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l\Documents\GitHub\EconMacroBlog\HowtoSVARwithExcel\"/>
    </mc:Choice>
  </mc:AlternateContent>
  <xr:revisionPtr revIDLastSave="0" documentId="13_ncr:1_{309EC463-5AC1-4875-B793-81EDB1DBD173}" xr6:coauthVersionLast="47" xr6:coauthVersionMax="47" xr10:uidLastSave="{00000000-0000-0000-0000-000000000000}"/>
  <bookViews>
    <workbookView xWindow="-108" yWindow="-108" windowWidth="23256" windowHeight="12456" activeTab="1" xr2:uid="{BB1E7EF9-A585-4E4B-B88C-4792F03C62BF}"/>
  </bookViews>
  <sheets>
    <sheet name="Data&amp;model" sheetId="1" r:id="rId1"/>
    <sheet name="OLSmatrix" sheetId="2" r:id="rId2"/>
    <sheet name="VAR" sheetId="4" r:id="rId3"/>
    <sheet name="SVARrestriction" sheetId="3" r:id="rId4"/>
    <sheet name="SVARrestriction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3" l="1" a="1"/>
  <c r="A32" i="3" s="1"/>
  <c r="F32" i="4" a="1"/>
  <c r="F32" i="4" s="1"/>
  <c r="A32" i="4" a="1"/>
  <c r="A32" i="4" s="1"/>
  <c r="U32" i="5"/>
  <c r="T32" i="5"/>
  <c r="T32" i="3"/>
  <c r="U32" i="3"/>
  <c r="Q32" i="4"/>
  <c r="R32" i="4"/>
  <c r="AJ13" i="1"/>
  <c r="D25" i="5" a="1"/>
  <c r="D25" i="5" s="1"/>
  <c r="A32" i="5" s="1" a="1"/>
  <c r="A32" i="5" s="1"/>
  <c r="A33" i="5" s="1" a="1"/>
  <c r="A33" i="5" s="1"/>
  <c r="A34" i="5" s="1" a="1"/>
  <c r="A34" i="5" s="1"/>
  <c r="A35" i="5" s="1" a="1"/>
  <c r="A35" i="5" s="1"/>
  <c r="A36" i="5" s="1" a="1"/>
  <c r="A36" i="5" s="1"/>
  <c r="A37" i="5" s="1" a="1"/>
  <c r="A37" i="5" s="1"/>
  <c r="A38" i="5" s="1" a="1"/>
  <c r="A38" i="5" s="1"/>
  <c r="A39" i="5" s="1" a="1"/>
  <c r="A39" i="5" s="1"/>
  <c r="A40" i="5" s="1" a="1"/>
  <c r="A40" i="5" s="1"/>
  <c r="A41" i="5" s="1" a="1"/>
  <c r="A41" i="5" s="1"/>
  <c r="A42" i="5" s="1" a="1"/>
  <c r="A42" i="5" s="1"/>
  <c r="A43" i="5" s="1" a="1"/>
  <c r="A43" i="5" s="1"/>
  <c r="A44" i="5" s="1" a="1"/>
  <c r="A44" i="5" s="1"/>
  <c r="A45" i="5" s="1" a="1"/>
  <c r="A45" i="5" s="1"/>
  <c r="A46" i="5" s="1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A55" i="5" s="1" a="1"/>
  <c r="A55" i="5" s="1"/>
  <c r="A56" i="5" s="1" a="1"/>
  <c r="A56" i="5" s="1"/>
  <c r="A57" i="5" s="1" a="1"/>
  <c r="A57" i="5" s="1"/>
  <c r="A58" i="5" s="1" a="1"/>
  <c r="A58" i="5" s="1"/>
  <c r="A59" i="5" s="1" a="1"/>
  <c r="A59" i="5" s="1"/>
  <c r="A60" i="5" s="1" a="1"/>
  <c r="A60" i="5" s="1"/>
  <c r="A61" i="5" s="1" a="1"/>
  <c r="A61" i="5" s="1"/>
  <c r="A62" i="5" s="1" a="1"/>
  <c r="A62" i="5" s="1"/>
  <c r="A63" i="5" s="1" a="1"/>
  <c r="A63" i="5" s="1"/>
  <c r="A64" i="5" s="1" a="1"/>
  <c r="A64" i="5" s="1"/>
  <c r="A65" i="5" s="1" a="1"/>
  <c r="A65" i="5" s="1"/>
  <c r="A66" i="5" s="1" a="1"/>
  <c r="A66" i="5" s="1"/>
  <c r="A67" i="5" s="1" a="1"/>
  <c r="A67" i="5" s="1"/>
  <c r="A68" i="5" s="1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I20" i="5" a="1"/>
  <c r="I20" i="5" s="1"/>
  <c r="V14" i="1" a="1"/>
  <c r="V14" i="1" s="1"/>
  <c r="D25" i="4" a="1"/>
  <c r="D25" i="4" s="1"/>
  <c r="I20" i="4" a="1"/>
  <c r="I20" i="4" s="1"/>
  <c r="AM14" i="1" a="1"/>
  <c r="AM14" i="1" s="1"/>
  <c r="AM15" i="1" s="1" a="1"/>
  <c r="AM15" i="1" s="1"/>
  <c r="AY15" i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Y31" i="1" s="1"/>
  <c r="AY32" i="1" s="1"/>
  <c r="AY33" i="1" s="1"/>
  <c r="AY34" i="1" s="1"/>
  <c r="AY35" i="1" s="1"/>
  <c r="AY36" i="1" s="1"/>
  <c r="AY37" i="1" s="1"/>
  <c r="AY38" i="1" s="1"/>
  <c r="AY39" i="1" s="1"/>
  <c r="AY40" i="1" s="1"/>
  <c r="AY41" i="1" s="1"/>
  <c r="AY42" i="1" s="1"/>
  <c r="AY43" i="1" s="1"/>
  <c r="AY44" i="1" s="1"/>
  <c r="AY45" i="1" s="1"/>
  <c r="AY46" i="1" s="1"/>
  <c r="AY47" i="1" s="1"/>
  <c r="AY48" i="1" s="1"/>
  <c r="AY49" i="1" s="1"/>
  <c r="AY50" i="1" s="1"/>
  <c r="AY51" i="1" s="1"/>
  <c r="AY52" i="1" s="1"/>
  <c r="AY53" i="1" s="1"/>
  <c r="AY54" i="1" s="1"/>
  <c r="AY55" i="1" s="1"/>
  <c r="AY56" i="1" s="1"/>
  <c r="AY57" i="1" s="1"/>
  <c r="AY58" i="1" s="1"/>
  <c r="AY59" i="1" s="1"/>
  <c r="AY60" i="1" s="1"/>
  <c r="AY61" i="1" s="1"/>
  <c r="AY62" i="1" s="1"/>
  <c r="AY63" i="1" s="1"/>
  <c r="AY64" i="1" s="1"/>
  <c r="AY65" i="1" s="1"/>
  <c r="AY66" i="1" s="1"/>
  <c r="AY67" i="1" s="1"/>
  <c r="AY68" i="1" s="1"/>
  <c r="AY69" i="1" s="1"/>
  <c r="AY70" i="1" s="1"/>
  <c r="AY71" i="1" s="1"/>
  <c r="AY72" i="1" s="1"/>
  <c r="AY73" i="1" s="1"/>
  <c r="AY74" i="1" s="1"/>
  <c r="AY75" i="1" s="1"/>
  <c r="AY76" i="1" s="1"/>
  <c r="AY77" i="1" s="1"/>
  <c r="AY78" i="1" s="1"/>
  <c r="AY79" i="1" s="1"/>
  <c r="AY80" i="1" s="1"/>
  <c r="AY81" i="1" s="1"/>
  <c r="AY82" i="1" s="1"/>
  <c r="AY83" i="1" s="1"/>
  <c r="AY84" i="1" s="1"/>
  <c r="AY85" i="1" s="1"/>
  <c r="AY86" i="1" s="1"/>
  <c r="AY87" i="1" s="1"/>
  <c r="AY88" i="1" s="1"/>
  <c r="AY89" i="1" s="1"/>
  <c r="AY90" i="1" s="1"/>
  <c r="AY91" i="1" s="1"/>
  <c r="AY92" i="1" s="1"/>
  <c r="AY93" i="1" s="1"/>
  <c r="AY94" i="1" s="1"/>
  <c r="AY95" i="1" s="1"/>
  <c r="AY96" i="1" s="1"/>
  <c r="AY97" i="1" s="1"/>
  <c r="AY98" i="1" s="1"/>
  <c r="AY99" i="1" s="1"/>
  <c r="AY100" i="1" s="1"/>
  <c r="AY101" i="1" s="1"/>
  <c r="AY102" i="1" s="1"/>
  <c r="AY103" i="1" s="1"/>
  <c r="AY104" i="1" s="1"/>
  <c r="AY105" i="1" s="1"/>
  <c r="AY106" i="1" s="1"/>
  <c r="AY107" i="1" s="1"/>
  <c r="AY108" i="1" s="1"/>
  <c r="AY109" i="1" s="1"/>
  <c r="AY110" i="1" s="1"/>
  <c r="AY111" i="1" s="1"/>
  <c r="AY112" i="1" s="1"/>
  <c r="AY113" i="1" s="1"/>
  <c r="AY114" i="1" s="1"/>
  <c r="AY115" i="1" s="1"/>
  <c r="AY116" i="1" s="1"/>
  <c r="AY117" i="1" s="1"/>
  <c r="AY118" i="1" s="1"/>
  <c r="AY119" i="1" s="1"/>
  <c r="AY120" i="1" s="1"/>
  <c r="AY121" i="1" s="1"/>
  <c r="AY122" i="1" s="1"/>
  <c r="AY123" i="1" s="1"/>
  <c r="AY124" i="1" s="1"/>
  <c r="AY125" i="1" s="1"/>
  <c r="AY126" i="1" s="1"/>
  <c r="AY127" i="1" s="1"/>
  <c r="AY128" i="1" s="1"/>
  <c r="AY129" i="1" s="1"/>
  <c r="AY130" i="1" s="1"/>
  <c r="AY131" i="1" s="1"/>
  <c r="AY132" i="1" s="1"/>
  <c r="AY133" i="1" s="1"/>
  <c r="AY134" i="1" s="1"/>
  <c r="AY135" i="1" s="1"/>
  <c r="AY136" i="1" s="1"/>
  <c r="AY137" i="1" s="1"/>
  <c r="AY138" i="1" s="1"/>
  <c r="AY139" i="1" s="1"/>
  <c r="AY140" i="1" s="1"/>
  <c r="AY141" i="1" s="1"/>
  <c r="AY142" i="1" s="1"/>
  <c r="AY143" i="1" s="1"/>
  <c r="AY144" i="1" s="1"/>
  <c r="AY145" i="1" s="1"/>
  <c r="AY146" i="1" s="1"/>
  <c r="AY147" i="1" s="1"/>
  <c r="AY148" i="1" s="1"/>
  <c r="AY149" i="1" s="1"/>
  <c r="AY150" i="1" s="1"/>
  <c r="AY151" i="1" s="1"/>
  <c r="AY152" i="1" s="1"/>
  <c r="AY153" i="1" s="1"/>
  <c r="AY154" i="1" s="1"/>
  <c r="AY155" i="1" s="1"/>
  <c r="AY156" i="1" s="1"/>
  <c r="AY157" i="1" s="1"/>
  <c r="AY158" i="1" s="1"/>
  <c r="AY159" i="1" s="1"/>
  <c r="AY160" i="1" s="1"/>
  <c r="AY161" i="1" s="1"/>
  <c r="AY162" i="1" s="1"/>
  <c r="AY163" i="1" s="1"/>
  <c r="AY164" i="1" s="1"/>
  <c r="AY165" i="1" s="1"/>
  <c r="AY166" i="1" s="1"/>
  <c r="AY167" i="1" s="1"/>
  <c r="AY168" i="1" s="1"/>
  <c r="AY169" i="1" s="1"/>
  <c r="AY170" i="1" s="1"/>
  <c r="AY171" i="1" s="1"/>
  <c r="AY172" i="1" s="1"/>
  <c r="AX15" i="1"/>
  <c r="AW15" i="1"/>
  <c r="D25" i="3" a="1"/>
  <c r="D25" i="3" s="1"/>
  <c r="I20" i="3" a="1"/>
  <c r="I20" i="3" s="1"/>
  <c r="I18" i="2" a="1"/>
  <c r="I18" i="2" s="1"/>
  <c r="I2" i="2" a="1"/>
  <c r="I2" i="2" s="1"/>
  <c r="I23" i="2" a="1"/>
  <c r="I23" i="2" s="1"/>
  <c r="I12" i="2" a="1"/>
  <c r="I12" i="2" s="1"/>
  <c r="I7" i="2" a="1"/>
  <c r="I7" i="2" s="1"/>
  <c r="R13" i="1"/>
  <c r="K13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CB20" i="1"/>
  <c r="K154" i="1"/>
  <c r="N13" i="1"/>
  <c r="N14" i="1"/>
  <c r="S14" i="1" s="1" a="1"/>
  <c r="S14" i="1" s="1"/>
  <c r="N15" i="1"/>
  <c r="N16" i="1"/>
  <c r="N17" i="1"/>
  <c r="R17" i="1" s="1"/>
  <c r="N18" i="1"/>
  <c r="R18" i="1" s="1"/>
  <c r="N19" i="1"/>
  <c r="R19" i="1" s="1"/>
  <c r="N20" i="1"/>
  <c r="R20" i="1" s="1"/>
  <c r="N21" i="1"/>
  <c r="R21" i="1" s="1"/>
  <c r="N22" i="1"/>
  <c r="R22" i="1" s="1"/>
  <c r="N23" i="1"/>
  <c r="R23" i="1" s="1"/>
  <c r="N24" i="1"/>
  <c r="N25" i="1"/>
  <c r="R25" i="1" s="1"/>
  <c r="N26" i="1"/>
  <c r="R26" i="1" s="1"/>
  <c r="N27" i="1"/>
  <c r="N28" i="1"/>
  <c r="N29" i="1"/>
  <c r="N30" i="1"/>
  <c r="R30" i="1" s="1"/>
  <c r="N31" i="1"/>
  <c r="R31" i="1" s="1"/>
  <c r="N32" i="1"/>
  <c r="R32" i="1" s="1"/>
  <c r="N33" i="1"/>
  <c r="R33" i="1" s="1"/>
  <c r="N34" i="1"/>
  <c r="R34" i="1" s="1"/>
  <c r="N35" i="1"/>
  <c r="N36" i="1"/>
  <c r="R36" i="1" s="1"/>
  <c r="N37" i="1"/>
  <c r="R37" i="1" s="1"/>
  <c r="N38" i="1"/>
  <c r="N39" i="1"/>
  <c r="N40" i="1"/>
  <c r="N41" i="1"/>
  <c r="R41" i="1" s="1"/>
  <c r="N42" i="1"/>
  <c r="R42" i="1" s="1"/>
  <c r="N43" i="1"/>
  <c r="N44" i="1"/>
  <c r="R44" i="1" s="1"/>
  <c r="N45" i="1"/>
  <c r="R45" i="1" s="1"/>
  <c r="N46" i="1"/>
  <c r="R46" i="1" s="1"/>
  <c r="N47" i="1"/>
  <c r="R47" i="1" s="1"/>
  <c r="N48" i="1"/>
  <c r="R48" i="1" s="1"/>
  <c r="N49" i="1"/>
  <c r="R49" i="1" s="1"/>
  <c r="N50" i="1"/>
  <c r="N51" i="1"/>
  <c r="N52" i="1"/>
  <c r="R52" i="1" s="1"/>
  <c r="N53" i="1"/>
  <c r="N54" i="1"/>
  <c r="R54" i="1" s="1"/>
  <c r="N55" i="1"/>
  <c r="R55" i="1" s="1"/>
  <c r="N56" i="1"/>
  <c r="R56" i="1" s="1"/>
  <c r="N57" i="1"/>
  <c r="R57" i="1" s="1"/>
  <c r="N58" i="1"/>
  <c r="R58" i="1" s="1"/>
  <c r="N59" i="1"/>
  <c r="N60" i="1"/>
  <c r="R60" i="1" s="1"/>
  <c r="N61" i="1"/>
  <c r="R61" i="1" s="1"/>
  <c r="N62" i="1"/>
  <c r="R62" i="1" s="1"/>
  <c r="N63" i="1"/>
  <c r="N64" i="1"/>
  <c r="N65" i="1"/>
  <c r="N66" i="1"/>
  <c r="R66" i="1" s="1"/>
  <c r="N67" i="1"/>
  <c r="R67" i="1" s="1"/>
  <c r="N68" i="1"/>
  <c r="N69" i="1"/>
  <c r="R69" i="1" s="1"/>
  <c r="N70" i="1"/>
  <c r="R70" i="1" s="1"/>
  <c r="N71" i="1"/>
  <c r="R71" i="1" s="1"/>
  <c r="N72" i="1"/>
  <c r="R72" i="1" s="1"/>
  <c r="N73" i="1"/>
  <c r="R73" i="1" s="1"/>
  <c r="N74" i="1"/>
  <c r="R74" i="1" s="1"/>
  <c r="N75" i="1"/>
  <c r="N76" i="1"/>
  <c r="R76" i="1" s="1"/>
  <c r="N77" i="1"/>
  <c r="N78" i="1"/>
  <c r="R78" i="1" s="1"/>
  <c r="N79" i="1"/>
  <c r="R79" i="1" s="1"/>
  <c r="N80" i="1"/>
  <c r="R80" i="1" s="1"/>
  <c r="N81" i="1"/>
  <c r="R81" i="1" s="1"/>
  <c r="N82" i="1"/>
  <c r="R82" i="1" s="1"/>
  <c r="N83" i="1"/>
  <c r="N84" i="1"/>
  <c r="R84" i="1" s="1"/>
  <c r="N85" i="1"/>
  <c r="R85" i="1" s="1"/>
  <c r="N86" i="1"/>
  <c r="R86" i="1" s="1"/>
  <c r="N87" i="1"/>
  <c r="N88" i="1"/>
  <c r="N89" i="1"/>
  <c r="N90" i="1"/>
  <c r="R90" i="1" s="1"/>
  <c r="N91" i="1"/>
  <c r="N92" i="1"/>
  <c r="N93" i="1"/>
  <c r="R93" i="1" s="1"/>
  <c r="N94" i="1"/>
  <c r="R94" i="1" s="1"/>
  <c r="N95" i="1"/>
  <c r="R95" i="1" s="1"/>
  <c r="N96" i="1"/>
  <c r="R96" i="1" s="1"/>
  <c r="N97" i="1"/>
  <c r="R97" i="1" s="1"/>
  <c r="N98" i="1"/>
  <c r="R98" i="1" s="1"/>
  <c r="N99" i="1"/>
  <c r="N100" i="1"/>
  <c r="N101" i="1"/>
  <c r="N102" i="1"/>
  <c r="R102" i="1" s="1"/>
  <c r="N103" i="1"/>
  <c r="R103" i="1" s="1"/>
  <c r="N104" i="1"/>
  <c r="R104" i="1" s="1"/>
  <c r="N105" i="1"/>
  <c r="R105" i="1" s="1"/>
  <c r="N106" i="1"/>
  <c r="R106" i="1" s="1"/>
  <c r="N107" i="1"/>
  <c r="N108" i="1"/>
  <c r="R108" i="1" s="1"/>
  <c r="N109" i="1"/>
  <c r="R109" i="1" s="1"/>
  <c r="N110" i="1"/>
  <c r="R110" i="1" s="1"/>
  <c r="N111" i="1"/>
  <c r="N112" i="1"/>
  <c r="N113" i="1"/>
  <c r="R113" i="1" s="1"/>
  <c r="N114" i="1"/>
  <c r="N115" i="1"/>
  <c r="N116" i="1"/>
  <c r="N117" i="1"/>
  <c r="R117" i="1" s="1"/>
  <c r="N118" i="1"/>
  <c r="R118" i="1" s="1"/>
  <c r="N119" i="1"/>
  <c r="R119" i="1" s="1"/>
  <c r="N120" i="1"/>
  <c r="R120" i="1" s="1"/>
  <c r="N121" i="1"/>
  <c r="R121" i="1" s="1"/>
  <c r="N122" i="1"/>
  <c r="R122" i="1" s="1"/>
  <c r="N123" i="1"/>
  <c r="N124" i="1"/>
  <c r="R124" i="1" s="1"/>
  <c r="N125" i="1"/>
  <c r="N126" i="1"/>
  <c r="R126" i="1" s="1"/>
  <c r="N127" i="1"/>
  <c r="R127" i="1" s="1"/>
  <c r="N128" i="1"/>
  <c r="R128" i="1" s="1"/>
  <c r="N129" i="1"/>
  <c r="R129" i="1" s="1"/>
  <c r="N130" i="1"/>
  <c r="R130" i="1" s="1"/>
  <c r="N131" i="1"/>
  <c r="N132" i="1"/>
  <c r="R132" i="1" s="1"/>
  <c r="N133" i="1"/>
  <c r="R133" i="1" s="1"/>
  <c r="N134" i="1"/>
  <c r="N135" i="1"/>
  <c r="N136" i="1"/>
  <c r="N137" i="1"/>
  <c r="R137" i="1" s="1"/>
  <c r="N138" i="1"/>
  <c r="R138" i="1" s="1"/>
  <c r="N139" i="1"/>
  <c r="N140" i="1"/>
  <c r="R140" i="1" s="1"/>
  <c r="N141" i="1"/>
  <c r="R141" i="1" s="1"/>
  <c r="N142" i="1"/>
  <c r="R142" i="1" s="1"/>
  <c r="N143" i="1"/>
  <c r="R143" i="1" s="1"/>
  <c r="N144" i="1"/>
  <c r="R144" i="1" s="1"/>
  <c r="N145" i="1"/>
  <c r="R145" i="1" s="1"/>
  <c r="N146" i="1"/>
  <c r="R146" i="1" s="1"/>
  <c r="N147" i="1"/>
  <c r="R147" i="1" s="1"/>
  <c r="N148" i="1"/>
  <c r="N149" i="1"/>
  <c r="N150" i="1"/>
  <c r="R150" i="1" s="1"/>
  <c r="N151" i="1"/>
  <c r="R151" i="1" s="1"/>
  <c r="N152" i="1"/>
  <c r="R152" i="1" s="1"/>
  <c r="N153" i="1"/>
  <c r="R153" i="1" s="1"/>
  <c r="N154" i="1"/>
  <c r="R154" i="1" s="1"/>
  <c r="N155" i="1"/>
  <c r="N156" i="1"/>
  <c r="R156" i="1" s="1"/>
  <c r="N157" i="1"/>
  <c r="R157" i="1" s="1"/>
  <c r="N158" i="1"/>
  <c r="N159" i="1"/>
  <c r="N160" i="1"/>
  <c r="N161" i="1"/>
  <c r="R161" i="1" s="1"/>
  <c r="N162" i="1"/>
  <c r="R162" i="1" s="1"/>
  <c r="N163" i="1"/>
  <c r="N164" i="1"/>
  <c r="N165" i="1"/>
  <c r="R165" i="1" s="1"/>
  <c r="N166" i="1"/>
  <c r="R166" i="1" s="1"/>
  <c r="N167" i="1"/>
  <c r="R167" i="1" s="1"/>
  <c r="N168" i="1"/>
  <c r="R168" i="1" s="1"/>
  <c r="N169" i="1"/>
  <c r="R169" i="1" s="1"/>
  <c r="N170" i="1"/>
  <c r="R170" i="1" s="1"/>
  <c r="N171" i="1"/>
  <c r="N172" i="1"/>
  <c r="R172" i="1" s="1"/>
  <c r="N173" i="1"/>
  <c r="N174" i="1"/>
  <c r="R174" i="1" s="1"/>
  <c r="R43" i="1"/>
  <c r="R68" i="1"/>
  <c r="R91" i="1"/>
  <c r="R92" i="1"/>
  <c r="R114" i="1"/>
  <c r="R115" i="1"/>
  <c r="R116" i="1"/>
  <c r="R139" i="1"/>
  <c r="R163" i="1"/>
  <c r="R164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R173" i="1"/>
  <c r="R171" i="1"/>
  <c r="R160" i="1"/>
  <c r="R159" i="1"/>
  <c r="R158" i="1"/>
  <c r="R155" i="1"/>
  <c r="R149" i="1"/>
  <c r="R148" i="1"/>
  <c r="R136" i="1"/>
  <c r="R135" i="1"/>
  <c r="R134" i="1"/>
  <c r="R131" i="1"/>
  <c r="R125" i="1"/>
  <c r="R123" i="1"/>
  <c r="R112" i="1"/>
  <c r="R111" i="1"/>
  <c r="R107" i="1"/>
  <c r="R101" i="1"/>
  <c r="R100" i="1"/>
  <c r="R99" i="1"/>
  <c r="R89" i="1"/>
  <c r="R88" i="1"/>
  <c r="R87" i="1"/>
  <c r="R83" i="1"/>
  <c r="R77" i="1"/>
  <c r="R75" i="1"/>
  <c r="R65" i="1"/>
  <c r="R64" i="1"/>
  <c r="R63" i="1"/>
  <c r="R59" i="1"/>
  <c r="R53" i="1"/>
  <c r="R51" i="1"/>
  <c r="R50" i="1"/>
  <c r="R40" i="1"/>
  <c r="R39" i="1"/>
  <c r="R38" i="1"/>
  <c r="R35" i="1"/>
  <c r="R29" i="1"/>
  <c r="R28" i="1"/>
  <c r="R27" i="1"/>
  <c r="R16" i="1"/>
  <c r="R15" i="1"/>
  <c r="J155" i="1"/>
  <c r="M155" i="1"/>
  <c r="Y155" i="1"/>
  <c r="AE155" i="1" s="1"/>
  <c r="J156" i="1"/>
  <c r="M156" i="1"/>
  <c r="Y156" i="1"/>
  <c r="AP156" i="1" s="1"/>
  <c r="J157" i="1"/>
  <c r="M157" i="1"/>
  <c r="Y157" i="1"/>
  <c r="AE157" i="1" s="1"/>
  <c r="J158" i="1"/>
  <c r="M158" i="1"/>
  <c r="Y158" i="1"/>
  <c r="AP158" i="1" s="1"/>
  <c r="J159" i="1"/>
  <c r="M159" i="1"/>
  <c r="Y159" i="1"/>
  <c r="AP159" i="1" s="1"/>
  <c r="AE159" i="1"/>
  <c r="J160" i="1"/>
  <c r="M160" i="1"/>
  <c r="Y160" i="1"/>
  <c r="AE160" i="1" s="1"/>
  <c r="J161" i="1"/>
  <c r="M161" i="1"/>
  <c r="Y161" i="1"/>
  <c r="J162" i="1"/>
  <c r="M162" i="1"/>
  <c r="Y162" i="1"/>
  <c r="AP162" i="1" s="1"/>
  <c r="J163" i="1"/>
  <c r="M163" i="1"/>
  <c r="Y163" i="1"/>
  <c r="J164" i="1"/>
  <c r="M164" i="1"/>
  <c r="Y164" i="1"/>
  <c r="AP164" i="1" s="1"/>
  <c r="AE164" i="1"/>
  <c r="J165" i="1"/>
  <c r="L165" i="1"/>
  <c r="M165" i="1"/>
  <c r="Y165" i="1"/>
  <c r="AP165" i="1" s="1"/>
  <c r="AE165" i="1"/>
  <c r="J166" i="1"/>
  <c r="L166" i="1"/>
  <c r="M166" i="1"/>
  <c r="Y166" i="1"/>
  <c r="AP166" i="1" s="1"/>
  <c r="J167" i="1"/>
  <c r="L167" i="1"/>
  <c r="M167" i="1"/>
  <c r="Y167" i="1"/>
  <c r="J168" i="1"/>
  <c r="L168" i="1"/>
  <c r="M168" i="1"/>
  <c r="Y168" i="1"/>
  <c r="AP168" i="1" s="1"/>
  <c r="AE168" i="1"/>
  <c r="J169" i="1"/>
  <c r="L169" i="1"/>
  <c r="M169" i="1"/>
  <c r="Y169" i="1"/>
  <c r="J170" i="1"/>
  <c r="L170" i="1"/>
  <c r="M170" i="1"/>
  <c r="Y170" i="1"/>
  <c r="AE170" i="1" s="1"/>
  <c r="J171" i="1"/>
  <c r="L171" i="1"/>
  <c r="M171" i="1"/>
  <c r="Y171" i="1"/>
  <c r="B172" i="1"/>
  <c r="J172" i="1"/>
  <c r="L172" i="1"/>
  <c r="M172" i="1"/>
  <c r="Y172" i="1"/>
  <c r="AP172" i="1" s="1"/>
  <c r="AE172" i="1"/>
  <c r="J133" i="1"/>
  <c r="L133" i="1"/>
  <c r="M133" i="1"/>
  <c r="Y133" i="1"/>
  <c r="J134" i="1"/>
  <c r="L134" i="1"/>
  <c r="M134" i="1"/>
  <c r="Y134" i="1"/>
  <c r="AP134" i="1" s="1"/>
  <c r="J135" i="1"/>
  <c r="L135" i="1"/>
  <c r="M135" i="1"/>
  <c r="Y135" i="1"/>
  <c r="AP135" i="1" s="1"/>
  <c r="J136" i="1"/>
  <c r="L136" i="1"/>
  <c r="M136" i="1"/>
  <c r="Y136" i="1"/>
  <c r="AP136" i="1" s="1"/>
  <c r="J137" i="1"/>
  <c r="L137" i="1"/>
  <c r="M137" i="1"/>
  <c r="Y137" i="1"/>
  <c r="AE137" i="1" s="1"/>
  <c r="J138" i="1"/>
  <c r="L138" i="1"/>
  <c r="M138" i="1"/>
  <c r="Y138" i="1"/>
  <c r="AP138" i="1" s="1"/>
  <c r="J139" i="1"/>
  <c r="L139" i="1"/>
  <c r="M139" i="1"/>
  <c r="Y139" i="1"/>
  <c r="AP139" i="1" s="1"/>
  <c r="J140" i="1"/>
  <c r="L140" i="1"/>
  <c r="M140" i="1"/>
  <c r="Y140" i="1"/>
  <c r="AE140" i="1" s="1"/>
  <c r="AP140" i="1"/>
  <c r="J141" i="1"/>
  <c r="L141" i="1"/>
  <c r="M141" i="1"/>
  <c r="Y141" i="1"/>
  <c r="AE141" i="1" s="1"/>
  <c r="J142" i="1"/>
  <c r="L142" i="1"/>
  <c r="M142" i="1"/>
  <c r="Y142" i="1"/>
  <c r="J143" i="1"/>
  <c r="L143" i="1"/>
  <c r="M143" i="1"/>
  <c r="Y143" i="1"/>
  <c r="AE143" i="1" s="1"/>
  <c r="J144" i="1"/>
  <c r="L144" i="1"/>
  <c r="M144" i="1"/>
  <c r="Y144" i="1"/>
  <c r="AP144" i="1" s="1"/>
  <c r="AE144" i="1"/>
  <c r="J145" i="1"/>
  <c r="L145" i="1"/>
  <c r="M145" i="1"/>
  <c r="Y145" i="1"/>
  <c r="AP145" i="1" s="1"/>
  <c r="J146" i="1"/>
  <c r="L146" i="1"/>
  <c r="M146" i="1"/>
  <c r="Y146" i="1"/>
  <c r="J147" i="1"/>
  <c r="L147" i="1"/>
  <c r="M147" i="1"/>
  <c r="Y147" i="1"/>
  <c r="AE147" i="1" s="1"/>
  <c r="J148" i="1"/>
  <c r="L148" i="1"/>
  <c r="M148" i="1"/>
  <c r="Y148" i="1"/>
  <c r="AP148" i="1" s="1"/>
  <c r="AE148" i="1"/>
  <c r="J149" i="1"/>
  <c r="L149" i="1"/>
  <c r="M149" i="1"/>
  <c r="Y149" i="1"/>
  <c r="AP149" i="1" s="1"/>
  <c r="AE149" i="1"/>
  <c r="J150" i="1"/>
  <c r="L150" i="1"/>
  <c r="M150" i="1"/>
  <c r="Y150" i="1"/>
  <c r="AP150" i="1" s="1"/>
  <c r="J151" i="1"/>
  <c r="L151" i="1"/>
  <c r="M151" i="1"/>
  <c r="Y151" i="1"/>
  <c r="J152" i="1"/>
  <c r="L152" i="1"/>
  <c r="M152" i="1"/>
  <c r="Y152" i="1"/>
  <c r="AP152" i="1" s="1"/>
  <c r="J153" i="1"/>
  <c r="M153" i="1"/>
  <c r="Y153" i="1"/>
  <c r="AE153" i="1" s="1"/>
  <c r="AP153" i="1"/>
  <c r="J154" i="1"/>
  <c r="M154" i="1"/>
  <c r="Y154" i="1"/>
  <c r="AE154" i="1" s="1"/>
  <c r="J111" i="1"/>
  <c r="L111" i="1"/>
  <c r="M111" i="1"/>
  <c r="Y111" i="1"/>
  <c r="J112" i="1"/>
  <c r="L112" i="1"/>
  <c r="M112" i="1"/>
  <c r="Y112" i="1"/>
  <c r="AE112" i="1"/>
  <c r="AP112" i="1"/>
  <c r="J113" i="1"/>
  <c r="L113" i="1"/>
  <c r="M113" i="1"/>
  <c r="Y113" i="1"/>
  <c r="AE113" i="1" s="1"/>
  <c r="J114" i="1"/>
  <c r="L114" i="1"/>
  <c r="M114" i="1"/>
  <c r="Y114" i="1"/>
  <c r="AE114" i="1" s="1"/>
  <c r="AP114" i="1"/>
  <c r="J115" i="1"/>
  <c r="L115" i="1"/>
  <c r="M115" i="1"/>
  <c r="Y115" i="1"/>
  <c r="AE115" i="1" s="1"/>
  <c r="J116" i="1"/>
  <c r="L116" i="1"/>
  <c r="M116" i="1"/>
  <c r="Y116" i="1"/>
  <c r="AP116" i="1" s="1"/>
  <c r="J117" i="1"/>
  <c r="L117" i="1"/>
  <c r="M117" i="1"/>
  <c r="Y117" i="1"/>
  <c r="J118" i="1"/>
  <c r="L118" i="1"/>
  <c r="M118" i="1"/>
  <c r="Y118" i="1"/>
  <c r="AE118" i="1" s="1"/>
  <c r="AP118" i="1"/>
  <c r="J119" i="1"/>
  <c r="L119" i="1"/>
  <c r="M119" i="1"/>
  <c r="Y119" i="1"/>
  <c r="AP119" i="1" s="1"/>
  <c r="J120" i="1"/>
  <c r="L120" i="1"/>
  <c r="M120" i="1"/>
  <c r="Y120" i="1"/>
  <c r="J121" i="1"/>
  <c r="L121" i="1"/>
  <c r="M121" i="1"/>
  <c r="Y121" i="1"/>
  <c r="AE121" i="1" s="1"/>
  <c r="AP121" i="1"/>
  <c r="J122" i="1"/>
  <c r="L122" i="1"/>
  <c r="M122" i="1"/>
  <c r="Y122" i="1"/>
  <c r="AE122" i="1" s="1"/>
  <c r="J123" i="1"/>
  <c r="L123" i="1"/>
  <c r="M123" i="1"/>
  <c r="Y123" i="1"/>
  <c r="J124" i="1"/>
  <c r="L124" i="1"/>
  <c r="M124" i="1"/>
  <c r="Y124" i="1"/>
  <c r="AE124" i="1" s="1"/>
  <c r="AP124" i="1"/>
  <c r="J125" i="1"/>
  <c r="L125" i="1"/>
  <c r="M125" i="1"/>
  <c r="Y125" i="1"/>
  <c r="J126" i="1"/>
  <c r="L126" i="1"/>
  <c r="M126" i="1"/>
  <c r="Y126" i="1"/>
  <c r="J127" i="1"/>
  <c r="L127" i="1"/>
  <c r="M127" i="1"/>
  <c r="Y127" i="1"/>
  <c r="AP127" i="1" s="1"/>
  <c r="J128" i="1"/>
  <c r="L128" i="1"/>
  <c r="M128" i="1"/>
  <c r="Y128" i="1"/>
  <c r="AE128" i="1" s="1"/>
  <c r="J129" i="1"/>
  <c r="L129" i="1"/>
  <c r="M129" i="1"/>
  <c r="Y129" i="1"/>
  <c r="AE129" i="1" s="1"/>
  <c r="J130" i="1"/>
  <c r="L130" i="1"/>
  <c r="M130" i="1"/>
  <c r="Y130" i="1"/>
  <c r="AP130" i="1" s="1"/>
  <c r="AE130" i="1"/>
  <c r="J131" i="1"/>
  <c r="L131" i="1"/>
  <c r="M131" i="1"/>
  <c r="Y131" i="1"/>
  <c r="AE131" i="1" s="1"/>
  <c r="J132" i="1"/>
  <c r="L132" i="1"/>
  <c r="M132" i="1"/>
  <c r="Y132" i="1"/>
  <c r="J89" i="1"/>
  <c r="L89" i="1"/>
  <c r="M89" i="1"/>
  <c r="Y89" i="1"/>
  <c r="J90" i="1"/>
  <c r="L90" i="1"/>
  <c r="M90" i="1"/>
  <c r="Y90" i="1"/>
  <c r="AE90" i="1" s="1"/>
  <c r="J91" i="1"/>
  <c r="L91" i="1"/>
  <c r="M91" i="1"/>
  <c r="Y91" i="1"/>
  <c r="J92" i="1"/>
  <c r="L92" i="1"/>
  <c r="M92" i="1"/>
  <c r="Y92" i="1"/>
  <c r="AP92" i="1" s="1"/>
  <c r="AE92" i="1"/>
  <c r="J93" i="1"/>
  <c r="L93" i="1"/>
  <c r="M93" i="1"/>
  <c r="Y93" i="1"/>
  <c r="J94" i="1"/>
  <c r="L94" i="1"/>
  <c r="M94" i="1"/>
  <c r="Y94" i="1"/>
  <c r="AE94" i="1" s="1"/>
  <c r="J95" i="1"/>
  <c r="L95" i="1"/>
  <c r="M95" i="1"/>
  <c r="Y95" i="1"/>
  <c r="AP95" i="1" s="1"/>
  <c r="AE95" i="1"/>
  <c r="J96" i="1"/>
  <c r="L96" i="1"/>
  <c r="M96" i="1"/>
  <c r="Y96" i="1"/>
  <c r="AP96" i="1" s="1"/>
  <c r="AE96" i="1"/>
  <c r="J97" i="1"/>
  <c r="L97" i="1"/>
  <c r="M97" i="1"/>
  <c r="Y97" i="1"/>
  <c r="AP97" i="1" s="1"/>
  <c r="AE97" i="1"/>
  <c r="J98" i="1"/>
  <c r="L98" i="1"/>
  <c r="M98" i="1"/>
  <c r="Y98" i="1"/>
  <c r="AE98" i="1" s="1"/>
  <c r="J99" i="1"/>
  <c r="L99" i="1"/>
  <c r="M99" i="1"/>
  <c r="Y99" i="1"/>
  <c r="AP99" i="1" s="1"/>
  <c r="J100" i="1"/>
  <c r="L100" i="1"/>
  <c r="M100" i="1"/>
  <c r="Y100" i="1"/>
  <c r="J101" i="1"/>
  <c r="L101" i="1"/>
  <c r="M101" i="1"/>
  <c r="Y101" i="1"/>
  <c r="AP101" i="1" s="1"/>
  <c r="J102" i="1"/>
  <c r="L102" i="1"/>
  <c r="M102" i="1"/>
  <c r="Y102" i="1"/>
  <c r="AP102" i="1" s="1"/>
  <c r="J103" i="1"/>
  <c r="L103" i="1"/>
  <c r="M103" i="1"/>
  <c r="Y103" i="1"/>
  <c r="AP103" i="1" s="1"/>
  <c r="AE103" i="1"/>
  <c r="J104" i="1"/>
  <c r="L104" i="1"/>
  <c r="M104" i="1"/>
  <c r="Y104" i="1"/>
  <c r="AP104" i="1" s="1"/>
  <c r="AE104" i="1"/>
  <c r="J105" i="1"/>
  <c r="L105" i="1"/>
  <c r="M105" i="1"/>
  <c r="Y105" i="1"/>
  <c r="AP105" i="1" s="1"/>
  <c r="J106" i="1"/>
  <c r="L106" i="1"/>
  <c r="M106" i="1"/>
  <c r="Y106" i="1"/>
  <c r="J107" i="1"/>
  <c r="L107" i="1"/>
  <c r="M107" i="1"/>
  <c r="Y107" i="1"/>
  <c r="AP107" i="1" s="1"/>
  <c r="AE107" i="1"/>
  <c r="J108" i="1"/>
  <c r="L108" i="1"/>
  <c r="M108" i="1"/>
  <c r="Y108" i="1"/>
  <c r="AE108" i="1"/>
  <c r="AP108" i="1"/>
  <c r="J109" i="1"/>
  <c r="L109" i="1"/>
  <c r="M109" i="1"/>
  <c r="Y109" i="1"/>
  <c r="J110" i="1"/>
  <c r="L110" i="1"/>
  <c r="M110" i="1"/>
  <c r="Y110" i="1"/>
  <c r="AP110" i="1" s="1"/>
  <c r="J67" i="1"/>
  <c r="L67" i="1"/>
  <c r="M67" i="1"/>
  <c r="Y67" i="1"/>
  <c r="J68" i="1"/>
  <c r="L68" i="1"/>
  <c r="M68" i="1"/>
  <c r="Y68" i="1"/>
  <c r="AE68" i="1" s="1"/>
  <c r="J69" i="1"/>
  <c r="L69" i="1"/>
  <c r="M69" i="1"/>
  <c r="Y69" i="1"/>
  <c r="J70" i="1"/>
  <c r="L70" i="1"/>
  <c r="M70" i="1"/>
  <c r="Y70" i="1"/>
  <c r="AE70" i="1" s="1"/>
  <c r="J71" i="1"/>
  <c r="L71" i="1"/>
  <c r="M71" i="1"/>
  <c r="Y71" i="1"/>
  <c r="AE71" i="1" s="1"/>
  <c r="AP71" i="1"/>
  <c r="J72" i="1"/>
  <c r="L72" i="1"/>
  <c r="M72" i="1"/>
  <c r="Y72" i="1"/>
  <c r="AE72" i="1" s="1"/>
  <c r="J73" i="1"/>
  <c r="L73" i="1"/>
  <c r="M73" i="1"/>
  <c r="Y73" i="1"/>
  <c r="AP73" i="1" s="1"/>
  <c r="J74" i="1"/>
  <c r="L74" i="1"/>
  <c r="M74" i="1"/>
  <c r="Y74" i="1"/>
  <c r="AE74" i="1" s="1"/>
  <c r="AP74" i="1"/>
  <c r="J75" i="1"/>
  <c r="L75" i="1"/>
  <c r="M75" i="1"/>
  <c r="Y75" i="1"/>
  <c r="AE75" i="1" s="1"/>
  <c r="J76" i="1"/>
  <c r="L76" i="1"/>
  <c r="M76" i="1"/>
  <c r="Y76" i="1"/>
  <c r="AP76" i="1" s="1"/>
  <c r="J77" i="1"/>
  <c r="L77" i="1"/>
  <c r="M77" i="1"/>
  <c r="Y77" i="1"/>
  <c r="AP77" i="1" s="1"/>
  <c r="J78" i="1"/>
  <c r="L78" i="1"/>
  <c r="M78" i="1"/>
  <c r="Y78" i="1"/>
  <c r="AE78" i="1" s="1"/>
  <c r="J79" i="1"/>
  <c r="L79" i="1"/>
  <c r="M79" i="1"/>
  <c r="Y79" i="1"/>
  <c r="AP79" i="1" s="1"/>
  <c r="J80" i="1"/>
  <c r="L80" i="1"/>
  <c r="M80" i="1"/>
  <c r="Y80" i="1"/>
  <c r="J81" i="1"/>
  <c r="L81" i="1"/>
  <c r="M81" i="1"/>
  <c r="Y81" i="1"/>
  <c r="AP81" i="1" s="1"/>
  <c r="AE81" i="1"/>
  <c r="J82" i="1"/>
  <c r="L82" i="1"/>
  <c r="M82" i="1"/>
  <c r="Y82" i="1"/>
  <c r="J83" i="1"/>
  <c r="L83" i="1"/>
  <c r="M83" i="1"/>
  <c r="Y83" i="1"/>
  <c r="AE83" i="1" s="1"/>
  <c r="J84" i="1"/>
  <c r="L84" i="1"/>
  <c r="M84" i="1"/>
  <c r="Y84" i="1"/>
  <c r="AP84" i="1" s="1"/>
  <c r="J85" i="1"/>
  <c r="L85" i="1"/>
  <c r="M85" i="1"/>
  <c r="Y85" i="1"/>
  <c r="AE85" i="1" s="1"/>
  <c r="J86" i="1"/>
  <c r="L86" i="1"/>
  <c r="M86" i="1"/>
  <c r="Y86" i="1"/>
  <c r="AE86" i="1" s="1"/>
  <c r="J87" i="1"/>
  <c r="L87" i="1"/>
  <c r="M87" i="1"/>
  <c r="Y87" i="1"/>
  <c r="J88" i="1"/>
  <c r="L88" i="1"/>
  <c r="M88" i="1"/>
  <c r="Y88" i="1"/>
  <c r="AP88" i="1" s="1"/>
  <c r="J45" i="1"/>
  <c r="L45" i="1"/>
  <c r="M45" i="1"/>
  <c r="Y45" i="1"/>
  <c r="J46" i="1"/>
  <c r="L46" i="1"/>
  <c r="M46" i="1"/>
  <c r="Y46" i="1"/>
  <c r="AE46" i="1" s="1"/>
  <c r="J47" i="1"/>
  <c r="L47" i="1"/>
  <c r="M47" i="1"/>
  <c r="Y47" i="1"/>
  <c r="AP47" i="1" s="1"/>
  <c r="AE47" i="1"/>
  <c r="J48" i="1"/>
  <c r="L48" i="1"/>
  <c r="M48" i="1"/>
  <c r="Y48" i="1"/>
  <c r="AE48" i="1" s="1"/>
  <c r="J49" i="1"/>
  <c r="L49" i="1"/>
  <c r="M49" i="1"/>
  <c r="Y49" i="1"/>
  <c r="AE49" i="1" s="1"/>
  <c r="J50" i="1"/>
  <c r="L50" i="1"/>
  <c r="M50" i="1"/>
  <c r="Y50" i="1"/>
  <c r="J51" i="1"/>
  <c r="L51" i="1"/>
  <c r="M51" i="1"/>
  <c r="Y51" i="1"/>
  <c r="AP51" i="1" s="1"/>
  <c r="J52" i="1"/>
  <c r="L52" i="1"/>
  <c r="M52" i="1"/>
  <c r="Y52" i="1"/>
  <c r="AE52" i="1" s="1"/>
  <c r="AP52" i="1"/>
  <c r="J53" i="1"/>
  <c r="L53" i="1"/>
  <c r="M53" i="1"/>
  <c r="Y53" i="1"/>
  <c r="AE53" i="1" s="1"/>
  <c r="J54" i="1"/>
  <c r="L54" i="1"/>
  <c r="M54" i="1"/>
  <c r="Y54" i="1"/>
  <c r="AP54" i="1" s="1"/>
  <c r="AE54" i="1"/>
  <c r="J55" i="1"/>
  <c r="L55" i="1"/>
  <c r="M55" i="1"/>
  <c r="Y55" i="1"/>
  <c r="J56" i="1"/>
  <c r="L56" i="1"/>
  <c r="M56" i="1"/>
  <c r="Y56" i="1"/>
  <c r="J57" i="1"/>
  <c r="L57" i="1"/>
  <c r="M57" i="1"/>
  <c r="Y57" i="1"/>
  <c r="J58" i="1"/>
  <c r="L58" i="1"/>
  <c r="M58" i="1"/>
  <c r="Y58" i="1"/>
  <c r="AE58" i="1" s="1"/>
  <c r="J59" i="1"/>
  <c r="L59" i="1"/>
  <c r="M59" i="1"/>
  <c r="Y59" i="1"/>
  <c r="AP59" i="1" s="1"/>
  <c r="AE59" i="1"/>
  <c r="J60" i="1"/>
  <c r="L60" i="1"/>
  <c r="M60" i="1"/>
  <c r="Y60" i="1"/>
  <c r="AP60" i="1" s="1"/>
  <c r="J61" i="1"/>
  <c r="L61" i="1"/>
  <c r="M61" i="1"/>
  <c r="Y61" i="1"/>
  <c r="J62" i="1"/>
  <c r="L62" i="1"/>
  <c r="M62" i="1"/>
  <c r="Y62" i="1"/>
  <c r="AP62" i="1" s="1"/>
  <c r="J63" i="1"/>
  <c r="L63" i="1"/>
  <c r="M63" i="1"/>
  <c r="Y63" i="1"/>
  <c r="J64" i="1"/>
  <c r="L64" i="1"/>
  <c r="M64" i="1"/>
  <c r="Y64" i="1"/>
  <c r="J65" i="1"/>
  <c r="L65" i="1"/>
  <c r="M65" i="1"/>
  <c r="Y65" i="1"/>
  <c r="J66" i="1"/>
  <c r="L66" i="1"/>
  <c r="M66" i="1"/>
  <c r="Y66" i="1"/>
  <c r="AP66" i="1" s="1"/>
  <c r="J23" i="1"/>
  <c r="L23" i="1"/>
  <c r="M23" i="1"/>
  <c r="Y23" i="1"/>
  <c r="AE23" i="1" s="1"/>
  <c r="J24" i="1"/>
  <c r="L24" i="1"/>
  <c r="M24" i="1"/>
  <c r="Y24" i="1"/>
  <c r="AE24" i="1"/>
  <c r="AP24" i="1"/>
  <c r="J25" i="1"/>
  <c r="L25" i="1"/>
  <c r="M25" i="1"/>
  <c r="Y25" i="1"/>
  <c r="AE25" i="1" s="1"/>
  <c r="J26" i="1"/>
  <c r="L26" i="1"/>
  <c r="M26" i="1"/>
  <c r="Y26" i="1"/>
  <c r="J27" i="1"/>
  <c r="L27" i="1"/>
  <c r="M27" i="1"/>
  <c r="Y27" i="1"/>
  <c r="AP27" i="1" s="1"/>
  <c r="J28" i="1"/>
  <c r="L28" i="1"/>
  <c r="M28" i="1"/>
  <c r="Y28" i="1"/>
  <c r="AE28" i="1" s="1"/>
  <c r="J29" i="1"/>
  <c r="L29" i="1"/>
  <c r="M29" i="1"/>
  <c r="Y29" i="1"/>
  <c r="AP29" i="1" s="1"/>
  <c r="AE29" i="1"/>
  <c r="J30" i="1"/>
  <c r="L30" i="1"/>
  <c r="M30" i="1"/>
  <c r="Y30" i="1"/>
  <c r="J31" i="1"/>
  <c r="L31" i="1"/>
  <c r="M31" i="1"/>
  <c r="Y31" i="1"/>
  <c r="AP31" i="1" s="1"/>
  <c r="J32" i="1"/>
  <c r="L32" i="1"/>
  <c r="M32" i="1"/>
  <c r="Y32" i="1"/>
  <c r="J33" i="1"/>
  <c r="L33" i="1"/>
  <c r="M33" i="1"/>
  <c r="Y33" i="1"/>
  <c r="AP33" i="1" s="1"/>
  <c r="J34" i="1"/>
  <c r="L34" i="1"/>
  <c r="M34" i="1"/>
  <c r="Y34" i="1"/>
  <c r="AE34" i="1" s="1"/>
  <c r="J35" i="1"/>
  <c r="L35" i="1"/>
  <c r="M35" i="1"/>
  <c r="Y35" i="1"/>
  <c r="AE35" i="1" s="1"/>
  <c r="J36" i="1"/>
  <c r="L36" i="1"/>
  <c r="M36" i="1"/>
  <c r="Y36" i="1"/>
  <c r="AP36" i="1" s="1"/>
  <c r="AE36" i="1"/>
  <c r="J37" i="1"/>
  <c r="L37" i="1"/>
  <c r="M37" i="1"/>
  <c r="Y37" i="1"/>
  <c r="J38" i="1"/>
  <c r="L38" i="1"/>
  <c r="M38" i="1"/>
  <c r="Y38" i="1"/>
  <c r="AP38" i="1" s="1"/>
  <c r="J39" i="1"/>
  <c r="L39" i="1"/>
  <c r="M39" i="1"/>
  <c r="Y39" i="1"/>
  <c r="AP39" i="1" s="1"/>
  <c r="J40" i="1"/>
  <c r="L40" i="1"/>
  <c r="M40" i="1"/>
  <c r="Y40" i="1"/>
  <c r="AP40" i="1" s="1"/>
  <c r="AE40" i="1"/>
  <c r="J41" i="1"/>
  <c r="L41" i="1"/>
  <c r="M41" i="1"/>
  <c r="Y41" i="1"/>
  <c r="AE41" i="1" s="1"/>
  <c r="J42" i="1"/>
  <c r="L42" i="1"/>
  <c r="M42" i="1"/>
  <c r="Y42" i="1"/>
  <c r="AE42" i="1" s="1"/>
  <c r="J43" i="1"/>
  <c r="L43" i="1"/>
  <c r="M43" i="1"/>
  <c r="Y43" i="1"/>
  <c r="AP43" i="1" s="1"/>
  <c r="AE43" i="1"/>
  <c r="J44" i="1"/>
  <c r="L44" i="1"/>
  <c r="M44" i="1"/>
  <c r="Y44" i="1"/>
  <c r="V12" i="1"/>
  <c r="AB12" i="1" s="1"/>
  <c r="W12" i="1"/>
  <c r="AC12" i="1" s="1"/>
  <c r="X12" i="1"/>
  <c r="AD12" i="1"/>
  <c r="AM12" i="1"/>
  <c r="AO12" i="1"/>
  <c r="AW12" i="1"/>
  <c r="AX12" i="1"/>
  <c r="AY12" i="1"/>
  <c r="J13" i="1"/>
  <c r="L13" i="1"/>
  <c r="V13" i="1" s="1"/>
  <c r="AB13" i="1" s="1"/>
  <c r="M13" i="1"/>
  <c r="W13" i="1" s="1"/>
  <c r="AC13" i="1" s="1"/>
  <c r="AI13" i="1" s="1"/>
  <c r="Y13" i="1"/>
  <c r="AP13" i="1" s="1"/>
  <c r="J14" i="1"/>
  <c r="L14" i="1"/>
  <c r="M14" i="1"/>
  <c r="Y14" i="1"/>
  <c r="J15" i="1"/>
  <c r="L15" i="1"/>
  <c r="M15" i="1"/>
  <c r="Y15" i="1"/>
  <c r="AP15" i="1" s="1"/>
  <c r="AW16" i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AW35" i="1" s="1"/>
  <c r="AW36" i="1" s="1"/>
  <c r="AW37" i="1" s="1"/>
  <c r="AW38" i="1" s="1"/>
  <c r="AW39" i="1" s="1"/>
  <c r="AW40" i="1" s="1"/>
  <c r="AW41" i="1" s="1"/>
  <c r="AW42" i="1" s="1"/>
  <c r="AW43" i="1" s="1"/>
  <c r="AW44" i="1" s="1"/>
  <c r="AW45" i="1" s="1"/>
  <c r="AW46" i="1" s="1"/>
  <c r="AW47" i="1" s="1"/>
  <c r="AW48" i="1" s="1"/>
  <c r="AW49" i="1" s="1"/>
  <c r="AW50" i="1" s="1"/>
  <c r="AW51" i="1" s="1"/>
  <c r="AW52" i="1" s="1"/>
  <c r="AW53" i="1" s="1"/>
  <c r="AW54" i="1" s="1"/>
  <c r="AW55" i="1" s="1"/>
  <c r="AW56" i="1" s="1"/>
  <c r="AW57" i="1" s="1"/>
  <c r="AW58" i="1" s="1"/>
  <c r="AW59" i="1" s="1"/>
  <c r="AW60" i="1" s="1"/>
  <c r="AW61" i="1" s="1"/>
  <c r="AW62" i="1" s="1"/>
  <c r="AW63" i="1" s="1"/>
  <c r="AW64" i="1" s="1"/>
  <c r="AW65" i="1" s="1"/>
  <c r="AW66" i="1" s="1"/>
  <c r="AW67" i="1" s="1"/>
  <c r="AW68" i="1" s="1"/>
  <c r="AW69" i="1" s="1"/>
  <c r="AW70" i="1" s="1"/>
  <c r="AW71" i="1" s="1"/>
  <c r="AW72" i="1" s="1"/>
  <c r="AW73" i="1" s="1"/>
  <c r="AW74" i="1" s="1"/>
  <c r="AW75" i="1" s="1"/>
  <c r="AW76" i="1" s="1"/>
  <c r="AW77" i="1" s="1"/>
  <c r="AW78" i="1" s="1"/>
  <c r="AW79" i="1" s="1"/>
  <c r="AW80" i="1" s="1"/>
  <c r="AW81" i="1" s="1"/>
  <c r="AW82" i="1" s="1"/>
  <c r="AW83" i="1" s="1"/>
  <c r="AW84" i="1" s="1"/>
  <c r="AW85" i="1" s="1"/>
  <c r="AW86" i="1" s="1"/>
  <c r="AW87" i="1" s="1"/>
  <c r="AW88" i="1" s="1"/>
  <c r="AW89" i="1" s="1"/>
  <c r="AW90" i="1" s="1"/>
  <c r="AW91" i="1" s="1"/>
  <c r="AW92" i="1" s="1"/>
  <c r="AW93" i="1" s="1"/>
  <c r="AW94" i="1" s="1"/>
  <c r="AW95" i="1" s="1"/>
  <c r="AW96" i="1" s="1"/>
  <c r="AW97" i="1" s="1"/>
  <c r="AW98" i="1" s="1"/>
  <c r="AW99" i="1" s="1"/>
  <c r="AW100" i="1" s="1"/>
  <c r="AW101" i="1" s="1"/>
  <c r="AW102" i="1" s="1"/>
  <c r="AW103" i="1" s="1"/>
  <c r="AW104" i="1" s="1"/>
  <c r="AW105" i="1" s="1"/>
  <c r="AW106" i="1" s="1"/>
  <c r="AW107" i="1" s="1"/>
  <c r="AW108" i="1" s="1"/>
  <c r="AW109" i="1" s="1"/>
  <c r="AW110" i="1" s="1"/>
  <c r="AW111" i="1" s="1"/>
  <c r="AW112" i="1" s="1"/>
  <c r="AW113" i="1" s="1"/>
  <c r="AW114" i="1" s="1"/>
  <c r="AW115" i="1" s="1"/>
  <c r="AW116" i="1" s="1"/>
  <c r="AW117" i="1" s="1"/>
  <c r="AW118" i="1" s="1"/>
  <c r="AW119" i="1" s="1"/>
  <c r="AW120" i="1" s="1"/>
  <c r="AW121" i="1" s="1"/>
  <c r="AW122" i="1" s="1"/>
  <c r="AW123" i="1" s="1"/>
  <c r="AW124" i="1" s="1"/>
  <c r="AW125" i="1" s="1"/>
  <c r="AW126" i="1" s="1"/>
  <c r="AW127" i="1" s="1"/>
  <c r="AW128" i="1" s="1"/>
  <c r="AW129" i="1" s="1"/>
  <c r="AW130" i="1" s="1"/>
  <c r="AW131" i="1" s="1"/>
  <c r="AW132" i="1" s="1"/>
  <c r="AW133" i="1" s="1"/>
  <c r="AW134" i="1" s="1"/>
  <c r="AW135" i="1" s="1"/>
  <c r="AW136" i="1" s="1"/>
  <c r="AW137" i="1" s="1"/>
  <c r="AW138" i="1" s="1"/>
  <c r="AW139" i="1" s="1"/>
  <c r="AW140" i="1" s="1"/>
  <c r="AW141" i="1" s="1"/>
  <c r="AW142" i="1" s="1"/>
  <c r="AW143" i="1" s="1"/>
  <c r="AW144" i="1" s="1"/>
  <c r="AW145" i="1" s="1"/>
  <c r="AW146" i="1" s="1"/>
  <c r="AW147" i="1" s="1"/>
  <c r="AW148" i="1" s="1"/>
  <c r="AW149" i="1" s="1"/>
  <c r="AW150" i="1" s="1"/>
  <c r="AW151" i="1" s="1"/>
  <c r="AW152" i="1" s="1"/>
  <c r="AW153" i="1" s="1"/>
  <c r="AW154" i="1" s="1"/>
  <c r="AW155" i="1" s="1"/>
  <c r="AW156" i="1" s="1"/>
  <c r="AW157" i="1" s="1"/>
  <c r="AW158" i="1" s="1"/>
  <c r="AW159" i="1" s="1"/>
  <c r="AW160" i="1" s="1"/>
  <c r="AW161" i="1" s="1"/>
  <c r="AW162" i="1" s="1"/>
  <c r="AW163" i="1" s="1"/>
  <c r="AW164" i="1" s="1"/>
  <c r="AW165" i="1" s="1"/>
  <c r="AW166" i="1" s="1"/>
  <c r="AW167" i="1" s="1"/>
  <c r="AW168" i="1" s="1"/>
  <c r="AW169" i="1" s="1"/>
  <c r="AW170" i="1" s="1"/>
  <c r="AW171" i="1" s="1"/>
  <c r="AW172" i="1" s="1"/>
  <c r="AX16" i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X32" i="1" s="1"/>
  <c r="AX33" i="1" s="1"/>
  <c r="AX34" i="1" s="1"/>
  <c r="AX35" i="1" s="1"/>
  <c r="AX36" i="1" s="1"/>
  <c r="AX37" i="1" s="1"/>
  <c r="AX38" i="1" s="1"/>
  <c r="AX39" i="1" s="1"/>
  <c r="AX40" i="1" s="1"/>
  <c r="AX41" i="1" s="1"/>
  <c r="AX42" i="1" s="1"/>
  <c r="AX43" i="1" s="1"/>
  <c r="AX44" i="1" s="1"/>
  <c r="AX45" i="1" s="1"/>
  <c r="AX46" i="1" s="1"/>
  <c r="AX47" i="1" s="1"/>
  <c r="AX48" i="1" s="1"/>
  <c r="AX49" i="1" s="1"/>
  <c r="AX50" i="1" s="1"/>
  <c r="AX51" i="1" s="1"/>
  <c r="AX52" i="1" s="1"/>
  <c r="AX53" i="1" s="1"/>
  <c r="AX54" i="1" s="1"/>
  <c r="AX55" i="1" s="1"/>
  <c r="AX56" i="1" s="1"/>
  <c r="AX57" i="1" s="1"/>
  <c r="AX58" i="1" s="1"/>
  <c r="AX59" i="1" s="1"/>
  <c r="AX60" i="1" s="1"/>
  <c r="AX61" i="1" s="1"/>
  <c r="AX62" i="1" s="1"/>
  <c r="AX63" i="1" s="1"/>
  <c r="AX64" i="1" s="1"/>
  <c r="AX65" i="1" s="1"/>
  <c r="AX66" i="1" s="1"/>
  <c r="AX67" i="1" s="1"/>
  <c r="AX68" i="1" s="1"/>
  <c r="AX69" i="1" s="1"/>
  <c r="AX70" i="1" s="1"/>
  <c r="AX71" i="1" s="1"/>
  <c r="AX72" i="1" s="1"/>
  <c r="AX73" i="1" s="1"/>
  <c r="AX74" i="1" s="1"/>
  <c r="AX75" i="1" s="1"/>
  <c r="AX76" i="1" s="1"/>
  <c r="AX77" i="1" s="1"/>
  <c r="AX78" i="1" s="1"/>
  <c r="AX79" i="1" s="1"/>
  <c r="AX80" i="1" s="1"/>
  <c r="AX81" i="1" s="1"/>
  <c r="AX82" i="1" s="1"/>
  <c r="AX83" i="1" s="1"/>
  <c r="AX84" i="1" s="1"/>
  <c r="AX85" i="1" s="1"/>
  <c r="AX86" i="1" s="1"/>
  <c r="AX87" i="1" s="1"/>
  <c r="AX88" i="1" s="1"/>
  <c r="AX89" i="1" s="1"/>
  <c r="AX90" i="1" s="1"/>
  <c r="AX91" i="1" s="1"/>
  <c r="AX92" i="1" s="1"/>
  <c r="AX93" i="1" s="1"/>
  <c r="AX94" i="1" s="1"/>
  <c r="AX95" i="1" s="1"/>
  <c r="AX96" i="1" s="1"/>
  <c r="AX97" i="1" s="1"/>
  <c r="AX98" i="1" s="1"/>
  <c r="AX99" i="1" s="1"/>
  <c r="AX100" i="1" s="1"/>
  <c r="AX101" i="1" s="1"/>
  <c r="AX102" i="1" s="1"/>
  <c r="AX103" i="1" s="1"/>
  <c r="AX104" i="1" s="1"/>
  <c r="AX105" i="1" s="1"/>
  <c r="AX106" i="1" s="1"/>
  <c r="AX107" i="1" s="1"/>
  <c r="AX108" i="1" s="1"/>
  <c r="AX109" i="1" s="1"/>
  <c r="AX110" i="1" s="1"/>
  <c r="AX111" i="1" s="1"/>
  <c r="AX112" i="1" s="1"/>
  <c r="AX113" i="1" s="1"/>
  <c r="AX114" i="1" s="1"/>
  <c r="AX115" i="1" s="1"/>
  <c r="AX116" i="1" s="1"/>
  <c r="AX117" i="1" s="1"/>
  <c r="AX118" i="1" s="1"/>
  <c r="AX119" i="1" s="1"/>
  <c r="AX120" i="1" s="1"/>
  <c r="AX121" i="1" s="1"/>
  <c r="AX122" i="1" s="1"/>
  <c r="AX123" i="1" s="1"/>
  <c r="AX124" i="1" s="1"/>
  <c r="AX125" i="1" s="1"/>
  <c r="AX126" i="1" s="1"/>
  <c r="AX127" i="1" s="1"/>
  <c r="AX128" i="1" s="1"/>
  <c r="AX129" i="1" s="1"/>
  <c r="AX130" i="1" s="1"/>
  <c r="AX131" i="1" s="1"/>
  <c r="AX132" i="1" s="1"/>
  <c r="AX133" i="1" s="1"/>
  <c r="AX134" i="1" s="1"/>
  <c r="AX135" i="1" s="1"/>
  <c r="AX136" i="1" s="1"/>
  <c r="AX137" i="1" s="1"/>
  <c r="AX138" i="1" s="1"/>
  <c r="AX139" i="1" s="1"/>
  <c r="AX140" i="1" s="1"/>
  <c r="AX141" i="1" s="1"/>
  <c r="AX142" i="1" s="1"/>
  <c r="AX143" i="1" s="1"/>
  <c r="AX144" i="1" s="1"/>
  <c r="AX145" i="1" s="1"/>
  <c r="AX146" i="1" s="1"/>
  <c r="AX147" i="1" s="1"/>
  <c r="AX148" i="1" s="1"/>
  <c r="AX149" i="1" s="1"/>
  <c r="AX150" i="1" s="1"/>
  <c r="AX151" i="1" s="1"/>
  <c r="AX152" i="1" s="1"/>
  <c r="AX153" i="1" s="1"/>
  <c r="AX154" i="1" s="1"/>
  <c r="AX155" i="1" s="1"/>
  <c r="AX156" i="1" s="1"/>
  <c r="AX157" i="1" s="1"/>
  <c r="AX158" i="1" s="1"/>
  <c r="AX159" i="1" s="1"/>
  <c r="AX160" i="1" s="1"/>
  <c r="AX161" i="1" s="1"/>
  <c r="AX162" i="1" s="1"/>
  <c r="AX163" i="1" s="1"/>
  <c r="AX164" i="1" s="1"/>
  <c r="AX165" i="1" s="1"/>
  <c r="AX166" i="1" s="1"/>
  <c r="AX167" i="1" s="1"/>
  <c r="AX168" i="1" s="1"/>
  <c r="AX169" i="1" s="1"/>
  <c r="AX170" i="1" s="1"/>
  <c r="AX171" i="1" s="1"/>
  <c r="AX172" i="1" s="1"/>
  <c r="BA15" i="1"/>
  <c r="BA16" i="1" s="1"/>
  <c r="BA17" i="1" s="1"/>
  <c r="BA18" i="1" s="1"/>
  <c r="BA19" i="1" s="1"/>
  <c r="BA20" i="1" s="1"/>
  <c r="BA21" i="1" s="1"/>
  <c r="BA22" i="1" s="1"/>
  <c r="BA23" i="1" s="1"/>
  <c r="BA24" i="1" s="1"/>
  <c r="BA25" i="1" s="1"/>
  <c r="BA26" i="1" s="1"/>
  <c r="BA27" i="1" s="1"/>
  <c r="BA28" i="1" s="1"/>
  <c r="BA29" i="1" s="1"/>
  <c r="BA30" i="1" s="1"/>
  <c r="BA31" i="1" s="1"/>
  <c r="BA32" i="1" s="1"/>
  <c r="BA33" i="1" s="1"/>
  <c r="BA34" i="1" s="1"/>
  <c r="BA35" i="1" s="1"/>
  <c r="BA36" i="1" s="1"/>
  <c r="BA37" i="1" s="1"/>
  <c r="BA38" i="1" s="1"/>
  <c r="BA39" i="1" s="1"/>
  <c r="BA40" i="1" s="1"/>
  <c r="BA41" i="1" s="1"/>
  <c r="BA42" i="1" s="1"/>
  <c r="BA43" i="1" s="1"/>
  <c r="BA44" i="1" s="1"/>
  <c r="BA45" i="1" s="1"/>
  <c r="BA46" i="1" s="1"/>
  <c r="BA47" i="1" s="1"/>
  <c r="BA48" i="1" s="1"/>
  <c r="BA49" i="1" s="1"/>
  <c r="BA50" i="1" s="1"/>
  <c r="BA51" i="1" s="1"/>
  <c r="BA52" i="1" s="1"/>
  <c r="BA53" i="1" s="1"/>
  <c r="BA54" i="1" s="1"/>
  <c r="J16" i="1"/>
  <c r="L16" i="1"/>
  <c r="M16" i="1"/>
  <c r="Y16" i="1"/>
  <c r="J17" i="1"/>
  <c r="L17" i="1"/>
  <c r="M17" i="1"/>
  <c r="Y17" i="1"/>
  <c r="AP17" i="1" s="1"/>
  <c r="AE17" i="1"/>
  <c r="J18" i="1"/>
  <c r="L18" i="1"/>
  <c r="M18" i="1"/>
  <c r="Y18" i="1"/>
  <c r="AE18" i="1" s="1"/>
  <c r="AP18" i="1"/>
  <c r="J19" i="1"/>
  <c r="L19" i="1"/>
  <c r="M19" i="1"/>
  <c r="Y19" i="1"/>
  <c r="AP19" i="1" s="1"/>
  <c r="J20" i="1"/>
  <c r="L20" i="1"/>
  <c r="M20" i="1"/>
  <c r="Y20" i="1"/>
  <c r="J21" i="1"/>
  <c r="L21" i="1"/>
  <c r="M21" i="1"/>
  <c r="Y21" i="1"/>
  <c r="J22" i="1"/>
  <c r="L22" i="1"/>
  <c r="M22" i="1"/>
  <c r="Y22" i="1"/>
  <c r="AP22" i="1" s="1"/>
  <c r="AE22" i="1"/>
  <c r="F33" i="4" l="1" a="1"/>
  <c r="F33" i="4" s="1"/>
  <c r="F34" i="4" s="1" a="1"/>
  <c r="F34" i="4" s="1"/>
  <c r="F35" i="4" s="1" a="1"/>
  <c r="F35" i="4" s="1"/>
  <c r="F36" i="4" s="1" a="1"/>
  <c r="F36" i="4" s="1"/>
  <c r="F37" i="4" s="1" a="1"/>
  <c r="F37" i="4" s="1"/>
  <c r="F38" i="4" s="1" a="1"/>
  <c r="F38" i="4" s="1"/>
  <c r="F39" i="4" s="1" a="1"/>
  <c r="F39" i="4" s="1"/>
  <c r="F40" i="4" s="1" a="1"/>
  <c r="F40" i="4" s="1"/>
  <c r="F41" i="4" s="1" a="1"/>
  <c r="F41" i="4" s="1"/>
  <c r="F42" i="4" s="1" a="1"/>
  <c r="F42" i="4" s="1"/>
  <c r="F43" i="4" s="1" a="1"/>
  <c r="F43" i="4" s="1"/>
  <c r="F44" i="4" s="1" a="1"/>
  <c r="F44" i="4" s="1"/>
  <c r="F45" i="4" s="1" a="1"/>
  <c r="F45" i="4" s="1"/>
  <c r="F46" i="4" s="1" a="1"/>
  <c r="F46" i="4" s="1"/>
  <c r="F47" i="4" s="1" a="1"/>
  <c r="F47" i="4" s="1"/>
  <c r="F48" i="4" s="1" a="1"/>
  <c r="F48" i="4" s="1"/>
  <c r="F49" i="4" s="1" a="1"/>
  <c r="F49" i="4" s="1"/>
  <c r="F50" i="4" s="1" a="1"/>
  <c r="F50" i="4" s="1"/>
  <c r="F51" i="4" s="1" a="1"/>
  <c r="F51" i="4" s="1"/>
  <c r="F52" i="4" s="1" a="1"/>
  <c r="F52" i="4" s="1"/>
  <c r="F53" i="4" s="1" a="1"/>
  <c r="F53" i="4" s="1"/>
  <c r="F54" i="4" s="1" a="1"/>
  <c r="F54" i="4" s="1"/>
  <c r="F55" i="4" s="1" a="1"/>
  <c r="F55" i="4" s="1"/>
  <c r="F56" i="4" s="1" a="1"/>
  <c r="F56" i="4" s="1"/>
  <c r="F57" i="4" s="1" a="1"/>
  <c r="F57" i="4" s="1"/>
  <c r="F58" i="4" s="1" a="1"/>
  <c r="F58" i="4" s="1"/>
  <c r="F59" i="4" s="1" a="1"/>
  <c r="F59" i="4" s="1"/>
  <c r="F60" i="4" s="1" a="1"/>
  <c r="F60" i="4" s="1"/>
  <c r="F61" i="4" s="1" a="1"/>
  <c r="F61" i="4" s="1"/>
  <c r="F62" i="4" s="1" a="1"/>
  <c r="F62" i="4" s="1"/>
  <c r="F63" i="4" s="1" a="1"/>
  <c r="F63" i="4" s="1"/>
  <c r="F64" i="4" s="1" a="1"/>
  <c r="F64" i="4" s="1"/>
  <c r="F65" i="4" s="1" a="1"/>
  <c r="F65" i="4" s="1"/>
  <c r="F66" i="4" s="1" a="1"/>
  <c r="F66" i="4" s="1"/>
  <c r="F67" i="4" s="1" a="1"/>
  <c r="F67" i="4" s="1"/>
  <c r="F68" i="4" s="1" a="1"/>
  <c r="F68" i="4" s="1"/>
  <c r="F69" i="4" s="1" a="1"/>
  <c r="F69" i="4" s="1"/>
  <c r="F70" i="4" s="1" a="1"/>
  <c r="F70" i="4" s="1"/>
  <c r="F71" i="4" s="1" a="1"/>
  <c r="F71" i="4" s="1"/>
  <c r="F72" i="4" s="1" a="1"/>
  <c r="F72" i="4" s="1"/>
  <c r="P32" i="4"/>
  <c r="S32" i="5"/>
  <c r="S32" i="3"/>
  <c r="A33" i="4" a="1"/>
  <c r="A33" i="3" a="1"/>
  <c r="A33" i="3" s="1"/>
  <c r="A34" i="3" s="1" a="1"/>
  <c r="A34" i="3" s="1"/>
  <c r="A35" i="3" s="1" a="1"/>
  <c r="A35" i="3" s="1"/>
  <c r="A36" i="3" s="1" a="1"/>
  <c r="A36" i="3" s="1"/>
  <c r="A37" i="3" s="1" a="1"/>
  <c r="A37" i="3" s="1"/>
  <c r="A38" i="3" s="1" a="1"/>
  <c r="A38" i="3" s="1"/>
  <c r="A39" i="3" s="1" a="1"/>
  <c r="A39" i="3" s="1"/>
  <c r="A40" i="3" s="1" a="1"/>
  <c r="A40" i="3" s="1"/>
  <c r="A41" i="3" s="1" a="1"/>
  <c r="A41" i="3" s="1"/>
  <c r="A42" i="3" s="1" a="1"/>
  <c r="A42" i="3" s="1"/>
  <c r="A43" i="3" s="1" a="1"/>
  <c r="A43" i="3" s="1"/>
  <c r="A44" i="3" s="1" a="1"/>
  <c r="A44" i="3" s="1"/>
  <c r="A45" i="3" s="1" a="1"/>
  <c r="A45" i="3" s="1"/>
  <c r="A46" i="3" s="1" a="1"/>
  <c r="A46" i="3" s="1"/>
  <c r="A47" i="3" s="1" a="1"/>
  <c r="A47" i="3" s="1"/>
  <c r="A48" i="3" s="1" a="1"/>
  <c r="A48" i="3" s="1"/>
  <c r="A49" i="3" s="1" a="1"/>
  <c r="A49" i="3" s="1"/>
  <c r="A50" i="3" s="1" a="1"/>
  <c r="A50" i="3" s="1"/>
  <c r="A51" i="3" s="1" a="1"/>
  <c r="A51" i="3" s="1"/>
  <c r="A52" i="3" s="1" a="1"/>
  <c r="A52" i="3" s="1"/>
  <c r="A53" i="3" s="1" a="1"/>
  <c r="A53" i="3" s="1"/>
  <c r="A54" i="3" s="1" a="1"/>
  <c r="A54" i="3" s="1"/>
  <c r="A55" i="3" s="1" a="1"/>
  <c r="A55" i="3" s="1"/>
  <c r="A56" i="3" s="1" a="1"/>
  <c r="A56" i="3" s="1"/>
  <c r="A57" i="3" s="1" a="1"/>
  <c r="A57" i="3" s="1"/>
  <c r="A58" i="3" s="1" a="1"/>
  <c r="A58" i="3" s="1"/>
  <c r="A59" i="3" s="1" a="1"/>
  <c r="A59" i="3" s="1"/>
  <c r="A60" i="3" s="1" a="1"/>
  <c r="A60" i="3" s="1"/>
  <c r="A61" i="3" s="1" a="1"/>
  <c r="A61" i="3" s="1"/>
  <c r="A62" i="3" s="1" a="1"/>
  <c r="A62" i="3" s="1"/>
  <c r="A63" i="3" s="1" a="1"/>
  <c r="A63" i="3" s="1"/>
  <c r="A64" i="3" s="1" a="1"/>
  <c r="A64" i="3" s="1"/>
  <c r="A65" i="3" s="1" a="1"/>
  <c r="A65" i="3" s="1"/>
  <c r="A66" i="3" s="1" a="1"/>
  <c r="A66" i="3" s="1"/>
  <c r="A67" i="3" s="1" a="1"/>
  <c r="A67" i="3" s="1"/>
  <c r="A68" i="3" s="1" a="1"/>
  <c r="A68" i="3" s="1"/>
  <c r="A69" i="3" s="1" a="1"/>
  <c r="A69" i="3" s="1"/>
  <c r="A70" i="3" s="1" a="1"/>
  <c r="A70" i="3" s="1"/>
  <c r="A71" i="3" s="1" a="1"/>
  <c r="A71" i="3" s="1"/>
  <c r="A72" i="3" s="1" a="1"/>
  <c r="A72" i="3" s="1"/>
  <c r="CC20" i="1"/>
  <c r="AE66" i="1"/>
  <c r="AP85" i="1"/>
  <c r="AE101" i="1"/>
  <c r="AP131" i="1"/>
  <c r="AP128" i="1"/>
  <c r="AP113" i="1"/>
  <c r="AP154" i="1"/>
  <c r="AE152" i="1"/>
  <c r="CA18" i="1"/>
  <c r="AP41" i="1"/>
  <c r="AP25" i="1"/>
  <c r="AE62" i="1"/>
  <c r="AP53" i="1"/>
  <c r="AP83" i="1"/>
  <c r="AP94" i="1"/>
  <c r="AE150" i="1"/>
  <c r="R14" i="1"/>
  <c r="N175" i="1"/>
  <c r="AE15" i="1"/>
  <c r="AP28" i="1"/>
  <c r="AP58" i="1"/>
  <c r="AE51" i="1"/>
  <c r="AP86" i="1"/>
  <c r="AE77" i="1"/>
  <c r="AP90" i="1"/>
  <c r="AP129" i="1"/>
  <c r="AE13" i="1"/>
  <c r="AP42" i="1"/>
  <c r="AP35" i="1"/>
  <c r="AP49" i="1"/>
  <c r="AP75" i="1"/>
  <c r="AP122" i="1"/>
  <c r="AP115" i="1"/>
  <c r="AP155" i="1"/>
  <c r="V4" i="1" a="1"/>
  <c r="V4" i="1" s="1"/>
  <c r="AN12" i="1"/>
  <c r="AE110" i="1"/>
  <c r="AE105" i="1"/>
  <c r="AP98" i="1"/>
  <c r="AE135" i="1"/>
  <c r="AE166" i="1"/>
  <c r="CB19" i="1"/>
  <c r="CA20" i="1"/>
  <c r="CA19" i="1"/>
  <c r="AB7" i="1"/>
  <c r="AB8" i="1"/>
  <c r="R24" i="1"/>
  <c r="X13" i="1"/>
  <c r="AP78" i="1"/>
  <c r="AP68" i="1"/>
  <c r="AE76" i="1"/>
  <c r="AP72" i="1"/>
  <c r="AE156" i="1"/>
  <c r="AE31" i="1"/>
  <c r="AE27" i="1"/>
  <c r="AP23" i="1"/>
  <c r="AP48" i="1"/>
  <c r="AP46" i="1"/>
  <c r="AE88" i="1"/>
  <c r="AE84" i="1"/>
  <c r="AE127" i="1"/>
  <c r="AP147" i="1"/>
  <c r="AE145" i="1"/>
  <c r="AP141" i="1"/>
  <c r="AP137" i="1"/>
  <c r="AP160" i="1"/>
  <c r="AE99" i="1"/>
  <c r="AP143" i="1"/>
  <c r="AE139" i="1"/>
  <c r="AE162" i="1"/>
  <c r="AE65" i="1"/>
  <c r="AP65" i="1"/>
  <c r="AE87" i="1"/>
  <c r="AP87" i="1"/>
  <c r="AE167" i="1"/>
  <c r="AP167" i="1"/>
  <c r="AE116" i="1"/>
  <c r="AE138" i="1"/>
  <c r="AE158" i="1"/>
  <c r="AE16" i="1"/>
  <c r="AP16" i="1"/>
  <c r="AE69" i="1"/>
  <c r="AP69" i="1"/>
  <c r="AP80" i="1"/>
  <c r="AE80" i="1"/>
  <c r="AP106" i="1"/>
  <c r="AE106" i="1"/>
  <c r="AE126" i="1"/>
  <c r="AP126" i="1"/>
  <c r="AP70" i="1"/>
  <c r="AE161" i="1"/>
  <c r="AP161" i="1"/>
  <c r="AP20" i="1"/>
  <c r="AE20" i="1"/>
  <c r="AE32" i="1"/>
  <c r="AP32" i="1"/>
  <c r="AE60" i="1"/>
  <c r="AE50" i="1"/>
  <c r="AP50" i="1"/>
  <c r="AE73" i="1"/>
  <c r="AE119" i="1"/>
  <c r="AE19" i="1"/>
  <c r="AE102" i="1"/>
  <c r="AE134" i="1"/>
  <c r="AE120" i="1"/>
  <c r="AP120" i="1"/>
  <c r="AE169" i="1"/>
  <c r="AP169" i="1"/>
  <c r="AE39" i="1"/>
  <c r="AE100" i="1"/>
  <c r="AP100" i="1"/>
  <c r="AP63" i="1"/>
  <c r="AE63" i="1"/>
  <c r="AE37" i="1"/>
  <c r="AP37" i="1"/>
  <c r="AE44" i="1"/>
  <c r="AP44" i="1"/>
  <c r="AH13" i="1"/>
  <c r="AP34" i="1"/>
  <c r="AP30" i="1"/>
  <c r="AE30" i="1"/>
  <c r="AE64" i="1"/>
  <c r="AP64" i="1"/>
  <c r="AE21" i="1"/>
  <c r="AP21" i="1"/>
  <c r="AE61" i="1"/>
  <c r="AP61" i="1"/>
  <c r="AP171" i="1"/>
  <c r="AE171" i="1"/>
  <c r="AP26" i="1"/>
  <c r="AE26" i="1"/>
  <c r="AP67" i="1"/>
  <c r="AE67" i="1"/>
  <c r="AP89" i="1"/>
  <c r="AE89" i="1"/>
  <c r="AN13" i="1"/>
  <c r="AS13" i="1" s="1"/>
  <c r="AP14" i="1"/>
  <c r="AE14" i="1"/>
  <c r="AM13" i="1"/>
  <c r="AE38" i="1"/>
  <c r="AE33" i="1"/>
  <c r="AP57" i="1"/>
  <c r="AE57" i="1"/>
  <c r="AE91" i="1"/>
  <c r="AP91" i="1"/>
  <c r="AE132" i="1"/>
  <c r="AP132" i="1"/>
  <c r="AE79" i="1"/>
  <c r="AE109" i="1"/>
  <c r="AP109" i="1"/>
  <c r="AE136" i="1"/>
  <c r="AP56" i="1"/>
  <c r="AE56" i="1"/>
  <c r="AP93" i="1"/>
  <c r="AE93" i="1"/>
  <c r="AE123" i="1"/>
  <c r="AP123" i="1"/>
  <c r="AE55" i="1"/>
  <c r="AP55" i="1"/>
  <c r="AE111" i="1"/>
  <c r="AP111" i="1"/>
  <c r="AE45" i="1"/>
  <c r="AP45" i="1"/>
  <c r="AE146" i="1"/>
  <c r="AP146" i="1"/>
  <c r="AE82" i="1"/>
  <c r="AP82" i="1"/>
  <c r="AP151" i="1"/>
  <c r="AE151" i="1"/>
  <c r="AP125" i="1"/>
  <c r="AE125" i="1"/>
  <c r="AP163" i="1"/>
  <c r="AE163" i="1"/>
  <c r="AP133" i="1"/>
  <c r="AE133" i="1"/>
  <c r="AP117" i="1"/>
  <c r="AE117" i="1"/>
  <c r="AP170" i="1"/>
  <c r="AP142" i="1"/>
  <c r="AE142" i="1"/>
  <c r="AP157" i="1"/>
  <c r="A33" i="4" l="1"/>
  <c r="T33" i="5"/>
  <c r="Q33" i="4"/>
  <c r="U33" i="5"/>
  <c r="R33" i="4"/>
  <c r="T33" i="3"/>
  <c r="U33" i="3"/>
  <c r="AB14" i="1" a="1"/>
  <c r="AB14" i="1" s="1"/>
  <c r="AH14" i="1" s="1"/>
  <c r="R175" i="1"/>
  <c r="N176" i="1"/>
  <c r="AR13" i="1"/>
  <c r="AR14" i="1"/>
  <c r="AD13" i="1"/>
  <c r="AK13" i="1" s="1"/>
  <c r="AO13" i="1"/>
  <c r="AT13" i="1" s="1"/>
  <c r="AU13" i="1" s="1"/>
  <c r="A34" i="4" l="1" a="1"/>
  <c r="S33" i="5"/>
  <c r="P33" i="4"/>
  <c r="S33" i="3"/>
  <c r="R176" i="1"/>
  <c r="N177" i="1"/>
  <c r="AB15" i="1" a="1"/>
  <c r="AJ14" i="1"/>
  <c r="AI14" i="1"/>
  <c r="V15" i="1" a="1"/>
  <c r="V15" i="1" s="1"/>
  <c r="A34" i="4" l="1"/>
  <c r="R34" i="4"/>
  <c r="T34" i="3"/>
  <c r="U34" i="3"/>
  <c r="U34" i="5"/>
  <c r="Q34" i="4"/>
  <c r="T34" i="5"/>
  <c r="R177" i="1"/>
  <c r="N178" i="1"/>
  <c r="AB15" i="1"/>
  <c r="AH15" i="1" s="1"/>
  <c r="AJ15" i="1"/>
  <c r="AI15" i="1"/>
  <c r="AK14" i="1"/>
  <c r="V16" i="1" a="1"/>
  <c r="V16" i="1" s="1"/>
  <c r="A35" i="4" l="1" a="1"/>
  <c r="S34" i="3"/>
  <c r="S34" i="5"/>
  <c r="P34" i="4"/>
  <c r="R178" i="1"/>
  <c r="N179" i="1"/>
  <c r="AB16" i="1" a="1"/>
  <c r="AB16" i="1" s="1"/>
  <c r="AH16" i="1" s="1"/>
  <c r="AK15" i="1"/>
  <c r="V17" i="1" a="1"/>
  <c r="V17" i="1" s="1"/>
  <c r="A35" i="4" l="1"/>
  <c r="U35" i="5"/>
  <c r="T35" i="5"/>
  <c r="Q35" i="4"/>
  <c r="R35" i="4"/>
  <c r="T35" i="3"/>
  <c r="U35" i="3"/>
  <c r="N180" i="1"/>
  <c r="R179" i="1"/>
  <c r="AI16" i="1"/>
  <c r="AJ16" i="1"/>
  <c r="AK16" i="1" s="1"/>
  <c r="AB17" i="1" a="1"/>
  <c r="AB17" i="1" s="1"/>
  <c r="V18" i="1" a="1"/>
  <c r="V18" i="1" s="1"/>
  <c r="V19" i="1" s="1" a="1"/>
  <c r="V19" i="1" s="1"/>
  <c r="V20" i="1" s="1" a="1"/>
  <c r="V20" i="1" s="1"/>
  <c r="V21" i="1" s="1" a="1"/>
  <c r="V21" i="1" s="1"/>
  <c r="V22" i="1" s="1" a="1"/>
  <c r="V22" i="1" s="1"/>
  <c r="V23" i="1" s="1" a="1"/>
  <c r="V23" i="1" s="1"/>
  <c r="V24" i="1" s="1" a="1"/>
  <c r="V24" i="1" s="1"/>
  <c r="V25" i="1" s="1" a="1"/>
  <c r="V25" i="1" s="1"/>
  <c r="V26" i="1" s="1" a="1"/>
  <c r="V26" i="1" s="1"/>
  <c r="V27" i="1" s="1" a="1"/>
  <c r="V27" i="1" s="1"/>
  <c r="V28" i="1" s="1" a="1"/>
  <c r="V28" i="1" s="1"/>
  <c r="V29" i="1" s="1" a="1"/>
  <c r="V29" i="1" s="1"/>
  <c r="V30" i="1" s="1" a="1"/>
  <c r="V30" i="1" s="1"/>
  <c r="V31" i="1" s="1" a="1"/>
  <c r="V31" i="1" s="1"/>
  <c r="V32" i="1" s="1" a="1"/>
  <c r="V32" i="1" s="1"/>
  <c r="V33" i="1" s="1" a="1"/>
  <c r="V33" i="1" s="1"/>
  <c r="V34" i="1" s="1" a="1"/>
  <c r="V34" i="1" s="1"/>
  <c r="V35" i="1" s="1" a="1"/>
  <c r="V35" i="1" s="1"/>
  <c r="V36" i="1" s="1" a="1"/>
  <c r="V36" i="1" s="1"/>
  <c r="V37" i="1" s="1" a="1"/>
  <c r="V37" i="1" s="1"/>
  <c r="V38" i="1" s="1" a="1"/>
  <c r="V38" i="1" s="1"/>
  <c r="V39" i="1" s="1" a="1"/>
  <c r="V39" i="1" s="1"/>
  <c r="V40" i="1" s="1" a="1"/>
  <c r="V40" i="1" s="1"/>
  <c r="V41" i="1" s="1" a="1"/>
  <c r="V41" i="1" s="1"/>
  <c r="V42" i="1" s="1" a="1"/>
  <c r="V42" i="1" s="1"/>
  <c r="V43" i="1" s="1" a="1"/>
  <c r="V43" i="1" s="1"/>
  <c r="V44" i="1" s="1" a="1"/>
  <c r="V44" i="1" s="1"/>
  <c r="V45" i="1" s="1" a="1"/>
  <c r="V45" i="1" s="1"/>
  <c r="V46" i="1" s="1" a="1"/>
  <c r="V46" i="1" s="1"/>
  <c r="V47" i="1" s="1" a="1"/>
  <c r="V47" i="1" s="1"/>
  <c r="V48" i="1" s="1" a="1"/>
  <c r="V48" i="1" s="1"/>
  <c r="V49" i="1" s="1" a="1"/>
  <c r="V49" i="1" s="1"/>
  <c r="V50" i="1" s="1" a="1"/>
  <c r="V50" i="1" s="1"/>
  <c r="V51" i="1" s="1" a="1"/>
  <c r="V51" i="1" s="1"/>
  <c r="V52" i="1" s="1" a="1"/>
  <c r="V52" i="1" s="1"/>
  <c r="V53" i="1" s="1" a="1"/>
  <c r="V53" i="1" s="1"/>
  <c r="V54" i="1" s="1" a="1"/>
  <c r="V54" i="1" s="1"/>
  <c r="V55" i="1" s="1" a="1"/>
  <c r="V55" i="1" s="1"/>
  <c r="V56" i="1" s="1" a="1"/>
  <c r="V56" i="1" s="1"/>
  <c r="V57" i="1" s="1" a="1"/>
  <c r="V57" i="1" s="1"/>
  <c r="V58" i="1" s="1" a="1"/>
  <c r="V58" i="1" s="1"/>
  <c r="V59" i="1" s="1" a="1"/>
  <c r="V59" i="1" s="1"/>
  <c r="V60" i="1" s="1" a="1"/>
  <c r="V60" i="1" s="1"/>
  <c r="V61" i="1" s="1" a="1"/>
  <c r="V61" i="1" s="1"/>
  <c r="V62" i="1" s="1" a="1"/>
  <c r="V62" i="1" s="1"/>
  <c r="V63" i="1" s="1" a="1"/>
  <c r="V63" i="1" s="1"/>
  <c r="V64" i="1" s="1" a="1"/>
  <c r="V64" i="1" s="1"/>
  <c r="V65" i="1" s="1" a="1"/>
  <c r="V65" i="1" s="1"/>
  <c r="V66" i="1" s="1" a="1"/>
  <c r="V66" i="1" s="1"/>
  <c r="V67" i="1" s="1" a="1"/>
  <c r="V67" i="1" s="1"/>
  <c r="V68" i="1" s="1" a="1"/>
  <c r="V68" i="1" s="1"/>
  <c r="V69" i="1" s="1" a="1"/>
  <c r="V69" i="1" s="1"/>
  <c r="V70" i="1" s="1" a="1"/>
  <c r="V70" i="1" s="1"/>
  <c r="V71" i="1" s="1" a="1"/>
  <c r="V71" i="1" s="1"/>
  <c r="V72" i="1" s="1" a="1"/>
  <c r="V72" i="1" s="1"/>
  <c r="V73" i="1" s="1" a="1"/>
  <c r="V73" i="1" s="1"/>
  <c r="V74" i="1" s="1" a="1"/>
  <c r="V74" i="1" s="1"/>
  <c r="V75" i="1" s="1" a="1"/>
  <c r="V75" i="1" s="1"/>
  <c r="V76" i="1" s="1" a="1"/>
  <c r="V76" i="1" s="1"/>
  <c r="V77" i="1" s="1" a="1"/>
  <c r="V77" i="1" s="1"/>
  <c r="V78" i="1" s="1" a="1"/>
  <c r="V78" i="1" s="1"/>
  <c r="V79" i="1" s="1" a="1"/>
  <c r="V79" i="1" s="1"/>
  <c r="V80" i="1" s="1" a="1"/>
  <c r="V80" i="1" s="1"/>
  <c r="V81" i="1" s="1" a="1"/>
  <c r="V81" i="1" s="1"/>
  <c r="V82" i="1" s="1" a="1"/>
  <c r="V82" i="1" s="1"/>
  <c r="V83" i="1" s="1" a="1"/>
  <c r="V83" i="1" s="1"/>
  <c r="V84" i="1" s="1" a="1"/>
  <c r="V84" i="1" s="1"/>
  <c r="V85" i="1" s="1" a="1"/>
  <c r="V85" i="1" s="1"/>
  <c r="V86" i="1" s="1" a="1"/>
  <c r="V86" i="1" s="1"/>
  <c r="V87" i="1" s="1" a="1"/>
  <c r="V87" i="1" s="1"/>
  <c r="V88" i="1" s="1" a="1"/>
  <c r="V88" i="1" s="1"/>
  <c r="V89" i="1" s="1" a="1"/>
  <c r="V89" i="1" s="1"/>
  <c r="V90" i="1" s="1" a="1"/>
  <c r="V90" i="1" s="1"/>
  <c r="V91" i="1" s="1" a="1"/>
  <c r="V91" i="1" s="1"/>
  <c r="V92" i="1" s="1" a="1"/>
  <c r="V92" i="1" s="1"/>
  <c r="V93" i="1" s="1" a="1"/>
  <c r="V93" i="1" s="1"/>
  <c r="V94" i="1" s="1" a="1"/>
  <c r="V94" i="1" s="1"/>
  <c r="V95" i="1" s="1" a="1"/>
  <c r="V95" i="1" s="1"/>
  <c r="V96" i="1" s="1" a="1"/>
  <c r="V96" i="1" s="1"/>
  <c r="V97" i="1" s="1" a="1"/>
  <c r="V97" i="1" s="1"/>
  <c r="V98" i="1" s="1" a="1"/>
  <c r="V98" i="1" s="1"/>
  <c r="V99" i="1" s="1" a="1"/>
  <c r="V99" i="1" s="1"/>
  <c r="V100" i="1" s="1" a="1"/>
  <c r="V100" i="1" s="1"/>
  <c r="V101" i="1" s="1" a="1"/>
  <c r="V101" i="1" s="1"/>
  <c r="V102" i="1" s="1" a="1"/>
  <c r="V102" i="1" s="1"/>
  <c r="V103" i="1" s="1" a="1"/>
  <c r="V103" i="1" s="1"/>
  <c r="V104" i="1" s="1" a="1"/>
  <c r="V104" i="1" s="1"/>
  <c r="V105" i="1" s="1" a="1"/>
  <c r="V105" i="1" s="1"/>
  <c r="V106" i="1" s="1" a="1"/>
  <c r="V106" i="1" s="1"/>
  <c r="V107" i="1" s="1" a="1"/>
  <c r="V107" i="1" s="1"/>
  <c r="V108" i="1" s="1" a="1"/>
  <c r="V108" i="1" s="1"/>
  <c r="V109" i="1" s="1" a="1"/>
  <c r="V109" i="1" s="1"/>
  <c r="V110" i="1" s="1" a="1"/>
  <c r="V110" i="1" s="1"/>
  <c r="V111" i="1" s="1" a="1"/>
  <c r="V111" i="1" s="1"/>
  <c r="V112" i="1" s="1" a="1"/>
  <c r="V112" i="1" s="1"/>
  <c r="V113" i="1" s="1" a="1"/>
  <c r="V113" i="1" s="1"/>
  <c r="V114" i="1" s="1" a="1"/>
  <c r="V114" i="1" s="1"/>
  <c r="V115" i="1" s="1" a="1"/>
  <c r="V115" i="1" s="1"/>
  <c r="V116" i="1" s="1" a="1"/>
  <c r="V116" i="1" s="1"/>
  <c r="V117" i="1" s="1" a="1"/>
  <c r="V117" i="1" s="1"/>
  <c r="V118" i="1" s="1" a="1"/>
  <c r="V118" i="1" s="1"/>
  <c r="V119" i="1" s="1" a="1"/>
  <c r="V119" i="1" s="1"/>
  <c r="V120" i="1" s="1" a="1"/>
  <c r="V120" i="1" s="1"/>
  <c r="V121" i="1" s="1" a="1"/>
  <c r="V121" i="1" s="1"/>
  <c r="V122" i="1" s="1" a="1"/>
  <c r="V122" i="1" s="1"/>
  <c r="V123" i="1" s="1" a="1"/>
  <c r="V123" i="1" s="1"/>
  <c r="V124" i="1" s="1" a="1"/>
  <c r="V124" i="1" s="1"/>
  <c r="V125" i="1" s="1" a="1"/>
  <c r="V125" i="1" s="1"/>
  <c r="V126" i="1" s="1" a="1"/>
  <c r="V126" i="1" s="1"/>
  <c r="V127" i="1" s="1" a="1"/>
  <c r="V127" i="1" s="1"/>
  <c r="V128" i="1" s="1" a="1"/>
  <c r="V128" i="1" s="1"/>
  <c r="V129" i="1" s="1" a="1"/>
  <c r="V129" i="1" s="1"/>
  <c r="V130" i="1" s="1" a="1"/>
  <c r="V130" i="1" s="1"/>
  <c r="V131" i="1" s="1" a="1"/>
  <c r="V131" i="1" s="1"/>
  <c r="V132" i="1" s="1" a="1"/>
  <c r="V132" i="1" s="1"/>
  <c r="V133" i="1" s="1" a="1"/>
  <c r="V133" i="1" s="1"/>
  <c r="V134" i="1" s="1" a="1"/>
  <c r="V134" i="1" s="1"/>
  <c r="V135" i="1" s="1" a="1"/>
  <c r="V135" i="1" s="1"/>
  <c r="V136" i="1" s="1" a="1"/>
  <c r="V136" i="1" s="1"/>
  <c r="V137" i="1" s="1" a="1"/>
  <c r="V137" i="1" s="1"/>
  <c r="V138" i="1" s="1" a="1"/>
  <c r="V138" i="1" s="1"/>
  <c r="V139" i="1" s="1" a="1"/>
  <c r="V139" i="1" s="1"/>
  <c r="V140" i="1" s="1" a="1"/>
  <c r="V140" i="1" s="1"/>
  <c r="V141" i="1" s="1" a="1"/>
  <c r="V141" i="1" s="1"/>
  <c r="V142" i="1" s="1" a="1"/>
  <c r="V142" i="1" s="1"/>
  <c r="V143" i="1" s="1" a="1"/>
  <c r="V143" i="1" s="1"/>
  <c r="V144" i="1" s="1" a="1"/>
  <c r="V144" i="1" s="1"/>
  <c r="V145" i="1" s="1" a="1"/>
  <c r="V145" i="1" s="1"/>
  <c r="V146" i="1" s="1" a="1"/>
  <c r="V146" i="1" s="1"/>
  <c r="V147" i="1" s="1" a="1"/>
  <c r="V147" i="1" s="1"/>
  <c r="V148" i="1" s="1" a="1"/>
  <c r="V148" i="1" s="1"/>
  <c r="V149" i="1" s="1" a="1"/>
  <c r="V149" i="1" s="1"/>
  <c r="V150" i="1" s="1" a="1"/>
  <c r="V150" i="1" s="1"/>
  <c r="V151" i="1" s="1" a="1"/>
  <c r="V151" i="1" s="1"/>
  <c r="V152" i="1" s="1" a="1"/>
  <c r="V152" i="1" s="1"/>
  <c r="V153" i="1" s="1" a="1"/>
  <c r="V153" i="1" s="1"/>
  <c r="V154" i="1" s="1" a="1"/>
  <c r="V154" i="1" s="1"/>
  <c r="V155" i="1" s="1" a="1"/>
  <c r="V155" i="1" s="1"/>
  <c r="V156" i="1" s="1" a="1"/>
  <c r="V156" i="1" s="1"/>
  <c r="V157" i="1" s="1" a="1"/>
  <c r="V157" i="1" s="1"/>
  <c r="V158" i="1" s="1" a="1"/>
  <c r="V158" i="1" s="1"/>
  <c r="V159" i="1" s="1" a="1"/>
  <c r="V159" i="1" s="1"/>
  <c r="V160" i="1" s="1" a="1"/>
  <c r="V160" i="1" s="1"/>
  <c r="V161" i="1" s="1" a="1"/>
  <c r="V161" i="1" s="1"/>
  <c r="V162" i="1" s="1" a="1"/>
  <c r="V162" i="1" s="1"/>
  <c r="V163" i="1" s="1" a="1"/>
  <c r="V163" i="1" s="1"/>
  <c r="V164" i="1" s="1" a="1"/>
  <c r="V164" i="1" s="1"/>
  <c r="V165" i="1" s="1" a="1"/>
  <c r="V165" i="1" s="1"/>
  <c r="V166" i="1" s="1" a="1"/>
  <c r="V166" i="1" s="1"/>
  <c r="V167" i="1" s="1" a="1"/>
  <c r="V167" i="1" s="1"/>
  <c r="V168" i="1" s="1" a="1"/>
  <c r="V168" i="1" s="1"/>
  <c r="V169" i="1" s="1" a="1"/>
  <c r="V169" i="1" s="1"/>
  <c r="V170" i="1" s="1" a="1"/>
  <c r="V170" i="1" s="1"/>
  <c r="V171" i="1" s="1" a="1"/>
  <c r="V171" i="1" s="1"/>
  <c r="V172" i="1" s="1" a="1"/>
  <c r="V172" i="1" s="1"/>
  <c r="A36" i="4" l="1" a="1"/>
  <c r="P35" i="4"/>
  <c r="S35" i="5"/>
  <c r="S35" i="3"/>
  <c r="R180" i="1"/>
  <c r="N181" i="1"/>
  <c r="AH17" i="1"/>
  <c r="AB18" i="1" a="1"/>
  <c r="AB18" i="1" s="1"/>
  <c r="AI17" i="1"/>
  <c r="AJ17" i="1"/>
  <c r="A36" i="4" l="1"/>
  <c r="U36" i="3"/>
  <c r="T36" i="5"/>
  <c r="T36" i="3"/>
  <c r="Q36" i="4"/>
  <c r="U36" i="5"/>
  <c r="R36" i="4"/>
  <c r="N182" i="1"/>
  <c r="R181" i="1"/>
  <c r="AK17" i="1"/>
  <c r="AB19" i="1" a="1"/>
  <c r="AB19" i="1" s="1"/>
  <c r="AH19" i="1" s="1"/>
  <c r="AH18" i="1"/>
  <c r="AI18" i="1"/>
  <c r="AJ18" i="1"/>
  <c r="AH5" i="1" a="1"/>
  <c r="AH5" i="1" s="1"/>
  <c r="A37" i="4" l="1" a="1"/>
  <c r="S36" i="5"/>
  <c r="P36" i="4"/>
  <c r="S36" i="3"/>
  <c r="R182" i="1"/>
  <c r="N183" i="1"/>
  <c r="AK18" i="1"/>
  <c r="AJ19" i="1"/>
  <c r="AI19" i="1"/>
  <c r="AB20" i="1" a="1"/>
  <c r="AB20" i="1" s="1"/>
  <c r="AT14" i="1"/>
  <c r="AS14" i="1"/>
  <c r="A37" i="4" l="1"/>
  <c r="Q37" i="4"/>
  <c r="R37" i="4"/>
  <c r="T37" i="3"/>
  <c r="U37" i="5"/>
  <c r="U37" i="3"/>
  <c r="T37" i="5"/>
  <c r="R183" i="1"/>
  <c r="N184" i="1"/>
  <c r="AK19" i="1"/>
  <c r="AJ20" i="1"/>
  <c r="AI20" i="1"/>
  <c r="AH20" i="1"/>
  <c r="AB21" i="1" a="1"/>
  <c r="AB21" i="1" s="1"/>
  <c r="AH21" i="1" s="1"/>
  <c r="AS15" i="1"/>
  <c r="AT15" i="1"/>
  <c r="AU14" i="1"/>
  <c r="A38" i="4" l="1" a="1"/>
  <c r="P37" i="4"/>
  <c r="S37" i="3"/>
  <c r="S37" i="5"/>
  <c r="AR15" i="1"/>
  <c r="AM16" i="1" a="1"/>
  <c r="AM16" i="1" s="1"/>
  <c r="N185" i="1"/>
  <c r="R184" i="1"/>
  <c r="AK20" i="1"/>
  <c r="AI21" i="1"/>
  <c r="AJ21" i="1"/>
  <c r="AB22" i="1" a="1"/>
  <c r="AB22" i="1" s="1"/>
  <c r="AU15" i="1"/>
  <c r="A38" i="4" l="1"/>
  <c r="U38" i="5"/>
  <c r="T38" i="5"/>
  <c r="Q38" i="4"/>
  <c r="R38" i="4"/>
  <c r="T38" i="3"/>
  <c r="U38" i="3"/>
  <c r="N186" i="1"/>
  <c r="R185" i="1"/>
  <c r="AK21" i="1"/>
  <c r="AB23" i="1" a="1"/>
  <c r="AB23" i="1" s="1"/>
  <c r="AH23" i="1" s="1"/>
  <c r="AH22" i="1"/>
  <c r="AI22" i="1"/>
  <c r="AJ22" i="1"/>
  <c r="AM17" i="1" a="1"/>
  <c r="AM17" i="1" s="1"/>
  <c r="AR16" i="1"/>
  <c r="AS16" i="1"/>
  <c r="AT16" i="1"/>
  <c r="A39" i="4" l="1" a="1"/>
  <c r="S38" i="5"/>
  <c r="P38" i="4"/>
  <c r="S38" i="3"/>
  <c r="R186" i="1"/>
  <c r="N187" i="1"/>
  <c r="AK22" i="1"/>
  <c r="AI23" i="1"/>
  <c r="AJ23" i="1"/>
  <c r="AB24" i="1" a="1"/>
  <c r="AB24" i="1" s="1"/>
  <c r="AU16" i="1"/>
  <c r="AR17" i="1"/>
  <c r="AM18" i="1" a="1"/>
  <c r="AM18" i="1" s="1"/>
  <c r="AR18" i="1" s="1"/>
  <c r="AT17" i="1"/>
  <c r="AS17" i="1"/>
  <c r="A39" i="4" l="1"/>
  <c r="T39" i="3"/>
  <c r="U39" i="3"/>
  <c r="U39" i="5"/>
  <c r="T39" i="5"/>
  <c r="Q39" i="4"/>
  <c r="R39" i="4"/>
  <c r="N188" i="1"/>
  <c r="R187" i="1"/>
  <c r="AK23" i="1"/>
  <c r="AH24" i="1"/>
  <c r="AB25" i="1" a="1"/>
  <c r="AB25" i="1" s="1"/>
  <c r="AH25" i="1" s="1"/>
  <c r="AJ24" i="1"/>
  <c r="AI24" i="1"/>
  <c r="AT18" i="1"/>
  <c r="AS18" i="1"/>
  <c r="AU17" i="1"/>
  <c r="AM19" i="1" a="1"/>
  <c r="A40" i="4" l="1" a="1"/>
  <c r="S39" i="5"/>
  <c r="S39" i="3"/>
  <c r="P39" i="4"/>
  <c r="N189" i="1"/>
  <c r="R189" i="1" s="1"/>
  <c r="R188" i="1"/>
  <c r="AI25" i="1"/>
  <c r="AJ25" i="1"/>
  <c r="AK24" i="1"/>
  <c r="AB26" i="1" a="1"/>
  <c r="AB26" i="1" s="1"/>
  <c r="AU18" i="1"/>
  <c r="AM19" i="1"/>
  <c r="AS19" i="1"/>
  <c r="AT19" i="1"/>
  <c r="A40" i="4" l="1"/>
  <c r="Q40" i="4"/>
  <c r="U40" i="5"/>
  <c r="R40" i="4"/>
  <c r="T40" i="5"/>
  <c r="T40" i="3"/>
  <c r="U40" i="3"/>
  <c r="AK25" i="1"/>
  <c r="AU19" i="1"/>
  <c r="AH26" i="1"/>
  <c r="AB27" i="1" a="1"/>
  <c r="AB27" i="1" s="1"/>
  <c r="AJ26" i="1"/>
  <c r="AI26" i="1"/>
  <c r="AR19" i="1"/>
  <c r="AM20" i="1" a="1"/>
  <c r="A41" i="4" l="1" a="1"/>
  <c r="P40" i="4"/>
  <c r="S40" i="3"/>
  <c r="S40" i="5"/>
  <c r="AH27" i="1"/>
  <c r="AB28" i="1" a="1"/>
  <c r="AB28" i="1" s="1"/>
  <c r="AH28" i="1" s="1"/>
  <c r="AJ27" i="1"/>
  <c r="AI27" i="1"/>
  <c r="AK26" i="1"/>
  <c r="AM20" i="1"/>
  <c r="AS20" i="1"/>
  <c r="AT20" i="1"/>
  <c r="A41" i="4" l="1"/>
  <c r="T41" i="5"/>
  <c r="U41" i="3"/>
  <c r="Q41" i="4"/>
  <c r="R41" i="4"/>
  <c r="T41" i="3"/>
  <c r="U41" i="5"/>
  <c r="AK27" i="1"/>
  <c r="AI28" i="1"/>
  <c r="AJ28" i="1"/>
  <c r="AB29" i="1" a="1"/>
  <c r="AB29" i="1" s="1"/>
  <c r="AU20" i="1"/>
  <c r="AR20" i="1"/>
  <c r="AM21" i="1" a="1"/>
  <c r="A42" i="4" l="1" a="1"/>
  <c r="S41" i="5"/>
  <c r="P41" i="4"/>
  <c r="S41" i="3"/>
  <c r="AK28" i="1"/>
  <c r="AB30" i="1" a="1"/>
  <c r="AB30" i="1" s="1"/>
  <c r="AH29" i="1"/>
  <c r="AI29" i="1"/>
  <c r="AJ29" i="1"/>
  <c r="AM21" i="1"/>
  <c r="AS21" i="1"/>
  <c r="AT21" i="1"/>
  <c r="A42" i="4" l="1"/>
  <c r="R42" i="4"/>
  <c r="T42" i="3"/>
  <c r="U42" i="3"/>
  <c r="Q42" i="4"/>
  <c r="U42" i="5"/>
  <c r="T42" i="5"/>
  <c r="AB31" i="1" a="1"/>
  <c r="AB31" i="1" s="1"/>
  <c r="AH30" i="1"/>
  <c r="AJ30" i="1"/>
  <c r="AI30" i="1"/>
  <c r="AU21" i="1"/>
  <c r="AK29" i="1"/>
  <c r="AR21" i="1"/>
  <c r="AM22" i="1" a="1"/>
  <c r="A43" i="4" l="1" a="1"/>
  <c r="S42" i="3"/>
  <c r="S42" i="5"/>
  <c r="P42" i="4"/>
  <c r="AJ31" i="1"/>
  <c r="AI31" i="1"/>
  <c r="AB32" i="1" a="1"/>
  <c r="AB32" i="1" s="1"/>
  <c r="AH31" i="1"/>
  <c r="AK30" i="1"/>
  <c r="AM22" i="1"/>
  <c r="AS22" i="1"/>
  <c r="AT22" i="1"/>
  <c r="A43" i="4" l="1"/>
  <c r="U43" i="5"/>
  <c r="T43" i="5"/>
  <c r="Q43" i="4"/>
  <c r="R43" i="4"/>
  <c r="T43" i="3"/>
  <c r="U43" i="3"/>
  <c r="AK31" i="1"/>
  <c r="AH32" i="1"/>
  <c r="AB33" i="1" a="1"/>
  <c r="AB33" i="1" s="1"/>
  <c r="AJ32" i="1"/>
  <c r="AI32" i="1"/>
  <c r="AU22" i="1"/>
  <c r="AR22" i="1"/>
  <c r="AM23" i="1" a="1"/>
  <c r="A44" i="4" l="1" a="1"/>
  <c r="P43" i="4"/>
  <c r="S43" i="5"/>
  <c r="S43" i="3"/>
  <c r="AI33" i="1"/>
  <c r="AJ33" i="1"/>
  <c r="AH33" i="1"/>
  <c r="AB34" i="1" a="1"/>
  <c r="AB34" i="1" s="1"/>
  <c r="AK32" i="1"/>
  <c r="AM23" i="1"/>
  <c r="AS23" i="1"/>
  <c r="AT23" i="1"/>
  <c r="A44" i="4" l="1"/>
  <c r="U44" i="3"/>
  <c r="T44" i="5"/>
  <c r="Q44" i="4"/>
  <c r="U44" i="5"/>
  <c r="R44" i="4"/>
  <c r="T44" i="3"/>
  <c r="AK33" i="1"/>
  <c r="AU23" i="1"/>
  <c r="AJ34" i="1"/>
  <c r="AI34" i="1"/>
  <c r="AH34" i="1"/>
  <c r="AB35" i="1" a="1"/>
  <c r="AB35" i="1" s="1"/>
  <c r="AM24" i="1" a="1"/>
  <c r="AR23" i="1"/>
  <c r="A45" i="4" l="1" a="1"/>
  <c r="S44" i="5"/>
  <c r="P44" i="4"/>
  <c r="S44" i="3"/>
  <c r="AJ35" i="1"/>
  <c r="AK34" i="1"/>
  <c r="AH35" i="1"/>
  <c r="AB36" i="1" a="1"/>
  <c r="AB36" i="1" s="1"/>
  <c r="AI35" i="1"/>
  <c r="AM24" i="1"/>
  <c r="AS24" i="1"/>
  <c r="AT24" i="1"/>
  <c r="A45" i="4" l="1"/>
  <c r="Q45" i="4"/>
  <c r="R45" i="4"/>
  <c r="T45" i="3"/>
  <c r="U45" i="5"/>
  <c r="U45" i="3"/>
  <c r="T45" i="5"/>
  <c r="AK35" i="1"/>
  <c r="AH36" i="1"/>
  <c r="AB37" i="1" a="1"/>
  <c r="AB37" i="1" s="1"/>
  <c r="AI36" i="1"/>
  <c r="AJ36" i="1"/>
  <c r="AU24" i="1"/>
  <c r="AR24" i="1"/>
  <c r="AM25" i="1" a="1"/>
  <c r="A46" i="4" l="1" a="1"/>
  <c r="P45" i="4"/>
  <c r="S45" i="3"/>
  <c r="S45" i="5"/>
  <c r="AK36" i="1"/>
  <c r="AJ37" i="1"/>
  <c r="AI37" i="1"/>
  <c r="AH37" i="1"/>
  <c r="AB38" i="1" a="1"/>
  <c r="AB38" i="1" s="1"/>
  <c r="AM25" i="1"/>
  <c r="AS25" i="1"/>
  <c r="AT25" i="1"/>
  <c r="A46" i="4" l="1"/>
  <c r="U46" i="5"/>
  <c r="T46" i="5"/>
  <c r="Q46" i="4"/>
  <c r="R46" i="4"/>
  <c r="T46" i="3"/>
  <c r="U46" i="3"/>
  <c r="AK37" i="1"/>
  <c r="AH38" i="1"/>
  <c r="AB39" i="1" a="1"/>
  <c r="AB39" i="1" s="1"/>
  <c r="AB40" i="1" s="1" a="1"/>
  <c r="AJ38" i="1"/>
  <c r="AI38" i="1"/>
  <c r="AU25" i="1"/>
  <c r="AM26" i="1" a="1"/>
  <c r="AR25" i="1"/>
  <c r="A47" i="4" l="1" a="1"/>
  <c r="S46" i="5"/>
  <c r="P46" i="4"/>
  <c r="S46" i="3"/>
  <c r="AI39" i="1"/>
  <c r="AK39" i="1" s="1"/>
  <c r="AJ39" i="1"/>
  <c r="AK38" i="1"/>
  <c r="AH39" i="1"/>
  <c r="AB40" i="1"/>
  <c r="AB41" i="1" s="1" a="1"/>
  <c r="AI40" i="1"/>
  <c r="AJ40" i="1"/>
  <c r="AM26" i="1"/>
  <c r="AT26" i="1"/>
  <c r="AS26" i="1"/>
  <c r="A47" i="4" l="1"/>
  <c r="T47" i="3"/>
  <c r="R47" i="4"/>
  <c r="U47" i="3"/>
  <c r="U47" i="5"/>
  <c r="T47" i="5"/>
  <c r="Q47" i="4"/>
  <c r="AH40" i="1"/>
  <c r="AU26" i="1"/>
  <c r="AB41" i="1"/>
  <c r="AH41" i="1" s="1"/>
  <c r="AJ41" i="1"/>
  <c r="AI41" i="1"/>
  <c r="AK40" i="1"/>
  <c r="AM27" i="1" a="1"/>
  <c r="AR26" i="1"/>
  <c r="A48" i="4" l="1" a="1"/>
  <c r="S47" i="3"/>
  <c r="S47" i="5"/>
  <c r="P47" i="4"/>
  <c r="AB42" i="1" a="1"/>
  <c r="AB42" i="1" s="1"/>
  <c r="AK41" i="1"/>
  <c r="AM27" i="1"/>
  <c r="AT27" i="1"/>
  <c r="AS27" i="1"/>
  <c r="A48" i="4" l="1"/>
  <c r="Q48" i="4"/>
  <c r="U48" i="5"/>
  <c r="R48" i="4"/>
  <c r="T48" i="5"/>
  <c r="T48" i="3"/>
  <c r="U48" i="3"/>
  <c r="AI42" i="1"/>
  <c r="AH42" i="1"/>
  <c r="AB43" i="1" a="1"/>
  <c r="AB43" i="1" s="1"/>
  <c r="AJ42" i="1"/>
  <c r="AK42" i="1" s="1"/>
  <c r="AU27" i="1"/>
  <c r="AR27" i="1"/>
  <c r="AM28" i="1" a="1"/>
  <c r="A49" i="4" l="1" a="1"/>
  <c r="P48" i="4"/>
  <c r="S48" i="3"/>
  <c r="S48" i="5"/>
  <c r="AI43" i="1"/>
  <c r="AH43" i="1"/>
  <c r="AB44" i="1" a="1"/>
  <c r="AI44" i="1" s="1"/>
  <c r="AJ43" i="1"/>
  <c r="AM28" i="1"/>
  <c r="AS28" i="1"/>
  <c r="AT28" i="1"/>
  <c r="A49" i="4" l="1"/>
  <c r="T49" i="5"/>
  <c r="Q49" i="4"/>
  <c r="U49" i="5"/>
  <c r="R49" i="4"/>
  <c r="T49" i="3"/>
  <c r="U49" i="3"/>
  <c r="AK43" i="1"/>
  <c r="AB44" i="1"/>
  <c r="AJ44" i="1"/>
  <c r="AK44" i="1" s="1"/>
  <c r="AU28" i="1"/>
  <c r="AR28" i="1"/>
  <c r="AM29" i="1" a="1"/>
  <c r="A50" i="4" l="1" a="1"/>
  <c r="S49" i="5"/>
  <c r="P49" i="4"/>
  <c r="S49" i="3"/>
  <c r="AH44" i="1"/>
  <c r="AB45" i="1" a="1"/>
  <c r="AM29" i="1"/>
  <c r="AT29" i="1"/>
  <c r="AS29" i="1"/>
  <c r="A50" i="4" l="1"/>
  <c r="R50" i="4"/>
  <c r="Q50" i="4"/>
  <c r="T50" i="3"/>
  <c r="U50" i="3"/>
  <c r="U50" i="5"/>
  <c r="T50" i="5"/>
  <c r="AB45" i="1"/>
  <c r="AI45" i="1"/>
  <c r="AJ45" i="1"/>
  <c r="AU29" i="1"/>
  <c r="AM30" i="1" a="1"/>
  <c r="AR29" i="1"/>
  <c r="A51" i="4" l="1" a="1"/>
  <c r="S50" i="3"/>
  <c r="S50" i="5"/>
  <c r="P50" i="4"/>
  <c r="AK45" i="1"/>
  <c r="AH45" i="1"/>
  <c r="AB46" i="1" a="1"/>
  <c r="AM30" i="1"/>
  <c r="AS30" i="1"/>
  <c r="AT30" i="1"/>
  <c r="A51" i="4" l="1"/>
  <c r="U51" i="5"/>
  <c r="T51" i="5"/>
  <c r="Q51" i="4"/>
  <c r="R51" i="4"/>
  <c r="T51" i="3"/>
  <c r="U51" i="3"/>
  <c r="AJ46" i="1"/>
  <c r="AB46" i="1"/>
  <c r="AI46" i="1"/>
  <c r="AU30" i="1"/>
  <c r="AR30" i="1"/>
  <c r="AM31" i="1" a="1"/>
  <c r="A52" i="4" l="1" a="1"/>
  <c r="P51" i="4"/>
  <c r="S51" i="5"/>
  <c r="S51" i="3"/>
  <c r="AH46" i="1"/>
  <c r="AB47" i="1" a="1"/>
  <c r="AK46" i="1"/>
  <c r="AM31" i="1"/>
  <c r="AS31" i="1"/>
  <c r="AT31" i="1"/>
  <c r="A52" i="4" l="1"/>
  <c r="U52" i="3"/>
  <c r="T52" i="5"/>
  <c r="T52" i="3"/>
  <c r="Q52" i="4"/>
  <c r="U52" i="5"/>
  <c r="R52" i="4"/>
  <c r="AB47" i="1"/>
  <c r="AJ47" i="1"/>
  <c r="AI47" i="1"/>
  <c r="AU31" i="1"/>
  <c r="AR31" i="1"/>
  <c r="AM32" i="1" a="1"/>
  <c r="A53" i="4" l="1" a="1"/>
  <c r="S52" i="5"/>
  <c r="P52" i="4"/>
  <c r="S52" i="3"/>
  <c r="AK47" i="1"/>
  <c r="AH47" i="1"/>
  <c r="AB48" i="1" a="1"/>
  <c r="AM32" i="1"/>
  <c r="AS32" i="1"/>
  <c r="AT32" i="1"/>
  <c r="A53" i="4" l="1"/>
  <c r="Q53" i="4"/>
  <c r="R53" i="4"/>
  <c r="T53" i="3"/>
  <c r="U53" i="5"/>
  <c r="U53" i="3"/>
  <c r="T53" i="5"/>
  <c r="AU32" i="1"/>
  <c r="AB48" i="1"/>
  <c r="AI48" i="1"/>
  <c r="AJ48" i="1"/>
  <c r="AM33" i="1" a="1"/>
  <c r="AR32" i="1"/>
  <c r="A54" i="4" l="1" a="1"/>
  <c r="S53" i="3"/>
  <c r="S53" i="5"/>
  <c r="P53" i="4"/>
  <c r="AK48" i="1"/>
  <c r="AH48" i="1"/>
  <c r="AB49" i="1" a="1"/>
  <c r="AM33" i="1"/>
  <c r="AS33" i="1"/>
  <c r="AT33" i="1"/>
  <c r="A54" i="4" l="1"/>
  <c r="U54" i="5"/>
  <c r="T54" i="5"/>
  <c r="Q54" i="4"/>
  <c r="R54" i="4"/>
  <c r="T54" i="3"/>
  <c r="U54" i="3"/>
  <c r="AU33" i="1"/>
  <c r="AB49" i="1"/>
  <c r="AI49" i="1"/>
  <c r="AJ49" i="1"/>
  <c r="AM34" i="1" a="1"/>
  <c r="AR33" i="1"/>
  <c r="A55" i="4" l="1" a="1"/>
  <c r="S54" i="5"/>
  <c r="P54" i="4"/>
  <c r="S54" i="3"/>
  <c r="AK49" i="1"/>
  <c r="AB50" i="1" a="1"/>
  <c r="AH49" i="1"/>
  <c r="AM34" i="1"/>
  <c r="AS34" i="1"/>
  <c r="AT34" i="1"/>
  <c r="A55" i="4" l="1"/>
  <c r="T55" i="3"/>
  <c r="R55" i="4"/>
  <c r="U55" i="3"/>
  <c r="U55" i="5"/>
  <c r="T55" i="5"/>
  <c r="Q55" i="4"/>
  <c r="AB50" i="1"/>
  <c r="AJ50" i="1"/>
  <c r="AI50" i="1"/>
  <c r="AU34" i="1"/>
  <c r="AR34" i="1"/>
  <c r="AM35" i="1" a="1"/>
  <c r="A56" i="4" l="1" a="1"/>
  <c r="S55" i="5"/>
  <c r="P55" i="4"/>
  <c r="S55" i="3"/>
  <c r="AK50" i="1"/>
  <c r="AH50" i="1"/>
  <c r="AB51" i="1" a="1"/>
  <c r="AM35" i="1"/>
  <c r="AS35" i="1"/>
  <c r="AT35" i="1"/>
  <c r="A56" i="4" l="1"/>
  <c r="Q56" i="4"/>
  <c r="U56" i="5"/>
  <c r="R56" i="4"/>
  <c r="T56" i="5"/>
  <c r="T56" i="3"/>
  <c r="U56" i="3"/>
  <c r="AJ51" i="1"/>
  <c r="AI51" i="1"/>
  <c r="AB51" i="1"/>
  <c r="AU35" i="1"/>
  <c r="AM36" i="1" a="1"/>
  <c r="AR35" i="1"/>
  <c r="A57" i="4" l="1" a="1"/>
  <c r="P56" i="4"/>
  <c r="S56" i="3"/>
  <c r="S56" i="5"/>
  <c r="AH51" i="1"/>
  <c r="AB52" i="1" a="1"/>
  <c r="AK51" i="1"/>
  <c r="AM36" i="1"/>
  <c r="AS36" i="1"/>
  <c r="AT36" i="1"/>
  <c r="A57" i="4" l="1"/>
  <c r="T57" i="5"/>
  <c r="U57" i="5"/>
  <c r="U57" i="3"/>
  <c r="Q57" i="4"/>
  <c r="R57" i="4"/>
  <c r="T57" i="3"/>
  <c r="AB52" i="1"/>
  <c r="AI52" i="1"/>
  <c r="AJ52" i="1"/>
  <c r="AU36" i="1"/>
  <c r="AM37" i="1" a="1"/>
  <c r="AR36" i="1"/>
  <c r="A58" i="4" l="1" a="1"/>
  <c r="S57" i="5"/>
  <c r="P57" i="4"/>
  <c r="S57" i="3"/>
  <c r="AK52" i="1"/>
  <c r="AH52" i="1"/>
  <c r="AB53" i="1" a="1"/>
  <c r="AM37" i="1"/>
  <c r="AS37" i="1"/>
  <c r="AT37" i="1"/>
  <c r="A58" i="4" l="1"/>
  <c r="R58" i="4"/>
  <c r="Q58" i="4"/>
  <c r="T58" i="3"/>
  <c r="U58" i="3"/>
  <c r="U58" i="5"/>
  <c r="T58" i="5"/>
  <c r="AU37" i="1"/>
  <c r="AB53" i="1"/>
  <c r="AI53" i="1"/>
  <c r="AJ53" i="1"/>
  <c r="AR37" i="1"/>
  <c r="AM38" i="1" a="1"/>
  <c r="A59" i="4" l="1" a="1"/>
  <c r="S58" i="3"/>
  <c r="S58" i="5"/>
  <c r="P58" i="4"/>
  <c r="AK53" i="1"/>
  <c r="AB54" i="1" a="1"/>
  <c r="AH53" i="1"/>
  <c r="AM38" i="1"/>
  <c r="AS38" i="1"/>
  <c r="AT38" i="1"/>
  <c r="A59" i="4" l="1"/>
  <c r="U59" i="5"/>
  <c r="T59" i="5"/>
  <c r="Q59" i="4"/>
  <c r="R59" i="4"/>
  <c r="T59" i="3"/>
  <c r="U59" i="3"/>
  <c r="AB54" i="1"/>
  <c r="AI54" i="1"/>
  <c r="AJ54" i="1"/>
  <c r="AU38" i="1"/>
  <c r="AR38" i="1"/>
  <c r="AM39" i="1" a="1"/>
  <c r="A60" i="4" l="1" a="1"/>
  <c r="P59" i="4"/>
  <c r="S59" i="5"/>
  <c r="S59" i="3"/>
  <c r="AK54" i="1"/>
  <c r="AH54" i="1"/>
  <c r="AB55" i="1" a="1"/>
  <c r="AM39" i="1"/>
  <c r="AS39" i="1"/>
  <c r="AT39" i="1"/>
  <c r="A60" i="4" l="1"/>
  <c r="U60" i="3"/>
  <c r="T60" i="5"/>
  <c r="T60" i="3"/>
  <c r="Q60" i="4"/>
  <c r="U60" i="5"/>
  <c r="R60" i="4"/>
  <c r="AB55" i="1"/>
  <c r="AI55" i="1"/>
  <c r="AJ55" i="1"/>
  <c r="AU39" i="1"/>
  <c r="AR39" i="1"/>
  <c r="AM40" i="1" a="1"/>
  <c r="A61" i="4" l="1" a="1"/>
  <c r="S60" i="5"/>
  <c r="P60" i="4"/>
  <c r="S60" i="3"/>
  <c r="AK55" i="1"/>
  <c r="AB56" i="1" a="1"/>
  <c r="AH55" i="1"/>
  <c r="AM40" i="1"/>
  <c r="AS40" i="1"/>
  <c r="AT40" i="1"/>
  <c r="A61" i="4" l="1"/>
  <c r="Q61" i="4"/>
  <c r="R61" i="4"/>
  <c r="T61" i="3"/>
  <c r="U61" i="5"/>
  <c r="U61" i="3"/>
  <c r="T61" i="5"/>
  <c r="AB56" i="1"/>
  <c r="AI56" i="1"/>
  <c r="AJ56" i="1"/>
  <c r="AK56" i="1" s="1"/>
  <c r="AU40" i="1"/>
  <c r="AR40" i="1"/>
  <c r="AM41" i="1" a="1"/>
  <c r="A62" i="4" l="1" a="1"/>
  <c r="P61" i="4"/>
  <c r="S61" i="3"/>
  <c r="S61" i="5"/>
  <c r="AH56" i="1"/>
  <c r="AB57" i="1" a="1"/>
  <c r="AM41" i="1"/>
  <c r="AS41" i="1"/>
  <c r="AT41" i="1"/>
  <c r="A62" i="4" l="1"/>
  <c r="U62" i="5"/>
  <c r="T62" i="5"/>
  <c r="Q62" i="4"/>
  <c r="R62" i="4"/>
  <c r="T62" i="3"/>
  <c r="U62" i="3"/>
  <c r="AB57" i="1"/>
  <c r="AJ57" i="1"/>
  <c r="AI57" i="1"/>
  <c r="AU41" i="1"/>
  <c r="AR41" i="1"/>
  <c r="AM42" i="1" a="1"/>
  <c r="A63" i="4" l="1" a="1"/>
  <c r="S62" i="5"/>
  <c r="P62" i="4"/>
  <c r="S62" i="3"/>
  <c r="AK57" i="1"/>
  <c r="AH57" i="1"/>
  <c r="AB58" i="1" a="1"/>
  <c r="AM42" i="1"/>
  <c r="AS42" i="1"/>
  <c r="AT42" i="1"/>
  <c r="A63" i="4" l="1"/>
  <c r="T63" i="3"/>
  <c r="U63" i="3"/>
  <c r="R63" i="4"/>
  <c r="U63" i="5"/>
  <c r="T63" i="5"/>
  <c r="Q63" i="4"/>
  <c r="AB58" i="1"/>
  <c r="AI58" i="1"/>
  <c r="AJ58" i="1"/>
  <c r="AK58" i="1" s="1"/>
  <c r="AU42" i="1"/>
  <c r="AR42" i="1"/>
  <c r="AM43" i="1" a="1"/>
  <c r="A64" i="4" l="1" a="1"/>
  <c r="S63" i="5"/>
  <c r="P63" i="4"/>
  <c r="S63" i="3"/>
  <c r="AB59" i="1" a="1"/>
  <c r="AH58" i="1"/>
  <c r="AM43" i="1"/>
  <c r="AS43" i="1"/>
  <c r="AT43" i="1"/>
  <c r="A64" i="4" l="1"/>
  <c r="Q64" i="4"/>
  <c r="U64" i="5"/>
  <c r="R64" i="4"/>
  <c r="T64" i="5"/>
  <c r="T64" i="3"/>
  <c r="U64" i="3"/>
  <c r="AB59" i="1"/>
  <c r="AJ59" i="1"/>
  <c r="AI59" i="1"/>
  <c r="AU43" i="1"/>
  <c r="AM44" i="1" a="1"/>
  <c r="AR43" i="1"/>
  <c r="A65" i="4" l="1" a="1"/>
  <c r="P64" i="4"/>
  <c r="S64" i="3"/>
  <c r="S64" i="5"/>
  <c r="AK59" i="1"/>
  <c r="AB60" i="1" a="1"/>
  <c r="AH59" i="1"/>
  <c r="AM44" i="1"/>
  <c r="AS44" i="1"/>
  <c r="AT44" i="1"/>
  <c r="A65" i="4" l="1"/>
  <c r="T65" i="5"/>
  <c r="Q65" i="4"/>
  <c r="U65" i="3"/>
  <c r="R65" i="4"/>
  <c r="T65" i="3"/>
  <c r="U65" i="5"/>
  <c r="AB60" i="1"/>
  <c r="AJ60" i="1"/>
  <c r="AI60" i="1"/>
  <c r="AU44" i="1"/>
  <c r="AM45" i="1" a="1"/>
  <c r="AR44" i="1"/>
  <c r="A66" i="4" l="1" a="1"/>
  <c r="S65" i="5"/>
  <c r="P65" i="4"/>
  <c r="S65" i="3"/>
  <c r="AK60" i="1"/>
  <c r="AB61" i="1" a="1"/>
  <c r="AH60" i="1"/>
  <c r="AM45" i="1"/>
  <c r="AS45" i="1"/>
  <c r="AT45" i="1"/>
  <c r="A66" i="4" l="1"/>
  <c r="R66" i="4"/>
  <c r="T66" i="3"/>
  <c r="U66" i="3"/>
  <c r="Q66" i="4"/>
  <c r="U66" i="5"/>
  <c r="T66" i="5"/>
  <c r="AB61" i="1"/>
  <c r="AJ61" i="1"/>
  <c r="AI61" i="1"/>
  <c r="AU45" i="1"/>
  <c r="AR45" i="1"/>
  <c r="AM46" i="1" a="1"/>
  <c r="A67" i="4" l="1" a="1"/>
  <c r="S66" i="3"/>
  <c r="S66" i="5"/>
  <c r="P66" i="4"/>
  <c r="AK61" i="1"/>
  <c r="AH61" i="1"/>
  <c r="AB62" i="1" a="1"/>
  <c r="AM46" i="1"/>
  <c r="AS46" i="1"/>
  <c r="AT46" i="1"/>
  <c r="A67" i="4" l="1"/>
  <c r="U67" i="5"/>
  <c r="T67" i="5"/>
  <c r="Q67" i="4"/>
  <c r="R67" i="4"/>
  <c r="T67" i="3"/>
  <c r="U67" i="3"/>
  <c r="AJ62" i="1"/>
  <c r="AI62" i="1"/>
  <c r="AB62" i="1"/>
  <c r="AU46" i="1"/>
  <c r="AR46" i="1"/>
  <c r="AM47" i="1" a="1"/>
  <c r="A68" i="4" l="1" a="1"/>
  <c r="P67" i="4"/>
  <c r="S67" i="5"/>
  <c r="S67" i="3"/>
  <c r="AH62" i="1"/>
  <c r="AB63" i="1" a="1"/>
  <c r="AK62" i="1"/>
  <c r="AM47" i="1"/>
  <c r="AS47" i="1"/>
  <c r="AT47" i="1"/>
  <c r="A68" i="4" l="1"/>
  <c r="U68" i="3"/>
  <c r="T68" i="3"/>
  <c r="Q68" i="4"/>
  <c r="T68" i="5"/>
  <c r="U68" i="5"/>
  <c r="R68" i="4"/>
  <c r="AB63" i="1"/>
  <c r="AJ63" i="1"/>
  <c r="AI63" i="1"/>
  <c r="AU47" i="1"/>
  <c r="AR47" i="1"/>
  <c r="AM48" i="1" a="1"/>
  <c r="A69" i="4" l="1" a="1"/>
  <c r="S68" i="5"/>
  <c r="P68" i="4"/>
  <c r="S68" i="3"/>
  <c r="AK63" i="1"/>
  <c r="AH63" i="1"/>
  <c r="AB64" i="1" a="1"/>
  <c r="AM48" i="1"/>
  <c r="AS48" i="1"/>
  <c r="AT48" i="1"/>
  <c r="AU48" i="1" s="1"/>
  <c r="A69" i="4" l="1"/>
  <c r="Q69" i="4"/>
  <c r="R69" i="4"/>
  <c r="T69" i="3"/>
  <c r="U69" i="5"/>
  <c r="U69" i="3"/>
  <c r="T69" i="5"/>
  <c r="AB64" i="1"/>
  <c r="AI64" i="1"/>
  <c r="AJ64" i="1"/>
  <c r="AK64" i="1" s="1"/>
  <c r="AR48" i="1"/>
  <c r="AM49" i="1" a="1"/>
  <c r="A70" i="4" l="1" a="1"/>
  <c r="P69" i="4"/>
  <c r="S69" i="3"/>
  <c r="S69" i="5"/>
  <c r="AH64" i="1"/>
  <c r="AB65" i="1" a="1"/>
  <c r="AM49" i="1"/>
  <c r="AS49" i="1"/>
  <c r="AT49" i="1"/>
  <c r="A70" i="4" l="1"/>
  <c r="U70" i="5"/>
  <c r="T70" i="5"/>
  <c r="Q70" i="4"/>
  <c r="R70" i="4"/>
  <c r="T70" i="3"/>
  <c r="U70" i="3"/>
  <c r="AB65" i="1"/>
  <c r="AI65" i="1"/>
  <c r="AJ65" i="1"/>
  <c r="AU49" i="1"/>
  <c r="AR49" i="1"/>
  <c r="AM50" i="1" a="1"/>
  <c r="A71" i="4" l="1" a="1"/>
  <c r="S70" i="5"/>
  <c r="P70" i="4"/>
  <c r="S70" i="3"/>
  <c r="AK65" i="1"/>
  <c r="AH65" i="1"/>
  <c r="AB66" i="1" a="1"/>
  <c r="AM50" i="1"/>
  <c r="AS50" i="1"/>
  <c r="AT50" i="1"/>
  <c r="AU50" i="1" s="1"/>
  <c r="A71" i="4" l="1"/>
  <c r="T71" i="3"/>
  <c r="R71" i="4"/>
  <c r="U71" i="3"/>
  <c r="U71" i="5"/>
  <c r="T71" i="5"/>
  <c r="Q71" i="4"/>
  <c r="AJ66" i="1"/>
  <c r="AB66" i="1"/>
  <c r="AI66" i="1"/>
  <c r="AR50" i="1"/>
  <c r="AM51" i="1" a="1"/>
  <c r="A72" i="4" l="1" a="1"/>
  <c r="S71" i="3"/>
  <c r="P71" i="4"/>
  <c r="S71" i="5"/>
  <c r="AH66" i="1"/>
  <c r="AB67" i="1" a="1"/>
  <c r="AK66" i="1"/>
  <c r="AM51" i="1"/>
  <c r="AS51" i="1"/>
  <c r="AT51" i="1"/>
  <c r="A72" i="4" l="1"/>
  <c r="Q72" i="4"/>
  <c r="U72" i="5"/>
  <c r="R72" i="4"/>
  <c r="T72" i="5"/>
  <c r="T72" i="3"/>
  <c r="U72" i="3"/>
  <c r="AB67" i="1"/>
  <c r="AI67" i="1"/>
  <c r="AJ67" i="1"/>
  <c r="AK67" i="1" s="1"/>
  <c r="AU51" i="1"/>
  <c r="AR51" i="1"/>
  <c r="AM52" i="1" a="1"/>
  <c r="P72" i="4" l="1"/>
  <c r="S72" i="3"/>
  <c r="S72" i="5"/>
  <c r="AH67" i="1"/>
  <c r="AB68" i="1" a="1"/>
  <c r="AM52" i="1"/>
  <c r="AS52" i="1"/>
  <c r="AT52" i="1"/>
  <c r="AB68" i="1" l="1"/>
  <c r="AI68" i="1"/>
  <c r="AJ68" i="1"/>
  <c r="AK68" i="1" s="1"/>
  <c r="AU52" i="1"/>
  <c r="AR52" i="1"/>
  <c r="AM53" i="1" a="1"/>
  <c r="AH68" i="1" l="1"/>
  <c r="AB69" i="1" a="1"/>
  <c r="AM53" i="1"/>
  <c r="AS53" i="1"/>
  <c r="AT53" i="1"/>
  <c r="AU53" i="1" l="1"/>
  <c r="AB69" i="1"/>
  <c r="AJ69" i="1"/>
  <c r="AI69" i="1"/>
  <c r="AR53" i="1"/>
  <c r="AM54" i="1" a="1"/>
  <c r="AK69" i="1" l="1"/>
  <c r="AH69" i="1"/>
  <c r="AB70" i="1" a="1"/>
  <c r="AM54" i="1"/>
  <c r="AS54" i="1"/>
  <c r="AT54" i="1"/>
  <c r="AI70" i="1" l="1"/>
  <c r="AB70" i="1"/>
  <c r="AJ70" i="1"/>
  <c r="AU54" i="1"/>
  <c r="AM55" i="1" a="1"/>
  <c r="AR54" i="1"/>
  <c r="AK70" i="1" l="1"/>
  <c r="AB71" i="1" a="1"/>
  <c r="AH70" i="1"/>
  <c r="AM55" i="1"/>
  <c r="AT55" i="1"/>
  <c r="AS55" i="1"/>
  <c r="AJ71" i="1" l="1"/>
  <c r="AB71" i="1"/>
  <c r="AI71" i="1"/>
  <c r="AU55" i="1"/>
  <c r="AR55" i="1"/>
  <c r="AM56" i="1" a="1"/>
  <c r="AB72" i="1" l="1" a="1"/>
  <c r="AH71" i="1"/>
  <c r="AK71" i="1"/>
  <c r="AM56" i="1"/>
  <c r="AT56" i="1"/>
  <c r="AS56" i="1"/>
  <c r="AI72" i="1" l="1"/>
  <c r="AB72" i="1"/>
  <c r="AJ72" i="1"/>
  <c r="AU56" i="1"/>
  <c r="AR56" i="1"/>
  <c r="AM57" i="1" a="1"/>
  <c r="AK72" i="1" l="1"/>
  <c r="AB73" i="1" a="1"/>
  <c r="AH72" i="1"/>
  <c r="AM57" i="1"/>
  <c r="AS57" i="1"/>
  <c r="AT57" i="1"/>
  <c r="AB73" i="1" l="1"/>
  <c r="AI73" i="1"/>
  <c r="AJ73" i="1"/>
  <c r="AK73" i="1" s="1"/>
  <c r="AU57" i="1"/>
  <c r="AR57" i="1"/>
  <c r="AM58" i="1" a="1"/>
  <c r="AH73" i="1" l="1"/>
  <c r="AB74" i="1" a="1"/>
  <c r="AM58" i="1"/>
  <c r="AS58" i="1"/>
  <c r="AT58" i="1"/>
  <c r="AU58" i="1" s="1"/>
  <c r="AB74" i="1" l="1"/>
  <c r="AI74" i="1"/>
  <c r="AJ74" i="1"/>
  <c r="AK74" i="1" s="1"/>
  <c r="AR58" i="1"/>
  <c r="AM59" i="1" a="1"/>
  <c r="AB75" i="1" l="1" a="1"/>
  <c r="AH74" i="1"/>
  <c r="AM59" i="1"/>
  <c r="AS59" i="1"/>
  <c r="AT59" i="1"/>
  <c r="AJ75" i="1" l="1"/>
  <c r="AB75" i="1"/>
  <c r="AI75" i="1"/>
  <c r="AU59" i="1"/>
  <c r="AR59" i="1"/>
  <c r="AM60" i="1" a="1"/>
  <c r="AH75" i="1" l="1"/>
  <c r="AB76" i="1" a="1"/>
  <c r="AK75" i="1"/>
  <c r="AM60" i="1"/>
  <c r="AS60" i="1"/>
  <c r="AT60" i="1"/>
  <c r="AB76" i="1" l="1"/>
  <c r="AJ76" i="1"/>
  <c r="AI76" i="1"/>
  <c r="AU60" i="1"/>
  <c r="AR60" i="1"/>
  <c r="AM61" i="1" a="1"/>
  <c r="AK76" i="1" l="1"/>
  <c r="AH76" i="1"/>
  <c r="AB77" i="1" a="1"/>
  <c r="AM61" i="1"/>
  <c r="AS61" i="1"/>
  <c r="AT61" i="1"/>
  <c r="AB77" i="1" l="1"/>
  <c r="AI77" i="1"/>
  <c r="AJ77" i="1"/>
  <c r="AK77" i="1" s="1"/>
  <c r="AU61" i="1"/>
  <c r="AM62" i="1" a="1"/>
  <c r="AR61" i="1"/>
  <c r="AH77" i="1" l="1"/>
  <c r="AB78" i="1" a="1"/>
  <c r="AM62" i="1"/>
  <c r="AT62" i="1"/>
  <c r="AS62" i="1"/>
  <c r="AB78" i="1" l="1"/>
  <c r="AJ78" i="1"/>
  <c r="AI78" i="1"/>
  <c r="AU62" i="1"/>
  <c r="AR62" i="1"/>
  <c r="AM63" i="1" a="1"/>
  <c r="AK78" i="1" l="1"/>
  <c r="AH78" i="1"/>
  <c r="AB79" i="1" a="1"/>
  <c r="AM63" i="1"/>
  <c r="AT63" i="1"/>
  <c r="AS63" i="1"/>
  <c r="AB79" i="1" l="1"/>
  <c r="AI79" i="1"/>
  <c r="AJ79" i="1"/>
  <c r="AU63" i="1"/>
  <c r="AR63" i="1"/>
  <c r="AM64" i="1" a="1"/>
  <c r="AK79" i="1" l="1"/>
  <c r="AH79" i="1"/>
  <c r="AB80" i="1" a="1"/>
  <c r="AM64" i="1"/>
  <c r="AS64" i="1"/>
  <c r="AT64" i="1"/>
  <c r="AB80" i="1" l="1"/>
  <c r="AI80" i="1"/>
  <c r="AJ80" i="1"/>
  <c r="AU64" i="1"/>
  <c r="AR64" i="1"/>
  <c r="AM65" i="1" a="1"/>
  <c r="AK80" i="1" l="1"/>
  <c r="AH80" i="1"/>
  <c r="AB81" i="1" a="1"/>
  <c r="AM65" i="1"/>
  <c r="AS65" i="1"/>
  <c r="AT65" i="1"/>
  <c r="AB81" i="1" l="1"/>
  <c r="AI81" i="1"/>
  <c r="AJ81" i="1"/>
  <c r="AK81" i="1" s="1"/>
  <c r="AU65" i="1"/>
  <c r="AM66" i="1" a="1"/>
  <c r="AR65" i="1"/>
  <c r="AH81" i="1" l="1"/>
  <c r="AB82" i="1" a="1"/>
  <c r="AM66" i="1"/>
  <c r="AS66" i="1"/>
  <c r="AT66" i="1"/>
  <c r="AB82" i="1" l="1"/>
  <c r="AJ82" i="1"/>
  <c r="AI82" i="1"/>
  <c r="AU66" i="1"/>
  <c r="AR66" i="1"/>
  <c r="AM67" i="1" a="1"/>
  <c r="AK82" i="1" l="1"/>
  <c r="AH82" i="1"/>
  <c r="AB83" i="1" a="1"/>
  <c r="AM67" i="1"/>
  <c r="AS67" i="1"/>
  <c r="AT67" i="1"/>
  <c r="AJ83" i="1" l="1"/>
  <c r="AB83" i="1"/>
  <c r="AI83" i="1"/>
  <c r="AU67" i="1"/>
  <c r="AM68" i="1" a="1"/>
  <c r="AR67" i="1"/>
  <c r="AH83" i="1" l="1"/>
  <c r="AB84" i="1" a="1"/>
  <c r="AK83" i="1"/>
  <c r="AM68" i="1"/>
  <c r="AS68" i="1"/>
  <c r="AT68" i="1"/>
  <c r="AB84" i="1" l="1"/>
  <c r="AI84" i="1"/>
  <c r="AJ84" i="1"/>
  <c r="AU68" i="1"/>
  <c r="AR68" i="1"/>
  <c r="AM69" i="1" a="1"/>
  <c r="AK84" i="1" l="1"/>
  <c r="AH84" i="1"/>
  <c r="AB85" i="1" a="1"/>
  <c r="AM69" i="1"/>
  <c r="AS69" i="1"/>
  <c r="AT69" i="1"/>
  <c r="AU69" i="1" s="1"/>
  <c r="AI85" i="1" l="1"/>
  <c r="AB85" i="1"/>
  <c r="AJ85" i="1"/>
  <c r="AM70" i="1" a="1"/>
  <c r="AR69" i="1"/>
  <c r="AK85" i="1" l="1"/>
  <c r="AH85" i="1"/>
  <c r="AB86" i="1" a="1"/>
  <c r="AM70" i="1"/>
  <c r="AS70" i="1"/>
  <c r="AT70" i="1"/>
  <c r="AI86" i="1" l="1"/>
  <c r="AB86" i="1"/>
  <c r="AJ86" i="1"/>
  <c r="AU70" i="1"/>
  <c r="AR70" i="1"/>
  <c r="AM71" i="1" a="1"/>
  <c r="AK86" i="1" l="1"/>
  <c r="AB87" i="1" a="1"/>
  <c r="AH86" i="1"/>
  <c r="AM71" i="1"/>
  <c r="AS71" i="1"/>
  <c r="AT71" i="1"/>
  <c r="AU71" i="1" s="1"/>
  <c r="AB87" i="1" l="1"/>
  <c r="AI87" i="1"/>
  <c r="AJ87" i="1"/>
  <c r="AK87" i="1" s="1"/>
  <c r="AM72" i="1" a="1"/>
  <c r="AR71" i="1"/>
  <c r="AH87" i="1" l="1"/>
  <c r="AB88" i="1" a="1"/>
  <c r="AM72" i="1"/>
  <c r="AT72" i="1"/>
  <c r="AS72" i="1"/>
  <c r="AB88" i="1" l="1"/>
  <c r="AI88" i="1"/>
  <c r="AJ88" i="1"/>
  <c r="AU72" i="1"/>
  <c r="AR72" i="1"/>
  <c r="AM73" i="1" a="1"/>
  <c r="AK88" i="1" l="1"/>
  <c r="AH88" i="1"/>
  <c r="AB89" i="1" a="1"/>
  <c r="AM73" i="1"/>
  <c r="AT73" i="1"/>
  <c r="AS73" i="1"/>
  <c r="AI89" i="1" l="1"/>
  <c r="AB89" i="1"/>
  <c r="AJ89" i="1"/>
  <c r="AU73" i="1"/>
  <c r="AM74" i="1" a="1"/>
  <c r="AR73" i="1"/>
  <c r="AK89" i="1" l="1"/>
  <c r="AB90" i="1" a="1"/>
  <c r="AH89" i="1"/>
  <c r="AM74" i="1"/>
  <c r="AT74" i="1"/>
  <c r="AS74" i="1"/>
  <c r="AI90" i="1" l="1"/>
  <c r="AB90" i="1"/>
  <c r="AJ90" i="1"/>
  <c r="AU74" i="1"/>
  <c r="AR74" i="1"/>
  <c r="AM75" i="1" a="1"/>
  <c r="AK90" i="1" l="1"/>
  <c r="AH90" i="1"/>
  <c r="AB91" i="1" a="1"/>
  <c r="AM75" i="1"/>
  <c r="AS75" i="1"/>
  <c r="AT75" i="1"/>
  <c r="AU75" i="1" s="1"/>
  <c r="AB91" i="1" l="1"/>
  <c r="AI91" i="1"/>
  <c r="AJ91" i="1"/>
  <c r="AK91" i="1" s="1"/>
  <c r="AR75" i="1"/>
  <c r="AM76" i="1" a="1"/>
  <c r="AB92" i="1" l="1" a="1"/>
  <c r="AH91" i="1"/>
  <c r="AM76" i="1"/>
  <c r="AS76" i="1"/>
  <c r="AT76" i="1"/>
  <c r="AI92" i="1" l="1"/>
  <c r="AB92" i="1"/>
  <c r="AJ92" i="1"/>
  <c r="AU76" i="1"/>
  <c r="AR76" i="1"/>
  <c r="AM77" i="1" a="1"/>
  <c r="AK92" i="1" l="1"/>
  <c r="AB93" i="1" a="1"/>
  <c r="AH92" i="1"/>
  <c r="AM77" i="1"/>
  <c r="AS77" i="1"/>
  <c r="AT77" i="1"/>
  <c r="AB93" i="1" l="1"/>
  <c r="AI93" i="1"/>
  <c r="AJ93" i="1"/>
  <c r="AK93" i="1" s="1"/>
  <c r="AU77" i="1"/>
  <c r="AM78" i="1" a="1"/>
  <c r="AR77" i="1"/>
  <c r="AB94" i="1" l="1" a="1"/>
  <c r="AH93" i="1"/>
  <c r="AM78" i="1"/>
  <c r="AS78" i="1"/>
  <c r="AT78" i="1"/>
  <c r="AU78" i="1" s="1"/>
  <c r="AJ94" i="1" l="1"/>
  <c r="AB94" i="1"/>
  <c r="AI94" i="1"/>
  <c r="AR78" i="1"/>
  <c r="AM79" i="1" a="1"/>
  <c r="AB95" i="1" l="1" a="1"/>
  <c r="AH94" i="1"/>
  <c r="AK94" i="1"/>
  <c r="AM79" i="1"/>
  <c r="AS79" i="1"/>
  <c r="AT79" i="1"/>
  <c r="AU79" i="1" l="1"/>
  <c r="AJ95" i="1"/>
  <c r="AB95" i="1"/>
  <c r="AI95" i="1"/>
  <c r="AM80" i="1" a="1"/>
  <c r="AR79" i="1"/>
  <c r="AK95" i="1" l="1"/>
  <c r="AH95" i="1"/>
  <c r="AB96" i="1" a="1"/>
  <c r="AM80" i="1"/>
  <c r="AS80" i="1"/>
  <c r="AT80" i="1"/>
  <c r="AB96" i="1" l="1"/>
  <c r="AJ96" i="1"/>
  <c r="AI96" i="1"/>
  <c r="AU80" i="1"/>
  <c r="AR80" i="1"/>
  <c r="AM81" i="1" a="1"/>
  <c r="AK96" i="1" l="1"/>
  <c r="AH96" i="1"/>
  <c r="AB97" i="1" a="1"/>
  <c r="AM81" i="1"/>
  <c r="AS81" i="1"/>
  <c r="AT81" i="1"/>
  <c r="AJ97" i="1" l="1"/>
  <c r="AB97" i="1"/>
  <c r="AI97" i="1"/>
  <c r="AU81" i="1"/>
  <c r="AM82" i="1" a="1"/>
  <c r="AR81" i="1"/>
  <c r="AB98" i="1" l="1" a="1"/>
  <c r="AH97" i="1"/>
  <c r="AK97" i="1"/>
  <c r="AM82" i="1"/>
  <c r="AS82" i="1"/>
  <c r="AT82" i="1"/>
  <c r="AJ98" i="1" l="1"/>
  <c r="AI98" i="1"/>
  <c r="AB98" i="1"/>
  <c r="AU82" i="1"/>
  <c r="AR82" i="1"/>
  <c r="AM83" i="1" a="1"/>
  <c r="AB99" i="1" l="1" a="1"/>
  <c r="AH98" i="1"/>
  <c r="AK98" i="1"/>
  <c r="AM83" i="1"/>
  <c r="AS83" i="1"/>
  <c r="AT83" i="1"/>
  <c r="AU83" i="1" l="1"/>
  <c r="AB99" i="1"/>
  <c r="AI99" i="1"/>
  <c r="AJ99" i="1"/>
  <c r="AK99" i="1" s="1"/>
  <c r="AR83" i="1"/>
  <c r="AM84" i="1" a="1"/>
  <c r="AH99" i="1" l="1"/>
  <c r="AB100" i="1" a="1"/>
  <c r="AM84" i="1"/>
  <c r="AT84" i="1"/>
  <c r="AS84" i="1"/>
  <c r="AI100" i="1" l="1"/>
  <c r="AB100" i="1"/>
  <c r="AJ100" i="1"/>
  <c r="AU84" i="1"/>
  <c r="AR84" i="1"/>
  <c r="AM85" i="1" a="1"/>
  <c r="AK100" i="1" l="1"/>
  <c r="AH100" i="1"/>
  <c r="AB101" i="1" a="1"/>
  <c r="AM85" i="1"/>
  <c r="AS85" i="1"/>
  <c r="AT85" i="1"/>
  <c r="AB101" i="1" l="1"/>
  <c r="AI101" i="1"/>
  <c r="AJ101" i="1"/>
  <c r="AK101" i="1" s="1"/>
  <c r="AU85" i="1"/>
  <c r="AR85" i="1"/>
  <c r="AM86" i="1" a="1"/>
  <c r="AH101" i="1" l="1"/>
  <c r="AB102" i="1" a="1"/>
  <c r="AM86" i="1"/>
  <c r="AS86" i="1"/>
  <c r="AT86" i="1"/>
  <c r="AU86" i="1" l="1"/>
  <c r="AI102" i="1"/>
  <c r="AB102" i="1"/>
  <c r="AJ102" i="1"/>
  <c r="AR86" i="1"/>
  <c r="AM87" i="1" a="1"/>
  <c r="AK102" i="1" l="1"/>
  <c r="AB103" i="1" a="1"/>
  <c r="AH102" i="1"/>
  <c r="AM87" i="1"/>
  <c r="AS87" i="1"/>
  <c r="AT87" i="1"/>
  <c r="AB103" i="1" l="1"/>
  <c r="AJ103" i="1"/>
  <c r="AI103" i="1"/>
  <c r="AU87" i="1"/>
  <c r="AM88" i="1" a="1"/>
  <c r="AR87" i="1"/>
  <c r="AK103" i="1" l="1"/>
  <c r="AH103" i="1"/>
  <c r="AB104" i="1" a="1"/>
  <c r="AM88" i="1"/>
  <c r="AS88" i="1"/>
  <c r="AT88" i="1"/>
  <c r="AJ104" i="1" l="1"/>
  <c r="AB104" i="1"/>
  <c r="AI104" i="1"/>
  <c r="AU88" i="1"/>
  <c r="AM89" i="1" a="1"/>
  <c r="AR88" i="1"/>
  <c r="AB105" i="1" l="1" a="1"/>
  <c r="AH104" i="1"/>
  <c r="AK104" i="1"/>
  <c r="AM89" i="1"/>
  <c r="AS89" i="1"/>
  <c r="AT89" i="1"/>
  <c r="AU89" i="1" l="1"/>
  <c r="AB105" i="1"/>
  <c r="AI105" i="1"/>
  <c r="AJ105" i="1"/>
  <c r="AK105" i="1" s="1"/>
  <c r="AR89" i="1"/>
  <c r="AM90" i="1" a="1"/>
  <c r="AH105" i="1" l="1"/>
  <c r="AB106" i="1" a="1"/>
  <c r="AM90" i="1"/>
  <c r="AS90" i="1"/>
  <c r="AT90" i="1"/>
  <c r="AJ106" i="1" l="1"/>
  <c r="AB106" i="1"/>
  <c r="AI106" i="1"/>
  <c r="AU90" i="1"/>
  <c r="AR90" i="1"/>
  <c r="AM91" i="1" a="1"/>
  <c r="AB107" i="1" l="1" a="1"/>
  <c r="AH106" i="1"/>
  <c r="AK106" i="1"/>
  <c r="AM91" i="1"/>
  <c r="AS91" i="1"/>
  <c r="AT91" i="1"/>
  <c r="AU91" i="1" l="1"/>
  <c r="AI107" i="1"/>
  <c r="AB107" i="1"/>
  <c r="AJ107" i="1"/>
  <c r="AM92" i="1" a="1"/>
  <c r="AR91" i="1"/>
  <c r="AK107" i="1" l="1"/>
  <c r="AB108" i="1" a="1"/>
  <c r="AH107" i="1"/>
  <c r="AM92" i="1"/>
  <c r="AS92" i="1"/>
  <c r="AT92" i="1"/>
  <c r="AB108" i="1" l="1"/>
  <c r="AJ108" i="1"/>
  <c r="AI108" i="1"/>
  <c r="AU92" i="1"/>
  <c r="AR92" i="1"/>
  <c r="AM93" i="1" a="1"/>
  <c r="AK108" i="1" l="1"/>
  <c r="AH108" i="1"/>
  <c r="AB109" i="1" a="1"/>
  <c r="AM93" i="1"/>
  <c r="AS93" i="1"/>
  <c r="AT93" i="1"/>
  <c r="AI109" i="1" l="1"/>
  <c r="AJ109" i="1"/>
  <c r="AB109" i="1"/>
  <c r="AU93" i="1"/>
  <c r="AR93" i="1"/>
  <c r="AM94" i="1" a="1"/>
  <c r="AK109" i="1" l="1"/>
  <c r="AH109" i="1"/>
  <c r="AB110" i="1" a="1"/>
  <c r="AM94" i="1"/>
  <c r="AS94" i="1"/>
  <c r="AT94" i="1"/>
  <c r="AB110" i="1" l="1"/>
  <c r="AI110" i="1"/>
  <c r="AJ110" i="1"/>
  <c r="AK110" i="1" s="1"/>
  <c r="AU94" i="1"/>
  <c r="AR94" i="1"/>
  <c r="AM95" i="1" a="1"/>
  <c r="AB111" i="1" l="1" a="1"/>
  <c r="AH110" i="1"/>
  <c r="AM95" i="1"/>
  <c r="AS95" i="1"/>
  <c r="AT95" i="1"/>
  <c r="AJ111" i="1" l="1"/>
  <c r="AB111" i="1"/>
  <c r="AI111" i="1"/>
  <c r="AU95" i="1"/>
  <c r="AR95" i="1"/>
  <c r="AM96" i="1" a="1"/>
  <c r="AH111" i="1" l="1"/>
  <c r="AB112" i="1" a="1"/>
  <c r="AK111" i="1"/>
  <c r="AM96" i="1"/>
  <c r="AS96" i="1"/>
  <c r="AT96" i="1"/>
  <c r="AB112" i="1" l="1"/>
  <c r="AI112" i="1"/>
  <c r="AJ112" i="1"/>
  <c r="AK112" i="1" s="1"/>
  <c r="AU96" i="1"/>
  <c r="AM97" i="1" a="1"/>
  <c r="AR96" i="1"/>
  <c r="AH112" i="1" l="1"/>
  <c r="AB113" i="1" a="1"/>
  <c r="AM97" i="1"/>
  <c r="AS97" i="1"/>
  <c r="AT97" i="1"/>
  <c r="AU97" i="1" s="1"/>
  <c r="AB113" i="1" l="1"/>
  <c r="AI113" i="1"/>
  <c r="AJ113" i="1"/>
  <c r="AM98" i="1" a="1"/>
  <c r="AR97" i="1"/>
  <c r="AK113" i="1" l="1"/>
  <c r="AH113" i="1"/>
  <c r="AB114" i="1" a="1"/>
  <c r="AM98" i="1"/>
  <c r="AS98" i="1"/>
  <c r="AT98" i="1"/>
  <c r="AI114" i="1" l="1"/>
  <c r="AJ114" i="1"/>
  <c r="AB114" i="1"/>
  <c r="AU98" i="1"/>
  <c r="AR98" i="1"/>
  <c r="AM99" i="1" a="1"/>
  <c r="AK114" i="1" l="1"/>
  <c r="AH114" i="1"/>
  <c r="AB115" i="1" a="1"/>
  <c r="AM99" i="1"/>
  <c r="AS99" i="1"/>
  <c r="AT99" i="1"/>
  <c r="AU99" i="1" l="1"/>
  <c r="AB115" i="1"/>
  <c r="AI115" i="1"/>
  <c r="AJ115" i="1"/>
  <c r="AR99" i="1"/>
  <c r="AM100" i="1" a="1"/>
  <c r="AK115" i="1" l="1"/>
  <c r="AH115" i="1"/>
  <c r="AB116" i="1" a="1"/>
  <c r="AM100" i="1"/>
  <c r="AT100" i="1"/>
  <c r="AS100" i="1"/>
  <c r="AB116" i="1" l="1"/>
  <c r="AI116" i="1"/>
  <c r="AJ116" i="1"/>
  <c r="AU100" i="1"/>
  <c r="AR100" i="1"/>
  <c r="AM101" i="1" a="1"/>
  <c r="AK116" i="1" l="1"/>
  <c r="AH116" i="1"/>
  <c r="AB117" i="1" a="1"/>
  <c r="AM101" i="1"/>
  <c r="AS101" i="1"/>
  <c r="AT101" i="1"/>
  <c r="AI117" i="1" l="1"/>
  <c r="AB117" i="1"/>
  <c r="AJ117" i="1"/>
  <c r="AU101" i="1"/>
  <c r="AM102" i="1" a="1"/>
  <c r="AR101" i="1"/>
  <c r="AK117" i="1" l="1"/>
  <c r="AH117" i="1"/>
  <c r="AB118" i="1" a="1"/>
  <c r="AM102" i="1"/>
  <c r="AS102" i="1"/>
  <c r="AT102" i="1"/>
  <c r="AI118" i="1" l="1"/>
  <c r="AB118" i="1"/>
  <c r="AJ118" i="1"/>
  <c r="AK118" i="1" s="1"/>
  <c r="AU102" i="1"/>
  <c r="AM103" i="1" a="1"/>
  <c r="AR102" i="1"/>
  <c r="AB119" i="1" l="1" a="1"/>
  <c r="AH118" i="1"/>
  <c r="AM103" i="1"/>
  <c r="AS103" i="1"/>
  <c r="AT103" i="1"/>
  <c r="AB119" i="1" l="1"/>
  <c r="AI119" i="1"/>
  <c r="AJ119" i="1"/>
  <c r="AK119" i="1" s="1"/>
  <c r="AU103" i="1"/>
  <c r="AR103" i="1"/>
  <c r="AM104" i="1" a="1"/>
  <c r="AH119" i="1" l="1"/>
  <c r="AB120" i="1" a="1"/>
  <c r="AM104" i="1"/>
  <c r="AS104" i="1"/>
  <c r="AT104" i="1"/>
  <c r="AI120" i="1" l="1"/>
  <c r="AB120" i="1"/>
  <c r="AJ120" i="1"/>
  <c r="AU104" i="1"/>
  <c r="AM105" i="1" a="1"/>
  <c r="AR104" i="1"/>
  <c r="AK120" i="1" l="1"/>
  <c r="AH120" i="1"/>
  <c r="AB121" i="1" a="1"/>
  <c r="AM105" i="1"/>
  <c r="AT105" i="1"/>
  <c r="AS105" i="1"/>
  <c r="AB121" i="1" l="1"/>
  <c r="AI121" i="1"/>
  <c r="AJ121" i="1"/>
  <c r="AU105" i="1"/>
  <c r="AM106" i="1" a="1"/>
  <c r="AR105" i="1"/>
  <c r="AK121" i="1" l="1"/>
  <c r="AB122" i="1" a="1"/>
  <c r="AH121" i="1"/>
  <c r="AM106" i="1"/>
  <c r="AS106" i="1"/>
  <c r="AT106" i="1"/>
  <c r="AJ122" i="1" l="1"/>
  <c r="AB122" i="1"/>
  <c r="AI122" i="1"/>
  <c r="AU106" i="1"/>
  <c r="AM107" i="1" a="1"/>
  <c r="AR106" i="1"/>
  <c r="AH122" i="1" l="1"/>
  <c r="AB123" i="1" a="1"/>
  <c r="AK122" i="1"/>
  <c r="AM107" i="1"/>
  <c r="AS107" i="1"/>
  <c r="AT107" i="1"/>
  <c r="AI123" i="1" l="1"/>
  <c r="AB123" i="1"/>
  <c r="AJ123" i="1"/>
  <c r="AU107" i="1"/>
  <c r="AR107" i="1"/>
  <c r="AM108" i="1" a="1"/>
  <c r="AK123" i="1" l="1"/>
  <c r="AB124" i="1" a="1"/>
  <c r="AH123" i="1"/>
  <c r="AM108" i="1"/>
  <c r="AT108" i="1"/>
  <c r="AS108" i="1"/>
  <c r="AI124" i="1" l="1"/>
  <c r="AB124" i="1"/>
  <c r="AJ124" i="1"/>
  <c r="AU108" i="1"/>
  <c r="AM109" i="1" a="1"/>
  <c r="AR108" i="1"/>
  <c r="AK124" i="1" l="1"/>
  <c r="AH124" i="1"/>
  <c r="AB125" i="1" a="1"/>
  <c r="AM109" i="1"/>
  <c r="AS109" i="1"/>
  <c r="AT109" i="1"/>
  <c r="AU109" i="1" s="1"/>
  <c r="AB125" i="1" l="1"/>
  <c r="AI125" i="1"/>
  <c r="AJ125" i="1"/>
  <c r="AR109" i="1"/>
  <c r="AM110" i="1" a="1"/>
  <c r="AK125" i="1" l="1"/>
  <c r="AH125" i="1"/>
  <c r="AB126" i="1" a="1"/>
  <c r="AM110" i="1"/>
  <c r="AS110" i="1"/>
  <c r="AT110" i="1"/>
  <c r="AU110" i="1" l="1"/>
  <c r="AJ126" i="1"/>
  <c r="AB126" i="1"/>
  <c r="AI126" i="1"/>
  <c r="AR110" i="1"/>
  <c r="AM111" i="1" a="1"/>
  <c r="AB127" i="1" l="1" a="1"/>
  <c r="AH126" i="1"/>
  <c r="AK126" i="1"/>
  <c r="AM111" i="1"/>
  <c r="AS111" i="1"/>
  <c r="AT111" i="1"/>
  <c r="AU111" i="1" l="1"/>
  <c r="AB127" i="1"/>
  <c r="AI127" i="1"/>
  <c r="AJ127" i="1"/>
  <c r="AK127" i="1" s="1"/>
  <c r="AR111" i="1"/>
  <c r="AM112" i="1" a="1"/>
  <c r="AH127" i="1" l="1"/>
  <c r="AB128" i="1" a="1"/>
  <c r="AM112" i="1"/>
  <c r="AS112" i="1"/>
  <c r="AT112" i="1"/>
  <c r="AJ128" i="1" l="1"/>
  <c r="AB128" i="1"/>
  <c r="AI128" i="1"/>
  <c r="AU112" i="1"/>
  <c r="AR112" i="1"/>
  <c r="AM113" i="1" a="1"/>
  <c r="AH128" i="1" l="1"/>
  <c r="AB129" i="1" a="1"/>
  <c r="AK128" i="1"/>
  <c r="AM113" i="1"/>
  <c r="AS113" i="1"/>
  <c r="AT113" i="1"/>
  <c r="AB129" i="1" l="1"/>
  <c r="AI129" i="1"/>
  <c r="AJ129" i="1"/>
  <c r="AU113" i="1"/>
  <c r="AR113" i="1"/>
  <c r="AM114" i="1" a="1"/>
  <c r="AK129" i="1" l="1"/>
  <c r="AH129" i="1"/>
  <c r="AB130" i="1" a="1"/>
  <c r="AM114" i="1"/>
  <c r="AS114" i="1"/>
  <c r="AT114" i="1"/>
  <c r="AU114" i="1" l="1"/>
  <c r="AI130" i="1"/>
  <c r="AJ130" i="1"/>
  <c r="AB130" i="1"/>
  <c r="AR114" i="1"/>
  <c r="AM115" i="1" a="1"/>
  <c r="AK130" i="1" l="1"/>
  <c r="AH130" i="1"/>
  <c r="AB131" i="1" a="1"/>
  <c r="AM115" i="1"/>
  <c r="AS115" i="1"/>
  <c r="AT115" i="1"/>
  <c r="AU115" i="1" s="1"/>
  <c r="AB131" i="1" l="1"/>
  <c r="AI131" i="1"/>
  <c r="AJ131" i="1"/>
  <c r="AK131" i="1" s="1"/>
  <c r="AR115" i="1"/>
  <c r="AM116" i="1" a="1"/>
  <c r="AH131" i="1" l="1"/>
  <c r="AB132" i="1" a="1"/>
  <c r="AM116" i="1"/>
  <c r="AS116" i="1"/>
  <c r="AT116" i="1"/>
  <c r="AI132" i="1" l="1"/>
  <c r="AB132" i="1"/>
  <c r="AJ132" i="1"/>
  <c r="AU116" i="1"/>
  <c r="AR116" i="1"/>
  <c r="AM117" i="1" a="1"/>
  <c r="AK132" i="1" l="1"/>
  <c r="AH132" i="1"/>
  <c r="AB133" i="1" a="1"/>
  <c r="AM117" i="1"/>
  <c r="AT117" i="1"/>
  <c r="AS117" i="1"/>
  <c r="AB133" i="1" l="1"/>
  <c r="AI133" i="1"/>
  <c r="AJ133" i="1"/>
  <c r="AK133" i="1" s="1"/>
  <c r="AU117" i="1"/>
  <c r="AR117" i="1"/>
  <c r="AM118" i="1" a="1"/>
  <c r="AB134" i="1" l="1" a="1"/>
  <c r="AH133" i="1"/>
  <c r="AM118" i="1"/>
  <c r="AT118" i="1"/>
  <c r="AS118" i="1"/>
  <c r="AB134" i="1" l="1"/>
  <c r="AJ134" i="1"/>
  <c r="AI134" i="1"/>
  <c r="AU118" i="1"/>
  <c r="AR118" i="1"/>
  <c r="AM119" i="1" a="1"/>
  <c r="AK134" i="1" l="1"/>
  <c r="AH134" i="1"/>
  <c r="AB135" i="1" a="1"/>
  <c r="AM119" i="1"/>
  <c r="AT119" i="1"/>
  <c r="AS119" i="1"/>
  <c r="AB135" i="1" l="1"/>
  <c r="AJ135" i="1"/>
  <c r="AI135" i="1"/>
  <c r="AU119" i="1"/>
  <c r="AR119" i="1"/>
  <c r="AM120" i="1" a="1"/>
  <c r="AK135" i="1" l="1"/>
  <c r="AH135" i="1"/>
  <c r="AB136" i="1" a="1"/>
  <c r="AM120" i="1"/>
  <c r="AS120" i="1"/>
  <c r="AT120" i="1"/>
  <c r="AB136" i="1" l="1"/>
  <c r="AI136" i="1"/>
  <c r="AJ136" i="1"/>
  <c r="AK136" i="1" s="1"/>
  <c r="AU120" i="1"/>
  <c r="AR120" i="1"/>
  <c r="AM121" i="1" a="1"/>
  <c r="AH136" i="1" l="1"/>
  <c r="AB137" i="1" a="1"/>
  <c r="AM121" i="1"/>
  <c r="AS121" i="1"/>
  <c r="AT121" i="1"/>
  <c r="AI137" i="1" l="1"/>
  <c r="AJ137" i="1"/>
  <c r="AB137" i="1"/>
  <c r="AU121" i="1"/>
  <c r="AM122" i="1" a="1"/>
  <c r="AR121" i="1"/>
  <c r="AK137" i="1" l="1"/>
  <c r="AB138" i="1" a="1"/>
  <c r="AH137" i="1"/>
  <c r="AM122" i="1"/>
  <c r="AS122" i="1"/>
  <c r="AT122" i="1"/>
  <c r="AU122" i="1" s="1"/>
  <c r="AB138" i="1" l="1"/>
  <c r="AI138" i="1"/>
  <c r="AJ138" i="1"/>
  <c r="AK138" i="1" s="1"/>
  <c r="AR122" i="1"/>
  <c r="AM123" i="1" a="1"/>
  <c r="AH138" i="1" l="1"/>
  <c r="AB139" i="1" a="1"/>
  <c r="AM123" i="1"/>
  <c r="AS123" i="1"/>
  <c r="AT123" i="1"/>
  <c r="AU123" i="1" s="1"/>
  <c r="AB139" i="1" l="1"/>
  <c r="AJ139" i="1"/>
  <c r="AI139" i="1"/>
  <c r="AR123" i="1"/>
  <c r="AM124" i="1" a="1"/>
  <c r="AK139" i="1" l="1"/>
  <c r="AH139" i="1"/>
  <c r="AB140" i="1" a="1"/>
  <c r="AM124" i="1"/>
  <c r="AT124" i="1"/>
  <c r="AS124" i="1"/>
  <c r="AB140" i="1" l="1"/>
  <c r="AJ140" i="1"/>
  <c r="AI140" i="1"/>
  <c r="AU124" i="1"/>
  <c r="AR124" i="1"/>
  <c r="AM125" i="1" a="1"/>
  <c r="AK140" i="1" l="1"/>
  <c r="AH140" i="1"/>
  <c r="AB141" i="1" a="1"/>
  <c r="AM125" i="1"/>
  <c r="AS125" i="1"/>
  <c r="AT125" i="1"/>
  <c r="AI141" i="1" l="1"/>
  <c r="AB141" i="1"/>
  <c r="AJ141" i="1"/>
  <c r="AK141" i="1" s="1"/>
  <c r="AU125" i="1"/>
  <c r="AM126" i="1" a="1"/>
  <c r="AR125" i="1"/>
  <c r="AH141" i="1" l="1"/>
  <c r="AB142" i="1" a="1"/>
  <c r="AM126" i="1"/>
  <c r="AS126" i="1"/>
  <c r="AT126" i="1"/>
  <c r="AB142" i="1" l="1"/>
  <c r="AI142" i="1"/>
  <c r="AJ142" i="1"/>
  <c r="AK142" i="1" s="1"/>
  <c r="AU126" i="1"/>
  <c r="AM127" i="1" a="1"/>
  <c r="AR126" i="1"/>
  <c r="AH142" i="1" l="1"/>
  <c r="AB143" i="1" a="1"/>
  <c r="AM127" i="1"/>
  <c r="AS127" i="1"/>
  <c r="AT127" i="1"/>
  <c r="AU127" i="1" s="1"/>
  <c r="AB143" i="1" l="1"/>
  <c r="AJ143" i="1"/>
  <c r="AI143" i="1"/>
  <c r="AM128" i="1" a="1"/>
  <c r="AR127" i="1"/>
  <c r="AK143" i="1" l="1"/>
  <c r="AH143" i="1"/>
  <c r="AB144" i="1" a="1"/>
  <c r="AM128" i="1"/>
  <c r="AS128" i="1"/>
  <c r="AT128" i="1"/>
  <c r="AB144" i="1" l="1"/>
  <c r="AJ144" i="1"/>
  <c r="AI144" i="1"/>
  <c r="AU128" i="1"/>
  <c r="AR128" i="1"/>
  <c r="AM129" i="1" a="1"/>
  <c r="AK144" i="1" l="1"/>
  <c r="AH144" i="1"/>
  <c r="AB145" i="1" a="1"/>
  <c r="AM129" i="1"/>
  <c r="AS129" i="1"/>
  <c r="AT129" i="1"/>
  <c r="AB145" i="1" l="1"/>
  <c r="AI145" i="1"/>
  <c r="AJ145" i="1"/>
  <c r="AU129" i="1"/>
  <c r="AM130" i="1" a="1"/>
  <c r="AR129" i="1"/>
  <c r="AK145" i="1" l="1"/>
  <c r="AH145" i="1"/>
  <c r="AB146" i="1" a="1"/>
  <c r="AM130" i="1"/>
  <c r="AS130" i="1"/>
  <c r="AT130" i="1"/>
  <c r="AB146" i="1" l="1"/>
  <c r="AJ146" i="1"/>
  <c r="AI146" i="1"/>
  <c r="AU130" i="1"/>
  <c r="AM131" i="1" a="1"/>
  <c r="AR130" i="1"/>
  <c r="AK146" i="1" l="1"/>
  <c r="AH146" i="1"/>
  <c r="AB147" i="1" a="1"/>
  <c r="AM131" i="1"/>
  <c r="AS131" i="1"/>
  <c r="AT131" i="1"/>
  <c r="AB147" i="1" l="1"/>
  <c r="AJ147" i="1"/>
  <c r="AI147" i="1"/>
  <c r="AU131" i="1"/>
  <c r="AR131" i="1"/>
  <c r="AM132" i="1" a="1"/>
  <c r="AK147" i="1" l="1"/>
  <c r="AH147" i="1"/>
  <c r="AB148" i="1" a="1"/>
  <c r="AM132" i="1"/>
  <c r="AS132" i="1"/>
  <c r="AT132" i="1"/>
  <c r="AJ148" i="1" l="1"/>
  <c r="AB148" i="1"/>
  <c r="AI148" i="1"/>
  <c r="AU132" i="1"/>
  <c r="AR132" i="1"/>
  <c r="AM133" i="1" a="1"/>
  <c r="AH148" i="1" l="1"/>
  <c r="AB149" i="1" a="1"/>
  <c r="AK148" i="1"/>
  <c r="AM133" i="1"/>
  <c r="AS133" i="1"/>
  <c r="AT133" i="1"/>
  <c r="AJ149" i="1" l="1"/>
  <c r="AB149" i="1"/>
  <c r="AI149" i="1"/>
  <c r="AU133" i="1"/>
  <c r="AR133" i="1"/>
  <c r="AM134" i="1" a="1"/>
  <c r="AH149" i="1" l="1"/>
  <c r="AB150" i="1" a="1"/>
  <c r="AK149" i="1"/>
  <c r="AM134" i="1"/>
  <c r="AS134" i="1"/>
  <c r="AT134" i="1"/>
  <c r="AJ150" i="1" l="1"/>
  <c r="AB150" i="1"/>
  <c r="AI150" i="1"/>
  <c r="AU134" i="1"/>
  <c r="AR134" i="1"/>
  <c r="AM135" i="1" a="1"/>
  <c r="AH150" i="1" l="1"/>
  <c r="AB151" i="1" a="1"/>
  <c r="AK150" i="1"/>
  <c r="AM135" i="1"/>
  <c r="AS135" i="1"/>
  <c r="AT135" i="1"/>
  <c r="AB151" i="1" l="1"/>
  <c r="AI151" i="1"/>
  <c r="AJ151" i="1"/>
  <c r="AK151" i="1" s="1"/>
  <c r="AU135" i="1"/>
  <c r="AR135" i="1"/>
  <c r="AM136" i="1" a="1"/>
  <c r="AH151" i="1" l="1"/>
  <c r="AB152" i="1" a="1"/>
  <c r="AM136" i="1"/>
  <c r="AS136" i="1"/>
  <c r="AT136" i="1"/>
  <c r="AU136" i="1" s="1"/>
  <c r="AJ152" i="1" l="1"/>
  <c r="AB152" i="1"/>
  <c r="AI152" i="1"/>
  <c r="AM137" i="1" a="1"/>
  <c r="AR136" i="1"/>
  <c r="AH152" i="1" l="1"/>
  <c r="AB153" i="1" a="1"/>
  <c r="AK152" i="1"/>
  <c r="AM137" i="1"/>
  <c r="AS137" i="1"/>
  <c r="AT137" i="1"/>
  <c r="AJ153" i="1" l="1"/>
  <c r="AB153" i="1"/>
  <c r="AI153" i="1"/>
  <c r="AU137" i="1"/>
  <c r="AR137" i="1"/>
  <c r="AM138" i="1" a="1"/>
  <c r="AH153" i="1" l="1"/>
  <c r="AB154" i="1" a="1"/>
  <c r="AK153" i="1"/>
  <c r="AM138" i="1"/>
  <c r="AT138" i="1"/>
  <c r="AS138" i="1"/>
  <c r="AJ154" i="1" l="1"/>
  <c r="AB154" i="1"/>
  <c r="AI154" i="1"/>
  <c r="AU138" i="1"/>
  <c r="AR138" i="1"/>
  <c r="AM139" i="1" a="1"/>
  <c r="AH154" i="1" l="1"/>
  <c r="AB155" i="1" a="1"/>
  <c r="AK154" i="1"/>
  <c r="AM139" i="1"/>
  <c r="AT139" i="1"/>
  <c r="AS139" i="1"/>
  <c r="AB155" i="1" l="1"/>
  <c r="AI155" i="1"/>
  <c r="AJ155" i="1"/>
  <c r="AU139" i="1"/>
  <c r="AR139" i="1"/>
  <c r="AM140" i="1" a="1"/>
  <c r="AK155" i="1" l="1"/>
  <c r="AB156" i="1" a="1"/>
  <c r="AH155" i="1"/>
  <c r="AM140" i="1"/>
  <c r="AS140" i="1"/>
  <c r="AT140" i="1"/>
  <c r="AB156" i="1" l="1"/>
  <c r="AI156" i="1"/>
  <c r="AJ156" i="1"/>
  <c r="AK156" i="1" s="1"/>
  <c r="AU140" i="1"/>
  <c r="AR140" i="1"/>
  <c r="AM141" i="1" a="1"/>
  <c r="AH156" i="1" l="1"/>
  <c r="AB157" i="1" a="1"/>
  <c r="AM141" i="1"/>
  <c r="AS141" i="1"/>
  <c r="AT141" i="1"/>
  <c r="AU141" i="1" l="1"/>
  <c r="AB157" i="1"/>
  <c r="AI157" i="1"/>
  <c r="AJ157" i="1"/>
  <c r="AK157" i="1" s="1"/>
  <c r="AM142" i="1" a="1"/>
  <c r="AR141" i="1"/>
  <c r="AH157" i="1" l="1"/>
  <c r="AB158" i="1" a="1"/>
  <c r="AM142" i="1"/>
  <c r="AS142" i="1"/>
  <c r="AT142" i="1"/>
  <c r="AB158" i="1" l="1"/>
  <c r="AI158" i="1"/>
  <c r="AJ158" i="1"/>
  <c r="AK158" i="1" s="1"/>
  <c r="AU142" i="1"/>
  <c r="AR142" i="1"/>
  <c r="AM143" i="1" a="1"/>
  <c r="AB159" i="1" l="1" a="1"/>
  <c r="AH158" i="1"/>
  <c r="AM143" i="1"/>
  <c r="AS143" i="1"/>
  <c r="AT143" i="1"/>
  <c r="AB159" i="1" l="1"/>
  <c r="AI159" i="1"/>
  <c r="AJ159" i="1"/>
  <c r="AK159" i="1" s="1"/>
  <c r="AU143" i="1"/>
  <c r="AR143" i="1"/>
  <c r="AM144" i="1" a="1"/>
  <c r="AH159" i="1" l="1"/>
  <c r="AB160" i="1" a="1"/>
  <c r="AM144" i="1"/>
  <c r="AS144" i="1"/>
  <c r="AT144" i="1"/>
  <c r="AI160" i="1" l="1"/>
  <c r="AB160" i="1"/>
  <c r="AJ160" i="1"/>
  <c r="AK160" i="1" s="1"/>
  <c r="AU144" i="1"/>
  <c r="AR144" i="1"/>
  <c r="AM145" i="1" a="1"/>
  <c r="AH160" i="1" l="1"/>
  <c r="AB161" i="1" a="1"/>
  <c r="AM145" i="1"/>
  <c r="AS145" i="1"/>
  <c r="AT145" i="1"/>
  <c r="AI161" i="1" l="1"/>
  <c r="AB161" i="1"/>
  <c r="AJ161" i="1"/>
  <c r="AU145" i="1"/>
  <c r="AR145" i="1"/>
  <c r="AM146" i="1" a="1"/>
  <c r="AK161" i="1" l="1"/>
  <c r="AH161" i="1"/>
  <c r="AB162" i="1" a="1"/>
  <c r="AM146" i="1"/>
  <c r="AS146" i="1"/>
  <c r="AT146" i="1"/>
  <c r="AB162" i="1" l="1"/>
  <c r="AJ162" i="1"/>
  <c r="AI162" i="1"/>
  <c r="AU146" i="1"/>
  <c r="AR146" i="1"/>
  <c r="AM147" i="1" a="1"/>
  <c r="AK162" i="1" l="1"/>
  <c r="AH162" i="1"/>
  <c r="AB163" i="1" a="1"/>
  <c r="AM147" i="1"/>
  <c r="AS147" i="1"/>
  <c r="AT147" i="1"/>
  <c r="AB163" i="1" l="1"/>
  <c r="AJ163" i="1"/>
  <c r="AI163" i="1"/>
  <c r="AU147" i="1"/>
  <c r="AR147" i="1"/>
  <c r="AM148" i="1" a="1"/>
  <c r="AK163" i="1" l="1"/>
  <c r="AH163" i="1"/>
  <c r="AB164" i="1" a="1"/>
  <c r="AM148" i="1"/>
  <c r="AS148" i="1"/>
  <c r="AT148" i="1"/>
  <c r="AB164" i="1" l="1"/>
  <c r="AI164" i="1"/>
  <c r="AJ164" i="1"/>
  <c r="AK164" i="1" s="1"/>
  <c r="AU148" i="1"/>
  <c r="AR148" i="1"/>
  <c r="AM149" i="1" a="1"/>
  <c r="AH164" i="1" l="1"/>
  <c r="AB165" i="1" a="1"/>
  <c r="AM149" i="1"/>
  <c r="AT149" i="1"/>
  <c r="AS149" i="1"/>
  <c r="AB165" i="1" l="1"/>
  <c r="AJ165" i="1"/>
  <c r="AI165" i="1"/>
  <c r="AU149" i="1"/>
  <c r="AR149" i="1"/>
  <c r="AM150" i="1" a="1"/>
  <c r="AK165" i="1" l="1"/>
  <c r="AH165" i="1"/>
  <c r="AB166" i="1" a="1"/>
  <c r="AM150" i="1"/>
  <c r="AS150" i="1"/>
  <c r="AT150" i="1"/>
  <c r="AJ166" i="1" l="1"/>
  <c r="AB166" i="1"/>
  <c r="AI166" i="1"/>
  <c r="AU150" i="1"/>
  <c r="AR150" i="1"/>
  <c r="AM151" i="1" a="1"/>
  <c r="AB167" i="1" l="1" a="1"/>
  <c r="AH166" i="1"/>
  <c r="AK166" i="1"/>
  <c r="AM151" i="1"/>
  <c r="AT151" i="1"/>
  <c r="AS151" i="1"/>
  <c r="AB167" i="1" l="1"/>
  <c r="AJ167" i="1"/>
  <c r="AI167" i="1"/>
  <c r="AU151" i="1"/>
  <c r="AR151" i="1"/>
  <c r="AM152" i="1" a="1"/>
  <c r="AK167" i="1" l="1"/>
  <c r="AH167" i="1"/>
  <c r="AB168" i="1" a="1"/>
  <c r="AM152" i="1"/>
  <c r="AS152" i="1"/>
  <c r="AT152" i="1"/>
  <c r="AB168" i="1" l="1"/>
  <c r="AI168" i="1"/>
  <c r="AJ168" i="1"/>
  <c r="AK168" i="1" s="1"/>
  <c r="AU152" i="1"/>
  <c r="AR152" i="1"/>
  <c r="AM153" i="1" a="1"/>
  <c r="AB169" i="1" l="1" a="1"/>
  <c r="AH168" i="1"/>
  <c r="AM153" i="1"/>
  <c r="AS153" i="1"/>
  <c r="AT153" i="1"/>
  <c r="AU153" i="1" s="1"/>
  <c r="AB169" i="1" l="1"/>
  <c r="AJ169" i="1"/>
  <c r="AI169" i="1"/>
  <c r="AM154" i="1" a="1"/>
  <c r="AR153" i="1"/>
  <c r="AK169" i="1" l="1"/>
  <c r="AH169" i="1"/>
  <c r="AB170" i="1" a="1"/>
  <c r="AM154" i="1"/>
  <c r="AS154" i="1"/>
  <c r="AT154" i="1"/>
  <c r="AB170" i="1" l="1"/>
  <c r="AJ170" i="1"/>
  <c r="AI170" i="1"/>
  <c r="AU154" i="1"/>
  <c r="AR154" i="1"/>
  <c r="AM155" i="1" a="1"/>
  <c r="AK170" i="1" l="1"/>
  <c r="AH170" i="1"/>
  <c r="AB171" i="1" a="1"/>
  <c r="AM155" i="1"/>
  <c r="AS155" i="1"/>
  <c r="AT155" i="1"/>
  <c r="AU155" i="1" s="1"/>
  <c r="AB171" i="1" l="1"/>
  <c r="AI171" i="1"/>
  <c r="AJ171" i="1"/>
  <c r="AK171" i="1" s="1"/>
  <c r="AR155" i="1"/>
  <c r="AM156" i="1" a="1"/>
  <c r="AH171" i="1" l="1"/>
  <c r="AB172" i="1" a="1"/>
  <c r="AM156" i="1"/>
  <c r="AS156" i="1"/>
  <c r="AT156" i="1"/>
  <c r="AU156" i="1" s="1"/>
  <c r="AB172" i="1" l="1"/>
  <c r="AH172" i="1" s="1"/>
  <c r="AJ172" i="1"/>
  <c r="AI172" i="1"/>
  <c r="AR156" i="1"/>
  <c r="AM157" i="1" a="1"/>
  <c r="AK172" i="1" l="1"/>
  <c r="AM157" i="1"/>
  <c r="AS157" i="1"/>
  <c r="AT157" i="1"/>
  <c r="AU157" i="1" l="1"/>
  <c r="AR157" i="1"/>
  <c r="AM158" i="1" a="1"/>
  <c r="AM158" i="1" l="1"/>
  <c r="AS158" i="1"/>
  <c r="AT158" i="1"/>
  <c r="AU158" i="1" s="1"/>
  <c r="AR158" i="1" l="1"/>
  <c r="AM159" i="1" a="1"/>
  <c r="AM159" i="1" l="1"/>
  <c r="AS159" i="1"/>
  <c r="AT159" i="1"/>
  <c r="AU159" i="1" s="1"/>
  <c r="AR159" i="1" l="1"/>
  <c r="AM160" i="1" a="1"/>
  <c r="AM160" i="1" l="1"/>
  <c r="AS160" i="1"/>
  <c r="AT160" i="1"/>
  <c r="AU160" i="1" s="1"/>
  <c r="AR160" i="1" l="1"/>
  <c r="AM161" i="1" a="1"/>
  <c r="AM161" i="1" l="1"/>
  <c r="AS161" i="1"/>
  <c r="AT161" i="1"/>
  <c r="AU161" i="1" l="1"/>
  <c r="AM162" i="1" a="1"/>
  <c r="AR161" i="1"/>
  <c r="AM162" i="1" l="1"/>
  <c r="AT162" i="1"/>
  <c r="AS162" i="1"/>
  <c r="AU162" i="1" l="1"/>
  <c r="AR162" i="1"/>
  <c r="AM163" i="1" a="1"/>
  <c r="AM163" i="1" l="1"/>
  <c r="AS163" i="1"/>
  <c r="AT163" i="1"/>
  <c r="AU163" i="1" l="1"/>
  <c r="AR163" i="1"/>
  <c r="AM164" i="1" a="1"/>
  <c r="AM164" i="1" l="1"/>
  <c r="AS164" i="1"/>
  <c r="AT164" i="1"/>
  <c r="AU164" i="1" l="1"/>
  <c r="AR164" i="1"/>
  <c r="AM165" i="1" a="1"/>
  <c r="AM165" i="1" l="1"/>
  <c r="AS165" i="1"/>
  <c r="AT165" i="1"/>
  <c r="AU165" i="1" s="1"/>
  <c r="AR165" i="1" l="1"/>
  <c r="AM166" i="1" a="1"/>
  <c r="AM166" i="1" l="1"/>
  <c r="AT166" i="1"/>
  <c r="AS166" i="1"/>
  <c r="AU166" i="1" l="1"/>
  <c r="AM167" i="1" a="1"/>
  <c r="AR166" i="1"/>
  <c r="AM167" i="1" l="1"/>
  <c r="AT167" i="1"/>
  <c r="AS167" i="1"/>
  <c r="AU167" i="1" l="1"/>
  <c r="AR167" i="1"/>
  <c r="AM168" i="1" a="1"/>
  <c r="AM168" i="1" l="1"/>
  <c r="AT168" i="1"/>
  <c r="AS168" i="1"/>
  <c r="AU168" i="1" l="1"/>
  <c r="AR168" i="1"/>
  <c r="AM169" i="1" a="1"/>
  <c r="AM169" i="1" l="1"/>
  <c r="AT169" i="1"/>
  <c r="AS169" i="1"/>
  <c r="AU169" i="1" l="1"/>
  <c r="AR169" i="1"/>
  <c r="AM170" i="1" a="1"/>
  <c r="AM170" i="1" l="1"/>
  <c r="AS170" i="1"/>
  <c r="AT170" i="1"/>
  <c r="AU170" i="1" l="1"/>
  <c r="AR170" i="1"/>
  <c r="AM171" i="1" a="1"/>
  <c r="AM171" i="1" l="1"/>
  <c r="AS171" i="1"/>
  <c r="AT171" i="1"/>
  <c r="AU171" i="1" l="1"/>
  <c r="AR171" i="1"/>
  <c r="AM172" i="1" a="1"/>
  <c r="AM172" i="1" l="1"/>
  <c r="AR172" i="1" s="1"/>
  <c r="AS172" i="1"/>
  <c r="AT172" i="1"/>
  <c r="AU17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tc={4B02927C-4FA4-48D2-9934-EFF8FF32ADB8}</author>
  </authors>
  <commentList>
    <comment ref="G23" authorId="0" shapeId="0" xr:uid="{4B02927C-4FA4-48D2-9934-EFF8FF32ADB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OLS estimates of the VAR system!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tc={D5D7A2C0-F700-468A-8DE2-72D6039A1DFC}</author>
  </authors>
  <commentList>
    <comment ref="D22" authorId="0" shapeId="0" xr:uid="{D5D7A2C0-F700-468A-8DE2-72D6039A1DF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Restriction if 0 = VAR, if not = SVAR.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tc={8769D652-E7BF-4B3D-B176-CDBD016DD758}</author>
    <author>tc={9842C723-E477-4A3D-B4F0-CD0BEF1D603C}</author>
  </authors>
  <commentList>
    <comment ref="D22" authorId="0" shapeId="0" xr:uid="{8769D652-E7BF-4B3D-B176-CDBD016DD75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Restriction</t>
      </text>
    </comment>
    <comment ref="S32" authorId="1" shapeId="0" xr:uid="{9842C723-E477-4A3D-B4F0-CD0BEF1D603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restriction is here!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tc={E86A9E77-C993-4FEB-9743-6FAC7B7287A3}</author>
    <author>tc={BFEBE0A3-ED5E-448D-A6A7-4B6CC683EE84}</author>
  </authors>
  <commentList>
    <comment ref="D22" authorId="0" shapeId="0" xr:uid="{E86A9E77-C993-4FEB-9743-6FAC7B7287A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Restriction</t>
      </text>
    </comment>
    <comment ref="S32" authorId="1" shapeId="0" xr:uid="{BFEBE0A3-ED5E-448D-A6A7-4B6CC683EE8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restriction is here!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<sst xmlns="http://schemas.openxmlformats.org/spreadsheetml/2006/main" count="281" uniqueCount="109">
  <si>
    <t>CPILFESL</t>
  </si>
  <si>
    <t>WGS3MO</t>
  </si>
  <si>
    <t>GDPC1</t>
  </si>
  <si>
    <t>lin</t>
  </si>
  <si>
    <t>Index 1982-1984=100, Seasonally Adjusted</t>
  </si>
  <si>
    <t>Percent, Not Seasonally Adjusted</t>
  </si>
  <si>
    <t>Billions of Chained 2017 Dollars, Seasonally Adjusted Annual Rate</t>
  </si>
  <si>
    <t>q</t>
  </si>
  <si>
    <t>Quarterly</t>
  </si>
  <si>
    <t>Consumer Price Index for All Urban Consumers: All Items Less Food and Energy in U.S. City Average</t>
  </si>
  <si>
    <t>Market Yield on U.S. Treasury Securities at 3-Month Constant Maturity, Quoted on an Investment Basis</t>
  </si>
  <si>
    <t>Real Gross Domestic Product</t>
  </si>
  <si>
    <t>U.S. Bureau of Labor Statistics</t>
  </si>
  <si>
    <t>Board of Governors of the Federal Reserve System (US)</t>
  </si>
  <si>
    <t>U.S. Bureau of Economic Analysis</t>
  </si>
  <si>
    <t>date</t>
  </si>
  <si>
    <t>value</t>
  </si>
  <si>
    <t>q, avg</t>
  </si>
  <si>
    <t>i</t>
  </si>
  <si>
    <t>pi</t>
  </si>
  <si>
    <t>y</t>
  </si>
  <si>
    <t>C</t>
  </si>
  <si>
    <t>b</t>
  </si>
  <si>
    <t>pi(-1)</t>
  </si>
  <si>
    <t>i(-1)</t>
  </si>
  <si>
    <t>y(-1)</t>
  </si>
  <si>
    <t>Shocked SVAR model</t>
  </si>
  <si>
    <t>SVAR IRF</t>
  </si>
  <si>
    <t>Shocked VAR model</t>
  </si>
  <si>
    <t>Benchmark VAR model</t>
  </si>
  <si>
    <t>pi_var</t>
  </si>
  <si>
    <t>y_var</t>
  </si>
  <si>
    <t>i_var</t>
  </si>
  <si>
    <t>pi_svar</t>
  </si>
  <si>
    <t>y_svar</t>
  </si>
  <si>
    <t>i_svar</t>
  </si>
  <si>
    <t>VAR IRF</t>
  </si>
  <si>
    <t>VAR model:</t>
  </si>
  <si>
    <t>SVAR model</t>
  </si>
  <si>
    <t>A0</t>
  </si>
  <si>
    <t>r_var</t>
  </si>
  <si>
    <t>r_svar</t>
  </si>
  <si>
    <t>Shocks (𝜀)</t>
  </si>
  <si>
    <t>Define</t>
  </si>
  <si>
    <t>Then</t>
  </si>
  <si>
    <t>VAR (estimated)</t>
  </si>
  <si>
    <t>SVAR restrictions (calibrated)</t>
  </si>
  <si>
    <t>Dataset</t>
  </si>
  <si>
    <t>𝜀(y)</t>
  </si>
  <si>
    <t>𝜀(pi)</t>
  </si>
  <si>
    <t>𝜀(i)</t>
  </si>
  <si>
    <t>(1-A0)^(-1)</t>
  </si>
  <si>
    <t>y_svar2</t>
  </si>
  <si>
    <t>y_svar3</t>
  </si>
  <si>
    <t>var</t>
  </si>
  <si>
    <t>Simulations @ different calibrations, pasted values</t>
  </si>
  <si>
    <t>1984-01-01 to 2025-01-01</t>
  </si>
  <si>
    <t>1984-01-01 to 2024-10-01</t>
  </si>
  <si>
    <t>i_shocks</t>
  </si>
  <si>
    <t>i_trend</t>
  </si>
  <si>
    <t>https://www.youtube.com/watch?v=FsoLYks3CEE</t>
  </si>
  <si>
    <t>2008 Methods Lecture, James Stock, "Recent Developments in Structural VAR Modeling"</t>
  </si>
  <si>
    <t>Charts: Felipe Camargo</t>
  </si>
  <si>
    <t>Ref.:</t>
  </si>
  <si>
    <t>y_gap</t>
  </si>
  <si>
    <t>GDPPOT</t>
  </si>
  <si>
    <t>Billions of Chained 2017 Dollars, Not Seasonally Adjusted</t>
  </si>
  <si>
    <t>Real Potential Gross Domestic Product</t>
  </si>
  <si>
    <t>U.S. Congressional Budget Office</t>
  </si>
  <si>
    <t>1984-01-01 to 2035-10-01</t>
  </si>
  <si>
    <t>Data: FRED</t>
  </si>
  <si>
    <t>i_gap</t>
  </si>
  <si>
    <t>Correlation matrix</t>
  </si>
  <si>
    <t>A=B</t>
  </si>
  <si>
    <t>a=b</t>
  </si>
  <si>
    <t>Shock identification:</t>
  </si>
  <si>
    <t>SVAR matrix notation:</t>
  </si>
  <si>
    <t>A0(i-y) = -0.6</t>
  </si>
  <si>
    <t>A0(i-y) = -0.3</t>
  </si>
  <si>
    <t>A0(i-y) = 0</t>
  </si>
  <si>
    <t>Chart: Felipe Camargo</t>
  </si>
  <si>
    <t>4*159</t>
  </si>
  <si>
    <t>159*4</t>
  </si>
  <si>
    <t>=4*4</t>
  </si>
  <si>
    <t>4*4</t>
  </si>
  <si>
    <t>159*3</t>
  </si>
  <si>
    <t>4*3</t>
  </si>
  <si>
    <t>=4*3</t>
  </si>
  <si>
    <t>X'</t>
  </si>
  <si>
    <t>X'X</t>
  </si>
  <si>
    <t>(X'X)^(-1)</t>
  </si>
  <si>
    <t>X'y</t>
  </si>
  <si>
    <t>OLS in MATRIX FORM</t>
  </si>
  <si>
    <t>(matrix size in bold)</t>
  </si>
  <si>
    <t>=3*3</t>
  </si>
  <si>
    <t>I</t>
  </si>
  <si>
    <t>(I-A0)^(-1)</t>
  </si>
  <si>
    <t>y_est</t>
  </si>
  <si>
    <t>pi_est</t>
  </si>
  <si>
    <t>i_est</t>
  </si>
  <si>
    <t>3*3</t>
  </si>
  <si>
    <t>𝜀</t>
  </si>
  <si>
    <t>1*3</t>
  </si>
  <si>
    <t>OLS (b)</t>
  </si>
  <si>
    <t>Aest(-1)</t>
  </si>
  <si>
    <t>1*4</t>
  </si>
  <si>
    <t>=1*3</t>
  </si>
  <si>
    <t>Matrix computations per line</t>
  </si>
  <si>
    <t>Benchmark VAR model (without shocks)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</si>
</sst>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mm/yyyy"/>
    <numFmt numFmtId="166" formatCode="0.000"/>
    <numFmt numFmtId="167" formatCode="\t\+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2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2" fontId="0" fillId="4" borderId="8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1" fontId="0" fillId="3" borderId="11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" fontId="4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right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2" fontId="5" fillId="0" borderId="14" xfId="0" applyNumberFormat="1" applyFont="1" applyBorder="1"/>
    <xf numFmtId="2" fontId="5" fillId="0" borderId="0" xfId="0" applyNumberFormat="1" applyFont="1"/>
    <xf numFmtId="2" fontId="5" fillId="0" borderId="13" xfId="0" applyNumberFormat="1" applyFont="1" applyBorder="1"/>
    <xf numFmtId="2" fontId="5" fillId="0" borderId="15" xfId="0" applyNumberFormat="1" applyFont="1" applyBorder="1"/>
    <xf numFmtId="0" fontId="5" fillId="0" borderId="0" xfId="0" applyFont="1" applyAlignment="1">
      <alignment horizontal="left" indent="1"/>
    </xf>
    <xf numFmtId="0" fontId="1" fillId="0" borderId="0" xfId="0" applyFont="1"/>
    <xf numFmtId="0" fontId="0" fillId="0" borderId="0" xfId="0" quotePrefix="1"/>
    <xf numFmtId="0" fontId="6" fillId="0" borderId="0" xfId="0" quotePrefix="1" applyFont="1"/>
    <xf numFmtId="0" fontId="6" fillId="0" borderId="0" xfId="0" applyFont="1"/>
    <xf numFmtId="167" fontId="0" fillId="0" borderId="0" xfId="0" applyNumberFormat="1"/>
    <xf numFmtId="0" fontId="0" fillId="6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Inflation</a:t>
            </a:r>
          </a:p>
          <a:p>
            <a:pPr algn="l">
              <a:defRPr/>
            </a:pPr>
            <a:r>
              <a:rPr lang="en-GB" sz="1000"/>
              <a:t>ppt</a:t>
            </a:r>
            <a:r>
              <a:rPr lang="en-GB" sz="1000" baseline="0"/>
              <a:t> deviation from baseline</a:t>
            </a:r>
            <a:endParaRPr lang="en-GB" sz="1000"/>
          </a:p>
        </c:rich>
      </c:tx>
      <c:layout>
        <c:manualLayout>
          <c:xMode val="edge"/>
          <c:yMode val="edge"/>
          <c:x val="1.6267694069634023E-2"/>
          <c:y val="2.3088012594783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26098220682114"/>
          <c:y val="0.21330726495726493"/>
          <c:w val="0.83609888816615652"/>
          <c:h val="0.66388632478632492"/>
        </c:manualLayout>
      </c:layout>
      <c:lineChart>
        <c:grouping val="standard"/>
        <c:varyColors val="0"/>
        <c:ser>
          <c:idx val="0"/>
          <c:order val="0"/>
          <c:tx>
            <c:strRef>
              <c:f>'Data&amp;model'!$AI$12</c:f>
              <c:strCache>
                <c:ptCount val="1"/>
                <c:pt idx="0">
                  <c:v>pi_var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'Data&amp;model'!$BA$14:$BA$54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'Data&amp;model'!$AI$14:$AI$54</c:f>
              <c:numCache>
                <c:formatCode>0.00</c:formatCode>
                <c:ptCount val="41"/>
                <c:pt idx="0">
                  <c:v>0</c:v>
                </c:pt>
                <c:pt idx="1">
                  <c:v>-1.5873693077148587E-2</c:v>
                </c:pt>
                <c:pt idx="2">
                  <c:v>-3.8947911042807704E-2</c:v>
                </c:pt>
                <c:pt idx="3">
                  <c:v>-6.4119198969457614E-2</c:v>
                </c:pt>
                <c:pt idx="4">
                  <c:v>-8.8526085888610773E-2</c:v>
                </c:pt>
                <c:pt idx="5">
                  <c:v>-0.1106905949795105</c:v>
                </c:pt>
                <c:pt idx="6">
                  <c:v>-0.12996819739510856</c:v>
                </c:pt>
                <c:pt idx="7">
                  <c:v>-0.14619939764422529</c:v>
                </c:pt>
                <c:pt idx="8">
                  <c:v>-0.15949225575334891</c:v>
                </c:pt>
                <c:pt idx="9">
                  <c:v>-0.17008925462594471</c:v>
                </c:pt>
                <c:pt idx="10">
                  <c:v>-0.17828795999700242</c:v>
                </c:pt>
                <c:pt idx="11">
                  <c:v>-0.18439555750534176</c:v>
                </c:pt>
                <c:pt idx="12">
                  <c:v>-0.18870437852354582</c:v>
                </c:pt>
                <c:pt idx="13">
                  <c:v>-0.1914801474329102</c:v>
                </c:pt>
                <c:pt idx="14">
                  <c:v>-0.19295770538680612</c:v>
                </c:pt>
                <c:pt idx="15">
                  <c:v>-0.19334092953252524</c:v>
                </c:pt>
                <c:pt idx="16">
                  <c:v>-0.19280483277999361</c:v>
                </c:pt>
                <c:pt idx="17">
                  <c:v>-0.1914986375387997</c:v>
                </c:pt>
                <c:pt idx="18">
                  <c:v>-0.18954912662022405</c:v>
                </c:pt>
                <c:pt idx="19">
                  <c:v>-0.18706389094056108</c:v>
                </c:pt>
                <c:pt idx="20">
                  <c:v>-0.18413428598621495</c:v>
                </c:pt>
                <c:pt idx="21">
                  <c:v>-0.1808380225029822</c:v>
                </c:pt>
                <c:pt idx="22">
                  <c:v>-0.17724138099892572</c:v>
                </c:pt>
                <c:pt idx="23">
                  <c:v>-0.17340107339942623</c:v>
                </c:pt>
                <c:pt idx="24">
                  <c:v>-0.16936579070278102</c:v>
                </c:pt>
                <c:pt idx="25">
                  <c:v>-0.16517748041850489</c:v>
                </c:pt>
                <c:pt idx="26">
                  <c:v>-0.16087239669204312</c:v>
                </c:pt>
                <c:pt idx="27">
                  <c:v>-0.15648196222982103</c:v>
                </c:pt>
                <c:pt idx="28">
                  <c:v>-0.15203347615432072</c:v>
                </c:pt>
                <c:pt idx="29">
                  <c:v>-0.14755069671444465</c:v>
                </c:pt>
                <c:pt idx="30">
                  <c:v>-0.1430543228684642</c:v>
                </c:pt>
                <c:pt idx="31">
                  <c:v>-0.13856239438665607</c:v>
                </c:pt>
                <c:pt idx="32">
                  <c:v>-0.13409062636954117</c:v>
                </c:pt>
                <c:pt idx="33">
                  <c:v>-0.12965269093801091</c:v>
                </c:pt>
                <c:pt idx="34">
                  <c:v>-0.12526045627159332</c:v>
                </c:pt>
                <c:pt idx="35">
                  <c:v>-0.12092419107972496</c:v>
                </c:pt>
                <c:pt idx="36">
                  <c:v>-0.1166527409132958</c:v>
                </c:pt>
                <c:pt idx="37">
                  <c:v>-0.11245368138888967</c:v>
                </c:pt>
                <c:pt idx="38">
                  <c:v>-0.1083334523426136</c:v>
                </c:pt>
                <c:pt idx="39">
                  <c:v>-0.10429747609972129</c:v>
                </c:pt>
                <c:pt idx="40">
                  <c:v>-0.10035026239474298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0-4112-B2D9-6C9F8D431836}"/>
            </c:ext>
          </c:extLst>
        </c:ser>
        <c:ser>
          <c:idx val="1"/>
          <c:order val="1"/>
          <c:tx>
            <c:strRef>
              <c:f>'Data&amp;model'!$AS$12</c:f>
              <c:strCache>
                <c:ptCount val="1"/>
                <c:pt idx="0">
                  <c:v>pi_svar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'Data&amp;model'!$BA$14:$BA$54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'Data&amp;model'!$AS$14:$AS$54</c:f>
              <c:numCache>
                <c:formatCode>0.00</c:formatCode>
                <c:ptCount val="41"/>
                <c:pt idx="0">
                  <c:v>0</c:v>
                </c:pt>
                <c:pt idx="1">
                  <c:v>-2.6355143135961434E-2</c:v>
                </c:pt>
                <c:pt idx="2">
                  <c:v>-6.3698940653698521E-2</c:v>
                </c:pt>
                <c:pt idx="3">
                  <c:v>-0.10324833557614799</c:v>
                </c:pt>
                <c:pt idx="4">
                  <c:v>-0.14029456679463603</c:v>
                </c:pt>
                <c:pt idx="5">
                  <c:v>-0.1725944923946785</c:v>
                </c:pt>
                <c:pt idx="6">
                  <c:v>-0.1993506829414855</c:v>
                </c:pt>
                <c:pt idx="7">
                  <c:v>-0.22057396499008775</c:v>
                </c:pt>
                <c:pt idx="8">
                  <c:v>-0.23669241978753286</c:v>
                </c:pt>
                <c:pt idx="9">
                  <c:v>-0.24831764246438759</c:v>
                </c:pt>
                <c:pt idx="10">
                  <c:v>-0.25611010844848936</c:v>
                </c:pt>
                <c:pt idx="11">
                  <c:v>-0.2607060030075683</c:v>
                </c:pt>
                <c:pt idx="12">
                  <c:v>-0.26268135867658016</c:v>
                </c:pt>
                <c:pt idx="13">
                  <c:v>-0.26253816914219419</c:v>
                </c:pt>
                <c:pt idx="14">
                  <c:v>-0.26070288310292655</c:v>
                </c:pt>
                <c:pt idx="15">
                  <c:v>-0.25753137985349905</c:v>
                </c:pt>
                <c:pt idx="16">
                  <c:v>-0.25331689021371906</c:v>
                </c:pt>
                <c:pt idx="17">
                  <c:v>-0.24829881658741604</c:v>
                </c:pt>
                <c:pt idx="18">
                  <c:v>-0.24267133148806241</c:v>
                </c:pt>
                <c:pt idx="19">
                  <c:v>-0.23659119685258023</c:v>
                </c:pt>
                <c:pt idx="20">
                  <c:v>-0.23018457911221324</c:v>
                </c:pt>
                <c:pt idx="21">
                  <c:v>-0.22355282328507942</c:v>
                </c:pt>
                <c:pt idx="22">
                  <c:v>-0.21677724878358307</c:v>
                </c:pt>
                <c:pt idx="23">
                  <c:v>-0.20992307565495327</c:v>
                </c:pt>
                <c:pt idx="24">
                  <c:v>-0.20304260499253601</c:v>
                </c:pt>
                <c:pt idx="25">
                  <c:v>-0.19617777519927193</c:v>
                </c:pt>
                <c:pt idx="26">
                  <c:v>-0.18936220514178803</c:v>
                </c:pt>
                <c:pt idx="27">
                  <c:v>-0.18262282103250582</c:v>
                </c:pt>
                <c:pt idx="28">
                  <c:v>-0.17598114897612449</c:v>
                </c:pt>
                <c:pt idx="29">
                  <c:v>-0.16945434103531687</c:v>
                </c:pt>
                <c:pt idx="30">
                  <c:v>-0.16305599012201588</c:v>
                </c:pt>
                <c:pt idx="31">
                  <c:v>-0.15679677824932581</c:v>
                </c:pt>
                <c:pt idx="32">
                  <c:v>-0.15068499366935395</c:v>
                </c:pt>
                <c:pt idx="33">
                  <c:v>-0.1447269450264157</c:v>
                </c:pt>
                <c:pt idx="34">
                  <c:v>-0.13892729466997311</c:v>
                </c:pt>
                <c:pt idx="35">
                  <c:v>-0.13328932848135278</c:v>
                </c:pt>
                <c:pt idx="36">
                  <c:v>-0.12781517576770929</c:v>
                </c:pt>
                <c:pt idx="37">
                  <c:v>-0.12250598978239502</c:v>
                </c:pt>
                <c:pt idx="38">
                  <c:v>-0.11736209708519363</c:v>
                </c:pt>
                <c:pt idx="39">
                  <c:v>-0.11238312212662516</c:v>
                </c:pt>
                <c:pt idx="40">
                  <c:v>-0.1075680920192843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30-4112-B2D9-6C9F8D431836}"/>
            </c:ext>
          </c:extLst>
        </c:ser>
        <c:ser>
          <c:idx val="2"/>
          <c:order val="2"/>
          <c:spPr>
            <a:ln w="1270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4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830-4112-B2D9-6C9F8D431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504815"/>
        <c:axId val="699500015"/>
      </c:lineChart>
      <c:catAx>
        <c:axId val="699504815"/>
        <c:scaling>
          <c:orientation val="minMax"/>
        </c:scaling>
        <c:delete val="0"/>
        <c:axPos val="b"/>
        <c:numFmt formatCode="\t\+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0015"/>
        <c:crossesAt val="-1000"/>
        <c:auto val="1"/>
        <c:lblAlgn val="ctr"/>
        <c:lblOffset val="100"/>
        <c:tickLblSkip val="4"/>
        <c:noMultiLvlLbl val="0"/>
      </c:catAx>
      <c:valAx>
        <c:axId val="699500015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239444444444426"/>
          <c:y val="0.67077393162393162"/>
          <c:w val="0.18965329473636136"/>
          <c:h val="0.17928412334912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GDP growth</a:t>
            </a:r>
          </a:p>
          <a:p>
            <a:pPr algn="l">
              <a:defRPr/>
            </a:pPr>
            <a:r>
              <a:rPr lang="en-GB" sz="1000"/>
              <a:t>ppt deviation from baseline</a:t>
            </a:r>
          </a:p>
        </c:rich>
      </c:tx>
      <c:layout>
        <c:manualLayout>
          <c:xMode val="edge"/>
          <c:yMode val="edge"/>
          <c:x val="1.6267694069634023E-2"/>
          <c:y val="2.3088012594783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41861730382472"/>
          <c:y val="0.23501666666666668"/>
          <c:w val="0.84320756227215199"/>
          <c:h val="0.64217692307692309"/>
        </c:manualLayout>
      </c:layout>
      <c:lineChart>
        <c:grouping val="standard"/>
        <c:varyColors val="0"/>
        <c:ser>
          <c:idx val="0"/>
          <c:order val="0"/>
          <c:tx>
            <c:strRef>
              <c:f>'Data&amp;model'!$AH$12</c:f>
              <c:strCache>
                <c:ptCount val="1"/>
                <c:pt idx="0">
                  <c:v>y_var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'Data&amp;model'!$BA$14:$BA$54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'Data&amp;model'!$AH$14:$AH$54</c:f>
              <c:numCache>
                <c:formatCode>0.00</c:formatCode>
                <c:ptCount val="41"/>
                <c:pt idx="0">
                  <c:v>0</c:v>
                </c:pt>
                <c:pt idx="1">
                  <c:v>8.8082468485708443E-2</c:v>
                </c:pt>
                <c:pt idx="2">
                  <c:v>0.21057468343686159</c:v>
                </c:pt>
                <c:pt idx="3">
                  <c:v>0.33738014827369911</c:v>
                </c:pt>
                <c:pt idx="4">
                  <c:v>0.45286254552669591</c:v>
                </c:pt>
                <c:pt idx="5">
                  <c:v>0.55003001471315693</c:v>
                </c:pt>
                <c:pt idx="6">
                  <c:v>0.62687088333194119</c:v>
                </c:pt>
                <c:pt idx="7">
                  <c:v>0.68408185796053678</c:v>
                </c:pt>
                <c:pt idx="8">
                  <c:v>0.72368954096448146</c:v>
                </c:pt>
                <c:pt idx="9">
                  <c:v>0.74823880273758903</c:v>
                </c:pt>
                <c:pt idx="10">
                  <c:v>0.760335856446678</c:v>
                </c:pt>
                <c:pt idx="11">
                  <c:v>0.76240925226391543</c:v>
                </c:pt>
                <c:pt idx="12">
                  <c:v>0.75660145507003129</c:v>
                </c:pt>
                <c:pt idx="13">
                  <c:v>0.74473591934246963</c:v>
                </c:pt>
                <c:pt idx="14">
                  <c:v>0.72832545989691733</c:v>
                </c:pt>
                <c:pt idx="15">
                  <c:v>0.70860112557880894</c:v>
                </c:pt>
                <c:pt idx="16">
                  <c:v>0.68654929910406981</c:v>
                </c:pt>
                <c:pt idx="17">
                  <c:v>0.66295008145142154</c:v>
                </c:pt>
                <c:pt idx="18">
                  <c:v>0.63841330224392445</c:v>
                </c:pt>
                <c:pt idx="19">
                  <c:v>0.6134104692301019</c:v>
                </c:pt>
                <c:pt idx="20">
                  <c:v>0.58830211367313368</c:v>
                </c:pt>
                <c:pt idx="21">
                  <c:v>0.56336061740260091</c:v>
                </c:pt>
                <c:pt idx="22">
                  <c:v>0.53878892271273404</c:v>
                </c:pt>
                <c:pt idx="23">
                  <c:v>0.51473565612864602</c:v>
                </c:pt>
                <c:pt idx="24">
                  <c:v>0.49130722154224271</c:v>
                </c:pt>
                <c:pt idx="25">
                  <c:v>0.46857738679013972</c:v>
                </c:pt>
                <c:pt idx="26">
                  <c:v>0.44659483016631851</c:v>
                </c:pt>
                <c:pt idx="27">
                  <c:v>0.42538904694815427</c:v>
                </c:pt>
                <c:pt idx="28">
                  <c:v>0.40497495033567965</c:v>
                </c:pt>
                <c:pt idx="29">
                  <c:v>0.38535644110405531</c:v>
                </c:pt>
                <c:pt idx="30">
                  <c:v>0.3665291677871565</c:v>
                </c:pt>
                <c:pt idx="31">
                  <c:v>0.34848265478670148</c:v>
                </c:pt>
                <c:pt idx="32">
                  <c:v>0.33120193902363759</c:v>
                </c:pt>
                <c:pt idx="33">
                  <c:v>0.31466882579928779</c:v>
                </c:pt>
                <c:pt idx="34">
                  <c:v>0.29886285045336791</c:v>
                </c:pt>
                <c:pt idx="35">
                  <c:v>0.28376201323783379</c:v>
                </c:pt>
                <c:pt idx="36">
                  <c:v>0.26934333969050162</c:v>
                </c:pt>
                <c:pt idx="37">
                  <c:v>0.25558330692060194</c:v>
                </c:pt>
                <c:pt idx="38">
                  <c:v>0.24245816695713351</c:v>
                </c:pt>
                <c:pt idx="39">
                  <c:v>0.22994419111888664</c:v>
                </c:pt>
                <c:pt idx="40">
                  <c:v>0.21801785380121785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7-4CEA-ADD0-E26953C25AF8}"/>
            </c:ext>
          </c:extLst>
        </c:ser>
        <c:ser>
          <c:idx val="1"/>
          <c:order val="1"/>
          <c:tx>
            <c:strRef>
              <c:f>'Data&amp;model'!$AR$12</c:f>
              <c:strCache>
                <c:ptCount val="1"/>
                <c:pt idx="0">
                  <c:v>y_svar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'Data&amp;model'!$BA$14:$BA$54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'Data&amp;model'!$AR$14:$AR$54</c:f>
              <c:numCache>
                <c:formatCode>0.00</c:formatCode>
                <c:ptCount val="41"/>
                <c:pt idx="0">
                  <c:v>-0.29999999999999982</c:v>
                </c:pt>
                <c:pt idx="1">
                  <c:v>-0.33883572940047912</c:v>
                </c:pt>
                <c:pt idx="2">
                  <c:v>-0.24502505922026696</c:v>
                </c:pt>
                <c:pt idx="3">
                  <c:v>-9.4743486931530452E-2</c:v>
                </c:pt>
                <c:pt idx="4">
                  <c:v>6.8676917729889375E-2</c:v>
                </c:pt>
                <c:pt idx="5">
                  <c:v>0.22215671699835449</c:v>
                </c:pt>
                <c:pt idx="6">
                  <c:v>0.35481471339738313</c:v>
                </c:pt>
                <c:pt idx="7">
                  <c:v>0.46287556661383578</c:v>
                </c:pt>
                <c:pt idx="8">
                  <c:v>0.54649822336852161</c:v>
                </c:pt>
                <c:pt idx="9">
                  <c:v>0.60783960189098973</c:v>
                </c:pt>
                <c:pt idx="10">
                  <c:v>0.6499044719589393</c:v>
                </c:pt>
                <c:pt idx="11">
                  <c:v>0.67588920192751489</c:v>
                </c:pt>
                <c:pt idx="12">
                  <c:v>0.68883049352073922</c:v>
                </c:pt>
                <c:pt idx="13">
                  <c:v>0.69143818383385636</c:v>
                </c:pt>
                <c:pt idx="14">
                  <c:v>0.68603558749232674</c:v>
                </c:pt>
                <c:pt idx="15">
                  <c:v>0.67455965639832094</c:v>
                </c:pt>
                <c:pt idx="16">
                  <c:v>0.65859177104947531</c:v>
                </c:pt>
                <c:pt idx="17">
                  <c:v>0.63940178539901371</c:v>
                </c:pt>
                <c:pt idx="18">
                  <c:v>0.61799537285289174</c:v>
                </c:pt>
                <c:pt idx="19">
                  <c:v>0.59515931337291628</c:v>
                </c:pt>
                <c:pt idx="20">
                  <c:v>0.57150213880872869</c:v>
                </c:pt>
                <c:pt idx="21">
                  <c:v>0.54748918083950526</c:v>
                </c:pt>
                <c:pt idx="22">
                  <c:v>0.52347197519562094</c:v>
                </c:pt>
                <c:pt idx="23">
                  <c:v>0.49971244529556058</c:v>
                </c:pt>
                <c:pt idx="24">
                  <c:v>0.47640249540337809</c:v>
                </c:pt>
                <c:pt idx="25">
                  <c:v>0.45367969952219189</c:v>
                </c:pt>
                <c:pt idx="26">
                  <c:v>0.43163974662777838</c:v>
                </c:pt>
                <c:pt idx="27">
                  <c:v>0.41034623740363196</c:v>
                </c:pt>
                <c:pt idx="28">
                  <c:v>0.38983834697892084</c:v>
                </c:pt>
                <c:pt idx="29">
                  <c:v>0.37013678610713674</c:v>
                </c:pt>
                <c:pt idx="30">
                  <c:v>0.35124841694278208</c:v>
                </c:pt>
                <c:pt idx="31">
                  <c:v>0.33316981229902298</c:v>
                </c:pt>
                <c:pt idx="32">
                  <c:v>0.31588998993795236</c:v>
                </c:pt>
                <c:pt idx="33">
                  <c:v>0.29939250574890597</c:v>
                </c:pt>
                <c:pt idx="34">
                  <c:v>0.28365705068781555</c:v>
                </c:pt>
                <c:pt idx="35">
                  <c:v>0.26866066491942764</c:v>
                </c:pt>
                <c:pt idx="36">
                  <c:v>0.25437865753047095</c:v>
                </c:pt>
                <c:pt idx="37">
                  <c:v>0.24078530035029244</c:v>
                </c:pt>
                <c:pt idx="38">
                  <c:v>0.22785434883940781</c:v>
                </c:pt>
                <c:pt idx="39">
                  <c:v>0.21555943084329021</c:v>
                </c:pt>
                <c:pt idx="40">
                  <c:v>0.20387433455653348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7-4CEA-ADD0-E26953C25AF8}"/>
            </c:ext>
          </c:extLst>
        </c:ser>
        <c:ser>
          <c:idx val="2"/>
          <c:order val="2"/>
          <c:spPr>
            <a:ln w="1270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4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2647-4CEA-ADD0-E26953C25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504815"/>
        <c:axId val="699500015"/>
      </c:lineChart>
      <c:catAx>
        <c:axId val="699504815"/>
        <c:scaling>
          <c:orientation val="minMax"/>
        </c:scaling>
        <c:delete val="0"/>
        <c:axPos val="b"/>
        <c:numFmt formatCode="\t\+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0015"/>
        <c:crossesAt val="-1000"/>
        <c:auto val="1"/>
        <c:lblAlgn val="ctr"/>
        <c:lblOffset val="100"/>
        <c:tickLblSkip val="4"/>
        <c:noMultiLvlLbl val="0"/>
      </c:catAx>
      <c:valAx>
        <c:axId val="699500015"/>
        <c:scaling>
          <c:orientation val="minMax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601805555555558"/>
          <c:y val="5.7483333333333331E-2"/>
          <c:w val="0.18965329473636136"/>
          <c:h val="0.17928412334912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Nominal policy rate</a:t>
            </a:r>
          </a:p>
          <a:p>
            <a:pPr algn="l">
              <a:defRPr/>
            </a:pPr>
            <a:r>
              <a:rPr lang="en-GB" sz="1000"/>
              <a:t>ppt deviation</a:t>
            </a:r>
            <a:r>
              <a:rPr lang="en-GB" sz="1000" baseline="0"/>
              <a:t> from baseline</a:t>
            </a:r>
            <a:endParaRPr lang="en-GB" sz="1000"/>
          </a:p>
        </c:rich>
      </c:tx>
      <c:layout>
        <c:manualLayout>
          <c:xMode val="edge"/>
          <c:yMode val="edge"/>
          <c:x val="1.6267694069634023E-2"/>
          <c:y val="2.3088012594783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41861730382472"/>
          <c:y val="0.22416196581196582"/>
          <c:w val="0.84320756227215199"/>
          <c:h val="0.65303162393162395"/>
        </c:manualLayout>
      </c:layout>
      <c:lineChart>
        <c:grouping val="standard"/>
        <c:varyColors val="0"/>
        <c:ser>
          <c:idx val="0"/>
          <c:order val="0"/>
          <c:tx>
            <c:strRef>
              <c:f>'Data&amp;model'!$AJ$12</c:f>
              <c:strCache>
                <c:ptCount val="1"/>
                <c:pt idx="0">
                  <c:v>i_var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'Data&amp;model'!$BA$14:$BA$54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'Data&amp;model'!$AJ$14:$AJ$54</c:f>
              <c:numCache>
                <c:formatCode>0.00</c:formatCode>
                <c:ptCount val="41"/>
                <c:pt idx="0">
                  <c:v>1</c:v>
                </c:pt>
                <c:pt idx="1">
                  <c:v>1.6783115033461886</c:v>
                </c:pt>
                <c:pt idx="2">
                  <c:v>2.1248389844136089</c:v>
                </c:pt>
                <c:pt idx="3">
                  <c:v>2.4046675869503993</c:v>
                </c:pt>
                <c:pt idx="4">
                  <c:v>2.5649809332409497</c:v>
                </c:pt>
                <c:pt idx="5">
                  <c:v>2.64002455693889</c:v>
                </c:pt>
                <c:pt idx="6">
                  <c:v>2.6546748427692437</c:v>
                </c:pt>
                <c:pt idx="7">
                  <c:v>2.6270107812405747</c:v>
                </c:pt>
                <c:pt idx="8">
                  <c:v>2.5701710824707664</c:v>
                </c:pt>
                <c:pt idx="9">
                  <c:v>2.4936980149370056</c:v>
                </c:pt>
                <c:pt idx="10">
                  <c:v>2.4045117939977416</c:v>
                </c:pt>
                <c:pt idx="11">
                  <c:v>2.3076184721745818</c:v>
                </c:pt>
                <c:pt idx="12">
                  <c:v>2.2066251875643674</c:v>
                </c:pt>
                <c:pt idx="13">
                  <c:v>2.1041158697358604</c:v>
                </c:pt>
                <c:pt idx="14">
                  <c:v>2.0019256618085253</c:v>
                </c:pt>
                <c:pt idx="15">
                  <c:v>1.9013416834710641</c:v>
                </c:pt>
                <c:pt idx="16">
                  <c:v>1.8032501233447871</c:v>
                </c:pt>
                <c:pt idx="17">
                  <c:v>1.7082441534074917</c:v>
                </c:pt>
                <c:pt idx="18">
                  <c:v>1.6167031945683439</c:v>
                </c:pt>
                <c:pt idx="19">
                  <c:v>1.5288511977581649</c:v>
                </c:pt>
                <c:pt idx="20">
                  <c:v>1.4447995300997993</c:v>
                </c:pt>
                <c:pt idx="21">
                  <c:v>1.3645785499801315</c:v>
                </c:pt>
                <c:pt idx="22">
                  <c:v>1.2881608599223373</c:v>
                </c:pt>
                <c:pt idx="23">
                  <c:v>1.2154784284419167</c:v>
                </c:pt>
                <c:pt idx="24">
                  <c:v>1.1464351898123821</c:v>
                </c:pt>
                <c:pt idx="25">
                  <c:v>1.0809163049154282</c:v>
                </c:pt>
                <c:pt idx="26">
                  <c:v>1.0187949545061574</c:v>
                </c:pt>
                <c:pt idx="27">
                  <c:v>0.95993730743806438</c:v>
                </c:pt>
                <c:pt idx="28">
                  <c:v>0.90420613828121965</c:v>
                </c:pt>
                <c:pt idx="29">
                  <c:v>0.85146344505608962</c:v>
                </c:pt>
                <c:pt idx="30">
                  <c:v>0.80157232663999611</c:v>
                </c:pt>
                <c:pt idx="31">
                  <c:v>0.75439831213177744</c:v>
                </c:pt>
                <c:pt idx="32">
                  <c:v>0.70981028475767083</c:v>
                </c:pt>
                <c:pt idx="33">
                  <c:v>0.66768110613573395</c:v>
                </c:pt>
                <c:pt idx="34">
                  <c:v>0.62788801948943984</c:v>
                </c:pt>
                <c:pt idx="35">
                  <c:v>0.5903128902170911</c:v>
                </c:pt>
                <c:pt idx="36">
                  <c:v>0.55484232724576987</c:v>
                </c:pt>
                <c:pt idx="37">
                  <c:v>0.52136771747339861</c:v>
                </c:pt>
                <c:pt idx="38">
                  <c:v>0.48978519733171977</c:v>
                </c:pt>
                <c:pt idx="39">
                  <c:v>0.459995579349187</c:v>
                </c:pt>
                <c:pt idx="40">
                  <c:v>0.43190424701033336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C6-4542-9413-83A2D86CA39C}"/>
            </c:ext>
          </c:extLst>
        </c:ser>
        <c:ser>
          <c:idx val="1"/>
          <c:order val="1"/>
          <c:tx>
            <c:strRef>
              <c:f>'Data&amp;model'!$AT$12</c:f>
              <c:strCache>
                <c:ptCount val="1"/>
                <c:pt idx="0">
                  <c:v>i_svar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'Data&amp;model'!$BA$14:$BA$54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'Data&amp;model'!$AT$14:$AT$54</c:f>
              <c:numCache>
                <c:formatCode>0.00</c:formatCode>
                <c:ptCount val="41"/>
                <c:pt idx="0">
                  <c:v>1</c:v>
                </c:pt>
                <c:pt idx="1">
                  <c:v>1.657960571220876</c:v>
                </c:pt>
                <c:pt idx="2">
                  <c:v>2.075908693934279</c:v>
                </c:pt>
                <c:pt idx="3">
                  <c:v>2.3257939347267751</c:v>
                </c:pt>
                <c:pt idx="4">
                  <c:v>2.458424730195615</c:v>
                </c:pt>
                <c:pt idx="5">
                  <c:v>2.5097227230946313</c:v>
                </c:pt>
                <c:pt idx="6">
                  <c:v>2.5051075977965924</c:v>
                </c:pt>
                <c:pt idx="7">
                  <c:v>2.4625767399574858</c:v>
                </c:pt>
                <c:pt idx="8">
                  <c:v>2.3948722251635495</c:v>
                </c:pt>
                <c:pt idx="9">
                  <c:v>2.3110085226406705</c:v>
                </c:pt>
                <c:pt idx="10">
                  <c:v>2.2173516171864129</c:v>
                </c:pt>
                <c:pt idx="11">
                  <c:v>2.1183827859567348</c:v>
                </c:pt>
                <c:pt idx="12">
                  <c:v>2.0172402712138178</c:v>
                </c:pt>
                <c:pt idx="13">
                  <c:v>1.9161042135645534</c:v>
                </c:pt>
                <c:pt idx="14">
                  <c:v>1.8164707506418631</c:v>
                </c:pt>
                <c:pt idx="15">
                  <c:v>1.7193475802786713</c:v>
                </c:pt>
                <c:pt idx="16">
                  <c:v>1.6253937580620246</c:v>
                </c:pt>
                <c:pt idx="17">
                  <c:v>1.5350198134375255</c:v>
                </c:pt>
                <c:pt idx="18">
                  <c:v>1.4484595691788229</c:v>
                </c:pt>
                <c:pt idx="19">
                  <c:v>1.3658217395935282</c:v>
                </c:pt>
                <c:pt idx="20">
                  <c:v>1.2871270476309604</c:v>
                </c:pt>
                <c:pt idx="21">
                  <c:v>1.2123349499560225</c:v>
                </c:pt>
                <c:pt idx="22">
                  <c:v>1.1413628892248795</c:v>
                </c:pt>
                <c:pt idx="23">
                  <c:v>1.074100162203063</c:v>
                </c:pt>
                <c:pt idx="24">
                  <c:v>1.010417901362918</c:v>
                </c:pt>
                <c:pt idx="25">
                  <c:v>0.95017624615718699</c:v>
                </c:pt>
                <c:pt idx="26">
                  <c:v>0.89322947898017091</c:v>
                </c:pt>
                <c:pt idx="27">
                  <c:v>0.83942968510940474</c:v>
                </c:pt>
                <c:pt idx="28">
                  <c:v>0.78862934107645355</c:v>
                </c:pt>
                <c:pt idx="29">
                  <c:v>0.74068312452362317</c:v>
                </c:pt>
                <c:pt idx="30">
                  <c:v>0.69544915829680765</c:v>
                </c:pt>
                <c:pt idx="31">
                  <c:v>0.65278984350477565</c:v>
                </c:pt>
                <c:pt idx="32">
                  <c:v>0.61257239426902377</c:v>
                </c:pt>
                <c:pt idx="33">
                  <c:v>0.57466915641363947</c:v>
                </c:pt>
                <c:pt idx="34">
                  <c:v>0.53895777019161439</c:v>
                </c:pt>
                <c:pt idx="35">
                  <c:v>0.50532122100931165</c:v>
                </c:pt>
                <c:pt idx="36">
                  <c:v>0.47364781033734094</c:v>
                </c:pt>
                <c:pt idx="37">
                  <c:v>0.44383107038987468</c:v>
                </c:pt>
                <c:pt idx="38">
                  <c:v>0.41576963985260695</c:v>
                </c:pt>
                <c:pt idx="39">
                  <c:v>0.38936711331782758</c:v>
                </c:pt>
                <c:pt idx="40">
                  <c:v>0.36453187369037598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C6-4542-9413-83A2D86CA39C}"/>
            </c:ext>
          </c:extLst>
        </c:ser>
        <c:ser>
          <c:idx val="2"/>
          <c:order val="2"/>
          <c:spPr>
            <a:ln w="1270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4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94C6-4542-9413-83A2D86CA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504815"/>
        <c:axId val="699500015"/>
      </c:lineChart>
      <c:catAx>
        <c:axId val="699504815"/>
        <c:scaling>
          <c:orientation val="minMax"/>
        </c:scaling>
        <c:delete val="0"/>
        <c:axPos val="b"/>
        <c:numFmt formatCode="\t\+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0015"/>
        <c:crossesAt val="-1000"/>
        <c:auto val="1"/>
        <c:lblAlgn val="ctr"/>
        <c:lblOffset val="100"/>
        <c:tickLblSkip val="4"/>
        <c:noMultiLvlLbl val="0"/>
      </c:catAx>
      <c:valAx>
        <c:axId val="699500015"/>
        <c:scaling>
          <c:orientation val="minMax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6258611111111108"/>
          <c:y val="0.20307991452991456"/>
          <c:w val="0.18965329473636136"/>
          <c:h val="0.17928412334912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Real policy rate</a:t>
            </a:r>
          </a:p>
          <a:p>
            <a:pPr algn="l">
              <a:defRPr sz="1200"/>
            </a:pPr>
            <a:r>
              <a:rPr lang="en-GB" sz="1000"/>
              <a:t>ppt deviation</a:t>
            </a:r>
            <a:r>
              <a:rPr lang="en-GB" sz="1000" baseline="0"/>
              <a:t> from baseline</a:t>
            </a:r>
            <a:endParaRPr lang="en-GB" sz="1000"/>
          </a:p>
        </c:rich>
      </c:tx>
      <c:layout>
        <c:manualLayout>
          <c:xMode val="edge"/>
          <c:yMode val="edge"/>
          <c:x val="1.6267694069634023E-2"/>
          <c:y val="2.3088012594783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309956099819033E-2"/>
          <c:y val="0.22958931623931625"/>
          <c:w val="0.85031622347615776"/>
          <c:h val="0.64760427350427352"/>
        </c:manualLayout>
      </c:layout>
      <c:lineChart>
        <c:grouping val="standard"/>
        <c:varyColors val="0"/>
        <c:ser>
          <c:idx val="0"/>
          <c:order val="0"/>
          <c:tx>
            <c:strRef>
              <c:f>'Data&amp;model'!$AK$12</c:f>
              <c:strCache>
                <c:ptCount val="1"/>
                <c:pt idx="0">
                  <c:v>r_var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'Data&amp;model'!$BA$14:$BA$54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'Data&amp;model'!$AK$14:$AK$54</c:f>
              <c:numCache>
                <c:formatCode>0.00</c:formatCode>
                <c:ptCount val="41"/>
                <c:pt idx="0">
                  <c:v>1</c:v>
                </c:pt>
                <c:pt idx="1">
                  <c:v>1.6941851964233372</c:v>
                </c:pt>
                <c:pt idx="2">
                  <c:v>2.1637868954564166</c:v>
                </c:pt>
                <c:pt idx="3">
                  <c:v>2.4687867859198569</c:v>
                </c:pt>
                <c:pt idx="4">
                  <c:v>2.6535070191295604</c:v>
                </c:pt>
                <c:pt idx="5">
                  <c:v>2.7507151519184005</c:v>
                </c:pt>
                <c:pt idx="6">
                  <c:v>2.7846430401643523</c:v>
                </c:pt>
                <c:pt idx="7">
                  <c:v>2.7732101788848</c:v>
                </c:pt>
                <c:pt idx="8">
                  <c:v>2.7296633382241153</c:v>
                </c:pt>
                <c:pt idx="9">
                  <c:v>2.6637872695629503</c:v>
                </c:pt>
                <c:pt idx="10">
                  <c:v>2.582799753994744</c:v>
                </c:pt>
                <c:pt idx="11">
                  <c:v>2.4920140296799236</c:v>
                </c:pt>
                <c:pt idx="12">
                  <c:v>2.3953295660879133</c:v>
                </c:pt>
                <c:pt idx="13">
                  <c:v>2.2955960171687706</c:v>
                </c:pt>
                <c:pt idx="14">
                  <c:v>2.1948833671953314</c:v>
                </c:pt>
                <c:pt idx="15">
                  <c:v>2.0946826130035894</c:v>
                </c:pt>
                <c:pt idx="16">
                  <c:v>1.9960549561247807</c:v>
                </c:pt>
                <c:pt idx="17">
                  <c:v>1.8997427909462914</c:v>
                </c:pt>
                <c:pt idx="18">
                  <c:v>1.8062523211885679</c:v>
                </c:pt>
                <c:pt idx="19">
                  <c:v>1.715915088698726</c:v>
                </c:pt>
                <c:pt idx="20">
                  <c:v>1.6289338160860143</c:v>
                </c:pt>
                <c:pt idx="21">
                  <c:v>1.5454165724831137</c:v>
                </c:pt>
                <c:pt idx="22">
                  <c:v>1.465402240921263</c:v>
                </c:pt>
                <c:pt idx="23">
                  <c:v>1.3888795018413429</c:v>
                </c:pt>
                <c:pt idx="24">
                  <c:v>1.3158009805151631</c:v>
                </c:pt>
                <c:pt idx="25">
                  <c:v>1.2460937853339331</c:v>
                </c:pt>
                <c:pt idx="26">
                  <c:v>1.1796673511982005</c:v>
                </c:pt>
                <c:pt idx="27">
                  <c:v>1.1164192696678854</c:v>
                </c:pt>
                <c:pt idx="28">
                  <c:v>1.0562396144355404</c:v>
                </c:pt>
                <c:pt idx="29">
                  <c:v>0.99901414177053427</c:v>
                </c:pt>
                <c:pt idx="30">
                  <c:v>0.94462664950846031</c:v>
                </c:pt>
                <c:pt idx="31">
                  <c:v>0.89296070651843351</c:v>
                </c:pt>
                <c:pt idx="32">
                  <c:v>0.84390091112721199</c:v>
                </c:pt>
                <c:pt idx="33">
                  <c:v>0.79733379707374485</c:v>
                </c:pt>
                <c:pt idx="34">
                  <c:v>0.75314847576103316</c:v>
                </c:pt>
                <c:pt idx="35">
                  <c:v>0.71123708129681606</c:v>
                </c:pt>
                <c:pt idx="36">
                  <c:v>0.67149506815906568</c:v>
                </c:pt>
                <c:pt idx="37">
                  <c:v>0.63382139886228828</c:v>
                </c:pt>
                <c:pt idx="38">
                  <c:v>0.59811864967433337</c:v>
                </c:pt>
                <c:pt idx="39">
                  <c:v>0.56429305544890829</c:v>
                </c:pt>
                <c:pt idx="40">
                  <c:v>0.53225450940507635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5-4865-AD47-8F5C8440604F}"/>
            </c:ext>
          </c:extLst>
        </c:ser>
        <c:ser>
          <c:idx val="1"/>
          <c:order val="1"/>
          <c:tx>
            <c:strRef>
              <c:f>'Data&amp;model'!$AU$12</c:f>
              <c:strCache>
                <c:ptCount val="1"/>
                <c:pt idx="0">
                  <c:v>r_svar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'Data&amp;model'!$BA$14:$BA$54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'Data&amp;model'!$AU$14:$AU$54</c:f>
              <c:numCache>
                <c:formatCode>0.00</c:formatCode>
                <c:ptCount val="41"/>
                <c:pt idx="0">
                  <c:v>1</c:v>
                </c:pt>
                <c:pt idx="1">
                  <c:v>1.6843157143568375</c:v>
                </c:pt>
                <c:pt idx="2">
                  <c:v>2.1396076345879775</c:v>
                </c:pt>
                <c:pt idx="3">
                  <c:v>2.4290422703029231</c:v>
                </c:pt>
                <c:pt idx="4">
                  <c:v>2.5987192969902511</c:v>
                </c:pt>
                <c:pt idx="5">
                  <c:v>2.6823172154893098</c:v>
                </c:pt>
                <c:pt idx="6">
                  <c:v>2.7044582807380779</c:v>
                </c:pt>
                <c:pt idx="7">
                  <c:v>2.6831507049475736</c:v>
                </c:pt>
                <c:pt idx="8">
                  <c:v>2.6315646449510823</c:v>
                </c:pt>
                <c:pt idx="9">
                  <c:v>2.5593261651050581</c:v>
                </c:pt>
                <c:pt idx="10">
                  <c:v>2.4734617256349023</c:v>
                </c:pt>
                <c:pt idx="11">
                  <c:v>2.3790887889643031</c:v>
                </c:pt>
                <c:pt idx="12">
                  <c:v>2.2799216298903979</c:v>
                </c:pt>
                <c:pt idx="13">
                  <c:v>2.1786423827067476</c:v>
                </c:pt>
                <c:pt idx="14">
                  <c:v>2.0771736337447897</c:v>
                </c:pt>
                <c:pt idx="15">
                  <c:v>1.9768789601321703</c:v>
                </c:pt>
                <c:pt idx="16">
                  <c:v>1.8787106482757436</c:v>
                </c:pt>
                <c:pt idx="17">
                  <c:v>1.7833186300249415</c:v>
                </c:pt>
                <c:pt idx="18">
                  <c:v>1.6911309006668853</c:v>
                </c:pt>
                <c:pt idx="19">
                  <c:v>1.6024129364461084</c:v>
                </c:pt>
                <c:pt idx="20">
                  <c:v>1.5173116267431737</c:v>
                </c:pt>
                <c:pt idx="21">
                  <c:v>1.435887773241102</c:v>
                </c:pt>
                <c:pt idx="22">
                  <c:v>1.3581401380084626</c:v>
                </c:pt>
                <c:pt idx="23">
                  <c:v>1.2840232378580163</c:v>
                </c:pt>
                <c:pt idx="24">
                  <c:v>1.213460506355454</c:v>
                </c:pt>
                <c:pt idx="25">
                  <c:v>1.1463540213564589</c:v>
                </c:pt>
                <c:pt idx="26">
                  <c:v>1.0825916841219589</c:v>
                </c:pt>
                <c:pt idx="27">
                  <c:v>1.0220525061419106</c:v>
                </c:pt>
                <c:pt idx="28">
                  <c:v>0.96461049005257804</c:v>
                </c:pt>
                <c:pt idx="29">
                  <c:v>0.91013746555894004</c:v>
                </c:pt>
                <c:pt idx="30">
                  <c:v>0.85850514841882353</c:v>
                </c:pt>
                <c:pt idx="31">
                  <c:v>0.80958662175410145</c:v>
                </c:pt>
                <c:pt idx="32">
                  <c:v>0.76325738793837772</c:v>
                </c:pt>
                <c:pt idx="33">
                  <c:v>0.71939610144005517</c:v>
                </c:pt>
                <c:pt idx="34">
                  <c:v>0.67788506486158751</c:v>
                </c:pt>
                <c:pt idx="35">
                  <c:v>0.63861054949066443</c:v>
                </c:pt>
                <c:pt idx="36">
                  <c:v>0.60146298610505022</c:v>
                </c:pt>
                <c:pt idx="37">
                  <c:v>0.5663370601722697</c:v>
                </c:pt>
                <c:pt idx="38">
                  <c:v>0.53313173693780058</c:v>
                </c:pt>
                <c:pt idx="39">
                  <c:v>0.50175023544445274</c:v>
                </c:pt>
                <c:pt idx="40">
                  <c:v>0.47209996570966029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5-4865-AD47-8F5C8440604F}"/>
            </c:ext>
          </c:extLst>
        </c:ser>
        <c:ser>
          <c:idx val="2"/>
          <c:order val="2"/>
          <c:spPr>
            <a:ln w="1270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4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39B5-4865-AD47-8F5C84406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504815"/>
        <c:axId val="699500015"/>
      </c:lineChart>
      <c:catAx>
        <c:axId val="699504815"/>
        <c:scaling>
          <c:orientation val="minMax"/>
        </c:scaling>
        <c:delete val="0"/>
        <c:axPos val="b"/>
        <c:numFmt formatCode="\t\+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0015"/>
        <c:crossesAt val="-1000"/>
        <c:auto val="1"/>
        <c:lblAlgn val="ctr"/>
        <c:lblOffset val="100"/>
        <c:tickLblSkip val="4"/>
        <c:noMultiLvlLbl val="0"/>
      </c:catAx>
      <c:valAx>
        <c:axId val="699500015"/>
        <c:scaling>
          <c:orientation val="minMax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7640972222222226"/>
          <c:y val="0.21381923076923073"/>
          <c:w val="0.18965329473636136"/>
          <c:h val="0.17928412334912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GDP growth at differently</a:t>
            </a:r>
            <a:r>
              <a:rPr lang="en-GB" sz="1200" baseline="0"/>
              <a:t> calibrated restrictions</a:t>
            </a:r>
            <a:endParaRPr lang="en-GB" sz="1200"/>
          </a:p>
          <a:p>
            <a:pPr algn="l">
              <a:defRPr/>
            </a:pPr>
            <a:r>
              <a:rPr lang="en-GB" sz="1000"/>
              <a:t>ppt deviation from baseline</a:t>
            </a:r>
          </a:p>
        </c:rich>
      </c:tx>
      <c:layout>
        <c:manualLayout>
          <c:xMode val="edge"/>
          <c:yMode val="edge"/>
          <c:x val="1.6267694069634023E-2"/>
          <c:y val="2.3088012594783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9.8684584922456034E-2"/>
          <c:y val="0.23501666666666668"/>
          <c:w val="0.85267533864302625"/>
          <c:h val="0.64217692307692309"/>
        </c:manualLayout>
      </c:layout>
      <c:lineChart>
        <c:grouping val="standard"/>
        <c:varyColors val="0"/>
        <c:ser>
          <c:idx val="0"/>
          <c:order val="0"/>
          <c:tx>
            <c:v>var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'Data&amp;model'!$BA$14:$BA$54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'Data&amp;model'!$BF$14:$BF$54</c:f>
              <c:numCache>
                <c:formatCode>0.00</c:formatCode>
                <c:ptCount val="41"/>
                <c:pt idx="0">
                  <c:v>0</c:v>
                </c:pt>
                <c:pt idx="1">
                  <c:v>8.8082468485708401E-2</c:v>
                </c:pt>
                <c:pt idx="2">
                  <c:v>0.210574683436862</c:v>
                </c:pt>
                <c:pt idx="3">
                  <c:v>0.337380148273699</c:v>
                </c:pt>
                <c:pt idx="4">
                  <c:v>0.45286254552669603</c:v>
                </c:pt>
                <c:pt idx="5">
                  <c:v>0.55003001471315704</c:v>
                </c:pt>
                <c:pt idx="6">
                  <c:v>0.62687088333194096</c:v>
                </c:pt>
                <c:pt idx="7">
                  <c:v>0.684081857960537</c:v>
                </c:pt>
                <c:pt idx="8">
                  <c:v>0.72368954096448102</c:v>
                </c:pt>
                <c:pt idx="9">
                  <c:v>0.74823880273758903</c:v>
                </c:pt>
                <c:pt idx="10">
                  <c:v>0.760335856446678</c:v>
                </c:pt>
                <c:pt idx="11">
                  <c:v>0.76240925226391498</c:v>
                </c:pt>
                <c:pt idx="12">
                  <c:v>0.75660145507003096</c:v>
                </c:pt>
                <c:pt idx="13">
                  <c:v>0.74473591934246997</c:v>
                </c:pt>
                <c:pt idx="14">
                  <c:v>0.72832545989691699</c:v>
                </c:pt>
                <c:pt idx="15">
                  <c:v>0.70860112557880905</c:v>
                </c:pt>
                <c:pt idx="16">
                  <c:v>0.68654929910407003</c:v>
                </c:pt>
                <c:pt idx="17">
                  <c:v>0.66295008145142198</c:v>
                </c:pt>
                <c:pt idx="18">
                  <c:v>0.63841330224392401</c:v>
                </c:pt>
                <c:pt idx="19">
                  <c:v>0.61341046923010201</c:v>
                </c:pt>
                <c:pt idx="20">
                  <c:v>0.58830211367313401</c:v>
                </c:pt>
                <c:pt idx="21">
                  <c:v>0.56336061740260102</c:v>
                </c:pt>
                <c:pt idx="22">
                  <c:v>0.53878892271273404</c:v>
                </c:pt>
                <c:pt idx="23">
                  <c:v>0.51473565612864602</c:v>
                </c:pt>
                <c:pt idx="24">
                  <c:v>0.49130722154224299</c:v>
                </c:pt>
                <c:pt idx="25">
                  <c:v>0.46857738679013999</c:v>
                </c:pt>
                <c:pt idx="26">
                  <c:v>0.44659483016631901</c:v>
                </c:pt>
                <c:pt idx="27">
                  <c:v>0.42538904694815399</c:v>
                </c:pt>
                <c:pt idx="28">
                  <c:v>0.40497495033567998</c:v>
                </c:pt>
                <c:pt idx="29">
                  <c:v>0.38535644110405498</c:v>
                </c:pt>
                <c:pt idx="30">
                  <c:v>0.366529167787156</c:v>
                </c:pt>
                <c:pt idx="31">
                  <c:v>0.34848265478670098</c:v>
                </c:pt>
                <c:pt idx="32">
                  <c:v>0.33120193902363798</c:v>
                </c:pt>
                <c:pt idx="33">
                  <c:v>0.31466882579928801</c:v>
                </c:pt>
                <c:pt idx="34">
                  <c:v>0.29886285045336802</c:v>
                </c:pt>
                <c:pt idx="35">
                  <c:v>0.28376201323783401</c:v>
                </c:pt>
                <c:pt idx="36">
                  <c:v>0.269343339690502</c:v>
                </c:pt>
                <c:pt idx="37">
                  <c:v>0.25558330692060199</c:v>
                </c:pt>
                <c:pt idx="38">
                  <c:v>0.24245816695713401</c:v>
                </c:pt>
                <c:pt idx="39">
                  <c:v>0.229944191118887</c:v>
                </c:pt>
                <c:pt idx="40">
                  <c:v>0.21801785380121799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D-48A3-8959-E7708A8310CA}"/>
            </c:ext>
          </c:extLst>
        </c:ser>
        <c:ser>
          <c:idx val="1"/>
          <c:order val="1"/>
          <c:tx>
            <c:strRef>
              <c:f>'Data&amp;model'!$BC$11</c:f>
              <c:strCache>
                <c:ptCount val="1"/>
                <c:pt idx="0">
                  <c:v>A0(i-y) = -0.6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'Data&amp;model'!$BA$14:$BA$54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'Data&amp;model'!$BC$14:$BC$54</c:f>
              <c:numCache>
                <c:formatCode>0.00</c:formatCode>
                <c:ptCount val="41"/>
                <c:pt idx="0">
                  <c:v>-0.60000000000000009</c:v>
                </c:pt>
                <c:pt idx="1">
                  <c:v>-0.76575392728666669</c:v>
                </c:pt>
                <c:pt idx="2">
                  <c:v>-0.70062480187739506</c:v>
                </c:pt>
                <c:pt idx="3">
                  <c:v>-0.52686712213676046</c:v>
                </c:pt>
                <c:pt idx="4">
                  <c:v>-0.31550871006691761</c:v>
                </c:pt>
                <c:pt idx="5">
                  <c:v>-0.10571658071644796</c:v>
                </c:pt>
                <c:pt idx="6">
                  <c:v>8.2758543462825518E-2</c:v>
                </c:pt>
                <c:pt idx="7">
                  <c:v>0.24166927526713478</c:v>
                </c:pt>
                <c:pt idx="8">
                  <c:v>0.36930690577256176</c:v>
                </c:pt>
                <c:pt idx="9">
                  <c:v>0.46744040104439089</c:v>
                </c:pt>
                <c:pt idx="10">
                  <c:v>0.53947308747120104</c:v>
                </c:pt>
                <c:pt idx="11">
                  <c:v>0.58936915159111436</c:v>
                </c:pt>
                <c:pt idx="12">
                  <c:v>0.6210595319714467</c:v>
                </c:pt>
                <c:pt idx="13">
                  <c:v>0.63814044832524219</c:v>
                </c:pt>
                <c:pt idx="14">
                  <c:v>0.64374571508773704</c:v>
                </c:pt>
                <c:pt idx="15">
                  <c:v>0.64051818721783427</c:v>
                </c:pt>
                <c:pt idx="16">
                  <c:v>0.63063424299488169</c:v>
                </c:pt>
                <c:pt idx="17">
                  <c:v>0.61585348934660722</c:v>
                </c:pt>
                <c:pt idx="18">
                  <c:v>0.59757744346185993</c:v>
                </c:pt>
                <c:pt idx="19">
                  <c:v>0.57690815751573155</c:v>
                </c:pt>
                <c:pt idx="20">
                  <c:v>0.5547021639443237</c:v>
                </c:pt>
                <c:pt idx="21">
                  <c:v>0.53161774427641006</c:v>
                </c:pt>
                <c:pt idx="22">
                  <c:v>0.50815502767850873</c:v>
                </c:pt>
                <c:pt idx="23">
                  <c:v>0.48468923446247691</c:v>
                </c:pt>
                <c:pt idx="24">
                  <c:v>0.46149776926451391</c:v>
                </c:pt>
                <c:pt idx="25">
                  <c:v>0.43878201225424363</c:v>
                </c:pt>
                <c:pt idx="26">
                  <c:v>0.41668466308923824</c:v>
                </c:pt>
                <c:pt idx="27">
                  <c:v>0.39530342785911055</c:v>
                </c:pt>
                <c:pt idx="28">
                  <c:v>0.37470174362216202</c:v>
                </c:pt>
                <c:pt idx="29">
                  <c:v>0.35491713111021816</c:v>
                </c:pt>
                <c:pt idx="30">
                  <c:v>0.33596766609840856</c:v>
                </c:pt>
                <c:pt idx="31">
                  <c:v>0.31785696981134537</c:v>
                </c:pt>
                <c:pt idx="32">
                  <c:v>0.30057804085226891</c:v>
                </c:pt>
                <c:pt idx="33">
                  <c:v>0.28411618569852548</c:v>
                </c:pt>
                <c:pt idx="34">
                  <c:v>0.26845125092226452</c:v>
                </c:pt>
                <c:pt idx="35">
                  <c:v>0.25355931660102282</c:v>
                </c:pt>
                <c:pt idx="36">
                  <c:v>0.23941397537044162</c:v>
                </c:pt>
                <c:pt idx="37">
                  <c:v>0.22598729377998383</c:v>
                </c:pt>
                <c:pt idx="38">
                  <c:v>0.21325053072168254</c:v>
                </c:pt>
                <c:pt idx="39">
                  <c:v>0.20117467056769422</c:v>
                </c:pt>
                <c:pt idx="40">
                  <c:v>0.1897308153118491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D-48A3-8959-E7708A8310CA}"/>
            </c:ext>
          </c:extLst>
        </c:ser>
        <c:ser>
          <c:idx val="2"/>
          <c:order val="2"/>
          <c:spPr>
            <a:ln w="1270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4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7A6D-48A3-8959-E7708A8310CA}"/>
            </c:ext>
          </c:extLst>
        </c:ser>
        <c:ser>
          <c:idx val="3"/>
          <c:order val="3"/>
          <c:tx>
            <c:strRef>
              <c:f>'Data&amp;model'!$BD$11</c:f>
              <c:strCache>
                <c:ptCount val="1"/>
                <c:pt idx="0">
                  <c:v>A0(i-y) = -0.3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'Data&amp;model'!$BD$14:$BD$54</c:f>
              <c:numCache>
                <c:formatCode>0.00</c:formatCode>
                <c:ptCount val="41"/>
                <c:pt idx="0">
                  <c:v>-0.29999999999999982</c:v>
                </c:pt>
                <c:pt idx="1">
                  <c:v>-0.33883572940047912</c:v>
                </c:pt>
                <c:pt idx="2">
                  <c:v>-0.24502505922026696</c:v>
                </c:pt>
                <c:pt idx="3">
                  <c:v>-9.4743486931530452E-2</c:v>
                </c:pt>
                <c:pt idx="4">
                  <c:v>6.8676917729889375E-2</c:v>
                </c:pt>
                <c:pt idx="5">
                  <c:v>0.22215671699835449</c:v>
                </c:pt>
                <c:pt idx="6">
                  <c:v>0.35481471339738313</c:v>
                </c:pt>
                <c:pt idx="7">
                  <c:v>0.46287556661383578</c:v>
                </c:pt>
                <c:pt idx="8">
                  <c:v>0.54649822336852161</c:v>
                </c:pt>
                <c:pt idx="9">
                  <c:v>0.60783960189098973</c:v>
                </c:pt>
                <c:pt idx="10">
                  <c:v>0.6499044719589393</c:v>
                </c:pt>
                <c:pt idx="11">
                  <c:v>0.67588920192751489</c:v>
                </c:pt>
                <c:pt idx="12">
                  <c:v>0.68883049352073922</c:v>
                </c:pt>
                <c:pt idx="13">
                  <c:v>0.69143818383385636</c:v>
                </c:pt>
                <c:pt idx="14">
                  <c:v>0.68603558749232674</c:v>
                </c:pt>
                <c:pt idx="15">
                  <c:v>0.67455965639832094</c:v>
                </c:pt>
                <c:pt idx="16">
                  <c:v>0.65859177104947531</c:v>
                </c:pt>
                <c:pt idx="17">
                  <c:v>0.63940178539901371</c:v>
                </c:pt>
                <c:pt idx="18">
                  <c:v>0.61799537285289174</c:v>
                </c:pt>
                <c:pt idx="19">
                  <c:v>0.59515931337291628</c:v>
                </c:pt>
                <c:pt idx="20">
                  <c:v>0.57150213880872869</c:v>
                </c:pt>
                <c:pt idx="21">
                  <c:v>0.54748918083950526</c:v>
                </c:pt>
                <c:pt idx="22">
                  <c:v>0.52347197519562094</c:v>
                </c:pt>
                <c:pt idx="23">
                  <c:v>0.49971244529556058</c:v>
                </c:pt>
                <c:pt idx="24">
                  <c:v>0.47640249540337809</c:v>
                </c:pt>
                <c:pt idx="25">
                  <c:v>0.45367969952219189</c:v>
                </c:pt>
                <c:pt idx="26">
                  <c:v>0.43163974662777838</c:v>
                </c:pt>
                <c:pt idx="27">
                  <c:v>0.41034623740363196</c:v>
                </c:pt>
                <c:pt idx="28">
                  <c:v>0.38983834697892084</c:v>
                </c:pt>
                <c:pt idx="29">
                  <c:v>0.37013678610713674</c:v>
                </c:pt>
                <c:pt idx="30">
                  <c:v>0.35124841694278208</c:v>
                </c:pt>
                <c:pt idx="31">
                  <c:v>0.33316981229902298</c:v>
                </c:pt>
                <c:pt idx="32">
                  <c:v>0.31588998993795236</c:v>
                </c:pt>
                <c:pt idx="33">
                  <c:v>0.29939250574890597</c:v>
                </c:pt>
                <c:pt idx="34">
                  <c:v>0.28365705068781555</c:v>
                </c:pt>
                <c:pt idx="35">
                  <c:v>0.26866066491942764</c:v>
                </c:pt>
                <c:pt idx="36">
                  <c:v>0.25437865753047095</c:v>
                </c:pt>
                <c:pt idx="37">
                  <c:v>0.24078530035029244</c:v>
                </c:pt>
                <c:pt idx="38">
                  <c:v>0.22785434883940781</c:v>
                </c:pt>
                <c:pt idx="39">
                  <c:v>0.21555943084329021</c:v>
                </c:pt>
                <c:pt idx="40">
                  <c:v>0.20387433455653348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6D-48A3-8959-E7708A8310CA}"/>
            </c:ext>
          </c:extLst>
        </c:ser>
        <c:ser>
          <c:idx val="4"/>
          <c:order val="4"/>
          <c:tx>
            <c:strRef>
              <c:f>'Data&amp;model'!$BE$11</c:f>
              <c:strCache>
                <c:ptCount val="1"/>
                <c:pt idx="0">
                  <c:v>A0(i-y) = 0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'Data&amp;model'!$BE$14:$BE$54</c:f>
              <c:numCache>
                <c:formatCode>0.00</c:formatCode>
                <c:ptCount val="41"/>
                <c:pt idx="0">
                  <c:v>0</c:v>
                </c:pt>
                <c:pt idx="1">
                  <c:v>8.8082468485708443E-2</c:v>
                </c:pt>
                <c:pt idx="2">
                  <c:v>0.21057468343686159</c:v>
                </c:pt>
                <c:pt idx="3">
                  <c:v>0.33738014827369911</c:v>
                </c:pt>
                <c:pt idx="4">
                  <c:v>0.45286254552669591</c:v>
                </c:pt>
                <c:pt idx="5">
                  <c:v>0.55003001471315693</c:v>
                </c:pt>
                <c:pt idx="6">
                  <c:v>0.62687088333194119</c:v>
                </c:pt>
                <c:pt idx="7">
                  <c:v>0.68408185796053678</c:v>
                </c:pt>
                <c:pt idx="8">
                  <c:v>0.72368954096448146</c:v>
                </c:pt>
                <c:pt idx="9">
                  <c:v>0.74823880273758903</c:v>
                </c:pt>
                <c:pt idx="10">
                  <c:v>0.760335856446678</c:v>
                </c:pt>
                <c:pt idx="11">
                  <c:v>0.76240925226391543</c:v>
                </c:pt>
                <c:pt idx="12">
                  <c:v>0.75660145507003129</c:v>
                </c:pt>
                <c:pt idx="13">
                  <c:v>0.74473591934246963</c:v>
                </c:pt>
                <c:pt idx="14">
                  <c:v>0.72832545989691733</c:v>
                </c:pt>
                <c:pt idx="15">
                  <c:v>0.70860112557880894</c:v>
                </c:pt>
                <c:pt idx="16">
                  <c:v>0.68654929910406981</c:v>
                </c:pt>
                <c:pt idx="17">
                  <c:v>0.66295008145142154</c:v>
                </c:pt>
                <c:pt idx="18">
                  <c:v>0.63841330224392445</c:v>
                </c:pt>
                <c:pt idx="19">
                  <c:v>0.6134104692301019</c:v>
                </c:pt>
                <c:pt idx="20">
                  <c:v>0.58830211367313368</c:v>
                </c:pt>
                <c:pt idx="21">
                  <c:v>0.56336061740260091</c:v>
                </c:pt>
                <c:pt idx="22">
                  <c:v>0.53878892271273404</c:v>
                </c:pt>
                <c:pt idx="23">
                  <c:v>0.51473565612864602</c:v>
                </c:pt>
                <c:pt idx="24">
                  <c:v>0.49130722154224271</c:v>
                </c:pt>
                <c:pt idx="25">
                  <c:v>0.46857738679013972</c:v>
                </c:pt>
                <c:pt idx="26">
                  <c:v>0.44659483016631851</c:v>
                </c:pt>
                <c:pt idx="27">
                  <c:v>0.42538904694815427</c:v>
                </c:pt>
                <c:pt idx="28">
                  <c:v>0.40497495033567965</c:v>
                </c:pt>
                <c:pt idx="29">
                  <c:v>0.38535644110405531</c:v>
                </c:pt>
                <c:pt idx="30">
                  <c:v>0.3665291677871565</c:v>
                </c:pt>
                <c:pt idx="31">
                  <c:v>0.34848265478670148</c:v>
                </c:pt>
                <c:pt idx="32">
                  <c:v>0.33120193902363759</c:v>
                </c:pt>
                <c:pt idx="33">
                  <c:v>0.31466882579928779</c:v>
                </c:pt>
                <c:pt idx="34">
                  <c:v>0.29886285045336791</c:v>
                </c:pt>
                <c:pt idx="35">
                  <c:v>0.28376201323783379</c:v>
                </c:pt>
                <c:pt idx="36">
                  <c:v>0.26934333969050162</c:v>
                </c:pt>
                <c:pt idx="37">
                  <c:v>0.25558330692060194</c:v>
                </c:pt>
                <c:pt idx="38">
                  <c:v>0.24245816695713351</c:v>
                </c:pt>
                <c:pt idx="39">
                  <c:v>0.22994419111888664</c:v>
                </c:pt>
                <c:pt idx="40">
                  <c:v>0.21801785380121785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6D-48A3-8959-E7708A831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504815"/>
        <c:axId val="699500015"/>
      </c:lineChart>
      <c:catAx>
        <c:axId val="699504815"/>
        <c:scaling>
          <c:orientation val="minMax"/>
        </c:scaling>
        <c:delete val="0"/>
        <c:axPos val="b"/>
        <c:numFmt formatCode="\t\+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0015"/>
        <c:crossesAt val="-1000"/>
        <c:auto val="1"/>
        <c:lblAlgn val="ctr"/>
        <c:lblOffset val="100"/>
        <c:tickLblSkip val="4"/>
        <c:noMultiLvlLbl val="0"/>
      </c:catAx>
      <c:valAx>
        <c:axId val="699500015"/>
        <c:scaling>
          <c:orientation val="minMax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0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643976021515829"/>
          <c:y val="0.56222692307692312"/>
          <c:w val="0.29823894235442794"/>
          <c:h val="0.306647863247863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United</a:t>
            </a:r>
            <a:r>
              <a:rPr lang="en-GB" baseline="0"/>
              <a:t> States: Monetary policy drivers </a:t>
            </a:r>
          </a:p>
          <a:p>
            <a:pPr algn="l">
              <a:defRPr/>
            </a:pPr>
            <a:r>
              <a:rPr lang="en-GB" sz="1000" b="0" i="0" u="none" strike="noStrike" baseline="0"/>
              <a:t>% year</a:t>
            </a:r>
            <a:endParaRPr lang="en-GB" sz="1000"/>
          </a:p>
        </c:rich>
      </c:tx>
      <c:layout>
        <c:manualLayout>
          <c:xMode val="edge"/>
          <c:yMode val="edge"/>
          <c:x val="1.742344706911636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'Data&amp;model'!$L$12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'Data&amp;model'!$J$13:$J$172</c:f>
              <c:numCache>
                <c:formatCode>mm/yyyy</c:formatCode>
                <c:ptCount val="160"/>
                <c:pt idx="0">
                  <c:v>31137</c:v>
                </c:pt>
                <c:pt idx="1">
                  <c:v>31228</c:v>
                </c:pt>
                <c:pt idx="2">
                  <c:v>31320</c:v>
                </c:pt>
                <c:pt idx="3">
                  <c:v>31412</c:v>
                </c:pt>
                <c:pt idx="4">
                  <c:v>31502</c:v>
                </c:pt>
                <c:pt idx="5">
                  <c:v>31593</c:v>
                </c:pt>
                <c:pt idx="6">
                  <c:v>31685</c:v>
                </c:pt>
                <c:pt idx="7">
                  <c:v>31777</c:v>
                </c:pt>
                <c:pt idx="8">
                  <c:v>31867</c:v>
                </c:pt>
                <c:pt idx="9">
                  <c:v>31958</c:v>
                </c:pt>
                <c:pt idx="10">
                  <c:v>32050</c:v>
                </c:pt>
                <c:pt idx="11">
                  <c:v>32142</c:v>
                </c:pt>
                <c:pt idx="12">
                  <c:v>32233</c:v>
                </c:pt>
                <c:pt idx="13">
                  <c:v>32324</c:v>
                </c:pt>
                <c:pt idx="14">
                  <c:v>32416</c:v>
                </c:pt>
                <c:pt idx="15">
                  <c:v>32508</c:v>
                </c:pt>
                <c:pt idx="16">
                  <c:v>32598</c:v>
                </c:pt>
                <c:pt idx="17">
                  <c:v>32689</c:v>
                </c:pt>
                <c:pt idx="18">
                  <c:v>32781</c:v>
                </c:pt>
                <c:pt idx="19">
                  <c:v>32873</c:v>
                </c:pt>
                <c:pt idx="20">
                  <c:v>32963</c:v>
                </c:pt>
                <c:pt idx="21">
                  <c:v>33054</c:v>
                </c:pt>
                <c:pt idx="22">
                  <c:v>33146</c:v>
                </c:pt>
                <c:pt idx="23">
                  <c:v>33238</c:v>
                </c:pt>
                <c:pt idx="24">
                  <c:v>33328</c:v>
                </c:pt>
                <c:pt idx="25">
                  <c:v>33419</c:v>
                </c:pt>
                <c:pt idx="26">
                  <c:v>33511</c:v>
                </c:pt>
                <c:pt idx="27">
                  <c:v>33603</c:v>
                </c:pt>
                <c:pt idx="28">
                  <c:v>33694</c:v>
                </c:pt>
                <c:pt idx="29">
                  <c:v>33785</c:v>
                </c:pt>
                <c:pt idx="30">
                  <c:v>33877</c:v>
                </c:pt>
                <c:pt idx="31">
                  <c:v>33969</c:v>
                </c:pt>
                <c:pt idx="32">
                  <c:v>34059</c:v>
                </c:pt>
                <c:pt idx="33">
                  <c:v>34150</c:v>
                </c:pt>
                <c:pt idx="34">
                  <c:v>34242</c:v>
                </c:pt>
                <c:pt idx="35">
                  <c:v>34334</c:v>
                </c:pt>
                <c:pt idx="36">
                  <c:v>34424</c:v>
                </c:pt>
                <c:pt idx="37">
                  <c:v>34515</c:v>
                </c:pt>
                <c:pt idx="38">
                  <c:v>34607</c:v>
                </c:pt>
                <c:pt idx="39">
                  <c:v>34699</c:v>
                </c:pt>
                <c:pt idx="40">
                  <c:v>34789</c:v>
                </c:pt>
                <c:pt idx="41">
                  <c:v>34880</c:v>
                </c:pt>
                <c:pt idx="42">
                  <c:v>34972</c:v>
                </c:pt>
                <c:pt idx="43">
                  <c:v>35064</c:v>
                </c:pt>
                <c:pt idx="44">
                  <c:v>35155</c:v>
                </c:pt>
                <c:pt idx="45">
                  <c:v>35246</c:v>
                </c:pt>
                <c:pt idx="46">
                  <c:v>35338</c:v>
                </c:pt>
                <c:pt idx="47">
                  <c:v>35430</c:v>
                </c:pt>
                <c:pt idx="48">
                  <c:v>35520</c:v>
                </c:pt>
                <c:pt idx="49">
                  <c:v>35611</c:v>
                </c:pt>
                <c:pt idx="50">
                  <c:v>35703</c:v>
                </c:pt>
                <c:pt idx="51">
                  <c:v>35795</c:v>
                </c:pt>
                <c:pt idx="52">
                  <c:v>35885</c:v>
                </c:pt>
                <c:pt idx="53">
                  <c:v>35976</c:v>
                </c:pt>
                <c:pt idx="54">
                  <c:v>36068</c:v>
                </c:pt>
                <c:pt idx="55">
                  <c:v>36160</c:v>
                </c:pt>
                <c:pt idx="56">
                  <c:v>36250</c:v>
                </c:pt>
                <c:pt idx="57">
                  <c:v>36341</c:v>
                </c:pt>
                <c:pt idx="58">
                  <c:v>36433</c:v>
                </c:pt>
                <c:pt idx="59">
                  <c:v>36525</c:v>
                </c:pt>
                <c:pt idx="60">
                  <c:v>36616</c:v>
                </c:pt>
                <c:pt idx="61">
                  <c:v>36707</c:v>
                </c:pt>
                <c:pt idx="62">
                  <c:v>36799</c:v>
                </c:pt>
                <c:pt idx="63">
                  <c:v>36891</c:v>
                </c:pt>
                <c:pt idx="64">
                  <c:v>36981</c:v>
                </c:pt>
                <c:pt idx="65">
                  <c:v>37072</c:v>
                </c:pt>
                <c:pt idx="66">
                  <c:v>37164</c:v>
                </c:pt>
                <c:pt idx="67">
                  <c:v>37256</c:v>
                </c:pt>
                <c:pt idx="68">
                  <c:v>37346</c:v>
                </c:pt>
                <c:pt idx="69">
                  <c:v>37437</c:v>
                </c:pt>
                <c:pt idx="70">
                  <c:v>37529</c:v>
                </c:pt>
                <c:pt idx="71">
                  <c:v>37621</c:v>
                </c:pt>
                <c:pt idx="72">
                  <c:v>37711</c:v>
                </c:pt>
                <c:pt idx="73">
                  <c:v>37802</c:v>
                </c:pt>
                <c:pt idx="74">
                  <c:v>37894</c:v>
                </c:pt>
                <c:pt idx="75">
                  <c:v>37986</c:v>
                </c:pt>
                <c:pt idx="76">
                  <c:v>38077</c:v>
                </c:pt>
                <c:pt idx="77">
                  <c:v>38168</c:v>
                </c:pt>
                <c:pt idx="78">
                  <c:v>38260</c:v>
                </c:pt>
                <c:pt idx="79">
                  <c:v>38352</c:v>
                </c:pt>
                <c:pt idx="80">
                  <c:v>38442</c:v>
                </c:pt>
                <c:pt idx="81">
                  <c:v>38533</c:v>
                </c:pt>
                <c:pt idx="82">
                  <c:v>38625</c:v>
                </c:pt>
                <c:pt idx="83">
                  <c:v>38717</c:v>
                </c:pt>
                <c:pt idx="84">
                  <c:v>38807</c:v>
                </c:pt>
                <c:pt idx="85">
                  <c:v>38898</c:v>
                </c:pt>
                <c:pt idx="86">
                  <c:v>38990</c:v>
                </c:pt>
                <c:pt idx="87">
                  <c:v>39082</c:v>
                </c:pt>
                <c:pt idx="88">
                  <c:v>39172</c:v>
                </c:pt>
                <c:pt idx="89">
                  <c:v>39263</c:v>
                </c:pt>
                <c:pt idx="90">
                  <c:v>39355</c:v>
                </c:pt>
                <c:pt idx="91">
                  <c:v>39447</c:v>
                </c:pt>
                <c:pt idx="92">
                  <c:v>39538</c:v>
                </c:pt>
                <c:pt idx="93">
                  <c:v>39629</c:v>
                </c:pt>
                <c:pt idx="94">
                  <c:v>39721</c:v>
                </c:pt>
                <c:pt idx="95">
                  <c:v>39813</c:v>
                </c:pt>
                <c:pt idx="96">
                  <c:v>39903</c:v>
                </c:pt>
                <c:pt idx="97">
                  <c:v>39994</c:v>
                </c:pt>
                <c:pt idx="98">
                  <c:v>40086</c:v>
                </c:pt>
                <c:pt idx="99">
                  <c:v>40178</c:v>
                </c:pt>
                <c:pt idx="100">
                  <c:v>40268</c:v>
                </c:pt>
                <c:pt idx="101">
                  <c:v>40359</c:v>
                </c:pt>
                <c:pt idx="102">
                  <c:v>40451</c:v>
                </c:pt>
                <c:pt idx="103">
                  <c:v>40543</c:v>
                </c:pt>
                <c:pt idx="104">
                  <c:v>40633</c:v>
                </c:pt>
                <c:pt idx="105">
                  <c:v>40724</c:v>
                </c:pt>
                <c:pt idx="106">
                  <c:v>40816</c:v>
                </c:pt>
                <c:pt idx="107">
                  <c:v>40908</c:v>
                </c:pt>
                <c:pt idx="108">
                  <c:v>40999</c:v>
                </c:pt>
                <c:pt idx="109">
                  <c:v>41090</c:v>
                </c:pt>
                <c:pt idx="110">
                  <c:v>41182</c:v>
                </c:pt>
                <c:pt idx="111">
                  <c:v>41274</c:v>
                </c:pt>
                <c:pt idx="112">
                  <c:v>41364</c:v>
                </c:pt>
                <c:pt idx="113">
                  <c:v>41455</c:v>
                </c:pt>
                <c:pt idx="114">
                  <c:v>41547</c:v>
                </c:pt>
                <c:pt idx="115">
                  <c:v>41639</c:v>
                </c:pt>
                <c:pt idx="116">
                  <c:v>41729</c:v>
                </c:pt>
                <c:pt idx="117">
                  <c:v>41820</c:v>
                </c:pt>
                <c:pt idx="118">
                  <c:v>41912</c:v>
                </c:pt>
                <c:pt idx="119">
                  <c:v>42004</c:v>
                </c:pt>
                <c:pt idx="120">
                  <c:v>42094</c:v>
                </c:pt>
                <c:pt idx="121">
                  <c:v>42185</c:v>
                </c:pt>
                <c:pt idx="122">
                  <c:v>42277</c:v>
                </c:pt>
                <c:pt idx="123">
                  <c:v>42369</c:v>
                </c:pt>
                <c:pt idx="124">
                  <c:v>42460</c:v>
                </c:pt>
                <c:pt idx="125">
                  <c:v>42551</c:v>
                </c:pt>
                <c:pt idx="126">
                  <c:v>42643</c:v>
                </c:pt>
                <c:pt idx="127">
                  <c:v>42735</c:v>
                </c:pt>
                <c:pt idx="128">
                  <c:v>42825</c:v>
                </c:pt>
                <c:pt idx="129">
                  <c:v>42916</c:v>
                </c:pt>
                <c:pt idx="130">
                  <c:v>43008</c:v>
                </c:pt>
                <c:pt idx="131">
                  <c:v>43100</c:v>
                </c:pt>
                <c:pt idx="132">
                  <c:v>43190</c:v>
                </c:pt>
                <c:pt idx="133">
                  <c:v>43281</c:v>
                </c:pt>
                <c:pt idx="134">
                  <c:v>43373</c:v>
                </c:pt>
                <c:pt idx="135">
                  <c:v>43465</c:v>
                </c:pt>
                <c:pt idx="136">
                  <c:v>43555</c:v>
                </c:pt>
                <c:pt idx="137">
                  <c:v>43646</c:v>
                </c:pt>
                <c:pt idx="138">
                  <c:v>43738</c:v>
                </c:pt>
                <c:pt idx="139">
                  <c:v>43830</c:v>
                </c:pt>
                <c:pt idx="140">
                  <c:v>43921</c:v>
                </c:pt>
                <c:pt idx="141">
                  <c:v>44012</c:v>
                </c:pt>
                <c:pt idx="142">
                  <c:v>44104</c:v>
                </c:pt>
                <c:pt idx="143">
                  <c:v>44196</c:v>
                </c:pt>
                <c:pt idx="144">
                  <c:v>44286</c:v>
                </c:pt>
                <c:pt idx="145">
                  <c:v>44377</c:v>
                </c:pt>
                <c:pt idx="146">
                  <c:v>44469</c:v>
                </c:pt>
                <c:pt idx="147">
                  <c:v>44561</c:v>
                </c:pt>
                <c:pt idx="148">
                  <c:v>44651</c:v>
                </c:pt>
                <c:pt idx="149">
                  <c:v>44742</c:v>
                </c:pt>
                <c:pt idx="150">
                  <c:v>44834</c:v>
                </c:pt>
                <c:pt idx="151">
                  <c:v>44926</c:v>
                </c:pt>
                <c:pt idx="152">
                  <c:v>45016</c:v>
                </c:pt>
                <c:pt idx="153">
                  <c:v>45107</c:v>
                </c:pt>
                <c:pt idx="154">
                  <c:v>45199</c:v>
                </c:pt>
                <c:pt idx="155">
                  <c:v>45291</c:v>
                </c:pt>
                <c:pt idx="156">
                  <c:v>45382</c:v>
                </c:pt>
                <c:pt idx="157">
                  <c:v>45473</c:v>
                </c:pt>
                <c:pt idx="158">
                  <c:v>45565</c:v>
                </c:pt>
                <c:pt idx="159">
                  <c:v>45657</c:v>
                </c:pt>
              </c:numCache>
            </c:numRef>
          </c:cat>
          <c:val>
            <c:numRef>
              <c:f>'Data&amp;model'!$L$13:$L$172</c:f>
              <c:numCache>
                <c:formatCode>0.00</c:formatCode>
                <c:ptCount val="160"/>
                <c:pt idx="0">
                  <c:v>4.5548222635726665</c:v>
                </c:pt>
                <c:pt idx="1">
                  <c:v>3.6839877313373348</c:v>
                </c:pt>
                <c:pt idx="2">
                  <c:v>4.2624234092480062</c:v>
                </c:pt>
                <c:pt idx="3">
                  <c:v>4.182460058948112</c:v>
                </c:pt>
                <c:pt idx="4">
                  <c:v>4.1461071657290738</c:v>
                </c:pt>
                <c:pt idx="5">
                  <c:v>3.7020045459549511</c:v>
                </c:pt>
                <c:pt idx="6">
                  <c:v>3.1191787285773875</c:v>
                </c:pt>
                <c:pt idx="7">
                  <c:v>2.9072396676214085</c:v>
                </c:pt>
                <c:pt idx="8">
                  <c:v>2.7115848244058993</c:v>
                </c:pt>
                <c:pt idx="9">
                  <c:v>3.3536006728774881</c:v>
                </c:pt>
                <c:pt idx="10">
                  <c:v>3.2619859723208355</c:v>
                </c:pt>
                <c:pt idx="11">
                  <c:v>4.474555651430423</c:v>
                </c:pt>
                <c:pt idx="12">
                  <c:v>4.2412578965448366</c:v>
                </c:pt>
                <c:pt idx="13">
                  <c:v>4.4844932257771752</c:v>
                </c:pt>
                <c:pt idx="14">
                  <c:v>4.1932001051296242</c:v>
                </c:pt>
                <c:pt idx="15">
                  <c:v>3.7993388367320691</c:v>
                </c:pt>
                <c:pt idx="16">
                  <c:v>4.3151632099998505</c:v>
                </c:pt>
                <c:pt idx="17">
                  <c:v>3.7479108262349126</c:v>
                </c:pt>
                <c:pt idx="18">
                  <c:v>3.9075419072247097</c:v>
                </c:pt>
                <c:pt idx="19">
                  <c:v>2.743211930028755</c:v>
                </c:pt>
                <c:pt idx="20">
                  <c:v>2.821006526483294</c:v>
                </c:pt>
                <c:pt idx="21">
                  <c:v>2.4127049641931242</c:v>
                </c:pt>
                <c:pt idx="22">
                  <c:v>1.7273622503686914</c:v>
                </c:pt>
                <c:pt idx="23">
                  <c:v>0.60306273403933908</c:v>
                </c:pt>
                <c:pt idx="24">
                  <c:v>-0.95019739462584019</c:v>
                </c:pt>
                <c:pt idx="25">
                  <c:v>-0.53893079581170955</c:v>
                </c:pt>
                <c:pt idx="26">
                  <c:v>-0.10280887034219699</c:v>
                </c:pt>
                <c:pt idx="27">
                  <c:v>1.1664011655910578</c:v>
                </c:pt>
                <c:pt idx="28">
                  <c:v>2.858936912248855</c:v>
                </c:pt>
                <c:pt idx="29">
                  <c:v>3.1698358145113792</c:v>
                </c:pt>
                <c:pt idx="30">
                  <c:v>3.6653854414522735</c:v>
                </c:pt>
                <c:pt idx="31">
                  <c:v>4.3826453889932671</c:v>
                </c:pt>
                <c:pt idx="32">
                  <c:v>3.3199058070509935</c:v>
                </c:pt>
                <c:pt idx="33">
                  <c:v>2.8066682071459459</c:v>
                </c:pt>
                <c:pt idx="34">
                  <c:v>2.2865117406066116</c:v>
                </c:pt>
                <c:pt idx="35">
                  <c:v>2.6077107599381977</c:v>
                </c:pt>
                <c:pt idx="36">
                  <c:v>3.4307069360431708</c:v>
                </c:pt>
                <c:pt idx="37">
                  <c:v>4.2256106898322709</c:v>
                </c:pt>
                <c:pt idx="38">
                  <c:v>4.3370482549361489</c:v>
                </c:pt>
                <c:pt idx="39">
                  <c:v>4.1161670214298951</c:v>
                </c:pt>
                <c:pt idx="40">
                  <c:v>3.4814056272920002</c:v>
                </c:pt>
                <c:pt idx="41">
                  <c:v>2.4023751008017014</c:v>
                </c:pt>
                <c:pt idx="42">
                  <c:v>2.6733258155179795</c:v>
                </c:pt>
                <c:pt idx="43">
                  <c:v>2.1997916299495213</c:v>
                </c:pt>
                <c:pt idx="44">
                  <c:v>2.6013098466592277</c:v>
                </c:pt>
                <c:pt idx="45">
                  <c:v>4.0023794842237281</c:v>
                </c:pt>
                <c:pt idx="46">
                  <c:v>4.0501348871777365</c:v>
                </c:pt>
                <c:pt idx="47">
                  <c:v>4.421452442981133</c:v>
                </c:pt>
                <c:pt idx="48">
                  <c:v>4.3140689443069924</c:v>
                </c:pt>
                <c:pt idx="49">
                  <c:v>4.3112717159518699</c:v>
                </c:pt>
                <c:pt idx="50">
                  <c:v>4.6747024923403657</c:v>
                </c:pt>
                <c:pt idx="51">
                  <c:v>4.483552816031211</c:v>
                </c:pt>
                <c:pt idx="52">
                  <c:v>4.8555268833108567</c:v>
                </c:pt>
                <c:pt idx="53">
                  <c:v>4.0927900863352296</c:v>
                </c:pt>
                <c:pt idx="54">
                  <c:v>4.1034527275657817</c:v>
                </c:pt>
                <c:pt idx="55">
                  <c:v>4.8831265685257641</c:v>
                </c:pt>
                <c:pt idx="56">
                  <c:v>4.8163367927339884</c:v>
                </c:pt>
                <c:pt idx="57">
                  <c:v>4.721885912228041</c:v>
                </c:pt>
                <c:pt idx="58">
                  <c:v>4.7911182467322844</c:v>
                </c:pt>
                <c:pt idx="59">
                  <c:v>4.8235742707329665</c:v>
                </c:pt>
                <c:pt idx="60">
                  <c:v>4.2247448612330318</c:v>
                </c:pt>
                <c:pt idx="61">
                  <c:v>5.2444568111355006</c:v>
                </c:pt>
                <c:pt idx="62">
                  <c:v>3.9731723525519014</c:v>
                </c:pt>
                <c:pt idx="63">
                  <c:v>2.9055943095086967</c:v>
                </c:pt>
                <c:pt idx="64">
                  <c:v>2.1975051856706784</c:v>
                </c:pt>
                <c:pt idx="65">
                  <c:v>0.99629832704311028</c:v>
                </c:pt>
                <c:pt idx="66">
                  <c:v>0.48923629256110157</c:v>
                </c:pt>
                <c:pt idx="67">
                  <c:v>0.16731829373148877</c:v>
                </c:pt>
                <c:pt idx="68">
                  <c:v>1.3372586567694578</c:v>
                </c:pt>
                <c:pt idx="69">
                  <c:v>1.3253787532159889</c:v>
                </c:pt>
                <c:pt idx="70">
                  <c:v>2.1465169830615416</c:v>
                </c:pt>
                <c:pt idx="71">
                  <c:v>1.9925248221954739</c:v>
                </c:pt>
                <c:pt idx="72">
                  <c:v>1.6792570124718242</c:v>
                </c:pt>
                <c:pt idx="73">
                  <c:v>1.9550651524723905</c:v>
                </c:pt>
                <c:pt idx="74">
                  <c:v>3.2311353875128956</c:v>
                </c:pt>
                <c:pt idx="75">
                  <c:v>4.3004406510574578</c:v>
                </c:pt>
                <c:pt idx="76">
                  <c:v>4.3419520859967031</c:v>
                </c:pt>
                <c:pt idx="77">
                  <c:v>4.2274912170168877</c:v>
                </c:pt>
                <c:pt idx="78">
                  <c:v>3.4948603562317659</c:v>
                </c:pt>
                <c:pt idx="79">
                  <c:v>3.3511049439547858</c:v>
                </c:pt>
                <c:pt idx="80">
                  <c:v>3.9088432572524257</c:v>
                </c:pt>
                <c:pt idx="81">
                  <c:v>3.6177355801611855</c:v>
                </c:pt>
                <c:pt idx="82">
                  <c:v>3.4485988471707918</c:v>
                </c:pt>
                <c:pt idx="83">
                  <c:v>2.9727366937913002</c:v>
                </c:pt>
                <c:pt idx="84">
                  <c:v>3.2131067957182013</c:v>
                </c:pt>
                <c:pt idx="85">
                  <c:v>2.9729038556202125</c:v>
                </c:pt>
                <c:pt idx="86">
                  <c:v>2.325277937424497</c:v>
                </c:pt>
                <c:pt idx="87">
                  <c:v>2.6345603763438197</c:v>
                </c:pt>
                <c:pt idx="88">
                  <c:v>1.5767249700146868</c:v>
                </c:pt>
                <c:pt idx="89">
                  <c:v>1.9343747200181172</c:v>
                </c:pt>
                <c:pt idx="90">
                  <c:v>2.3680360773066234</c:v>
                </c:pt>
                <c:pt idx="91">
                  <c:v>2.1333646824578612</c:v>
                </c:pt>
                <c:pt idx="92">
                  <c:v>1.3924712055185307</c:v>
                </c:pt>
                <c:pt idx="93">
                  <c:v>1.3760107660276244</c:v>
                </c:pt>
                <c:pt idx="94">
                  <c:v>0.26596727212868654</c:v>
                </c:pt>
                <c:pt idx="95">
                  <c:v>-2.5411536884212604</c:v>
                </c:pt>
                <c:pt idx="96">
                  <c:v>-3.2342272930783178</c:v>
                </c:pt>
                <c:pt idx="97">
                  <c:v>-3.9788374053187248</c:v>
                </c:pt>
                <c:pt idx="98">
                  <c:v>-3.1328157006863644</c:v>
                </c:pt>
                <c:pt idx="99">
                  <c:v>0.10557252348297741</c:v>
                </c:pt>
                <c:pt idx="100">
                  <c:v>1.7452658449103264</c:v>
                </c:pt>
                <c:pt idx="101">
                  <c:v>2.9135950291180102</c:v>
                </c:pt>
                <c:pt idx="102">
                  <c:v>3.344209253779229</c:v>
                </c:pt>
                <c:pt idx="103">
                  <c:v>2.7759609093124693</c:v>
                </c:pt>
                <c:pt idx="104">
                  <c:v>2.0377971996133448</c:v>
                </c:pt>
                <c:pt idx="105">
                  <c:v>1.7437088645501975</c:v>
                </c:pt>
                <c:pt idx="106">
                  <c:v>0.94265346456723353</c:v>
                </c:pt>
                <c:pt idx="107">
                  <c:v>1.543075871606514</c:v>
                </c:pt>
                <c:pt idx="108">
                  <c:v>2.6380693108862374</c:v>
                </c:pt>
                <c:pt idx="109">
                  <c:v>2.4033358391379211</c:v>
                </c:pt>
                <c:pt idx="110">
                  <c:v>2.5737123144880414</c:v>
                </c:pt>
                <c:pt idx="111">
                  <c:v>1.5518520073324771</c:v>
                </c:pt>
                <c:pt idx="112">
                  <c:v>1.7008684857094281</c:v>
                </c:pt>
                <c:pt idx="113">
                  <c:v>1.5199382041070075</c:v>
                </c:pt>
                <c:pt idx="114">
                  <c:v>2.2370224932955152</c:v>
                </c:pt>
                <c:pt idx="115">
                  <c:v>3.0091449601746367</c:v>
                </c:pt>
                <c:pt idx="116">
                  <c:v>1.6508175559380112</c:v>
                </c:pt>
                <c:pt idx="117">
                  <c:v>2.6891521587272926</c:v>
                </c:pt>
                <c:pt idx="118">
                  <c:v>3.059782928201682</c:v>
                </c:pt>
                <c:pt idx="119">
                  <c:v>2.6858351011456394</c:v>
                </c:pt>
                <c:pt idx="120">
                  <c:v>3.9692994988184793</c:v>
                </c:pt>
                <c:pt idx="121">
                  <c:v>3.2790878609270546</c:v>
                </c:pt>
                <c:pt idx="122">
                  <c:v>2.4473213664345517</c:v>
                </c:pt>
                <c:pt idx="123">
                  <c:v>2.1198613126648169</c:v>
                </c:pt>
                <c:pt idx="124">
                  <c:v>1.7950168913805964</c:v>
                </c:pt>
                <c:pt idx="125">
                  <c:v>1.4932508327147209</c:v>
                </c:pt>
                <c:pt idx="126">
                  <c:v>1.8057615310855146</c:v>
                </c:pt>
                <c:pt idx="127">
                  <c:v>2.1815663030564147</c:v>
                </c:pt>
                <c:pt idx="128">
                  <c:v>2.0874616941966906</c:v>
                </c:pt>
                <c:pt idx="129">
                  <c:v>2.3304137937582903</c:v>
                </c:pt>
                <c:pt idx="130">
                  <c:v>2.4108214121745908</c:v>
                </c:pt>
                <c:pt idx="131">
                  <c:v>2.9941434967617697</c:v>
                </c:pt>
                <c:pt idx="132">
                  <c:v>3.3288100947591159</c:v>
                </c:pt>
                <c:pt idx="133">
                  <c:v>3.2989628465220244</c:v>
                </c:pt>
                <c:pt idx="134">
                  <c:v>3.130030640718684</c:v>
                </c:pt>
                <c:pt idx="135">
                  <c:v>2.125110751484538</c:v>
                </c:pt>
                <c:pt idx="136">
                  <c:v>1.9335587266003706</c:v>
                </c:pt>
                <c:pt idx="137">
                  <c:v>2.2421256946982382</c:v>
                </c:pt>
                <c:pt idx="138">
                  <c:v>2.7972168686428489</c:v>
                </c:pt>
                <c:pt idx="139">
                  <c:v>3.3517765241980912</c:v>
                </c:pt>
                <c:pt idx="140">
                  <c:v>1.2803523711091058</c:v>
                </c:pt>
                <c:pt idx="141">
                  <c:v>-7.5023656368046865</c:v>
                </c:pt>
                <c:pt idx="142">
                  <c:v>-1.4130616990899902</c:v>
                </c:pt>
                <c:pt idx="143">
                  <c:v>-1.0185963149321409</c:v>
                </c:pt>
                <c:pt idx="144">
                  <c:v>1.7645426008244813</c:v>
                </c:pt>
                <c:pt idx="145">
                  <c:v>12.239255267606008</c:v>
                </c:pt>
                <c:pt idx="146">
                  <c:v>4.9765842694507567</c:v>
                </c:pt>
                <c:pt idx="147">
                  <c:v>5.7226780429190827</c:v>
                </c:pt>
                <c:pt idx="148">
                  <c:v>4.0148911746720861</c:v>
                </c:pt>
                <c:pt idx="149">
                  <c:v>2.4789231663651545</c:v>
                </c:pt>
                <c:pt idx="150">
                  <c:v>2.2963855742280659</c:v>
                </c:pt>
                <c:pt idx="151">
                  <c:v>1.3163292014694905</c:v>
                </c:pt>
                <c:pt idx="152">
                  <c:v>2.2808090815085169</c:v>
                </c:pt>
                <c:pt idx="153">
                  <c:v>2.8294617391073418</c:v>
                </c:pt>
                <c:pt idx="154">
                  <c:v>3.2363075652528384</c:v>
                </c:pt>
                <c:pt idx="155">
                  <c:v>3.1962170406030888</c:v>
                </c:pt>
                <c:pt idx="156">
                  <c:v>2.9018317949903505</c:v>
                </c:pt>
                <c:pt idx="157">
                  <c:v>3.0368486000836192</c:v>
                </c:pt>
                <c:pt idx="158">
                  <c:v>2.7187692444378797</c:v>
                </c:pt>
                <c:pt idx="159">
                  <c:v>2.5073081713892664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D-4CCE-8873-17E95F9BE436}"/>
            </c:ext>
          </c:extLst>
        </c:ser>
        <c:ser>
          <c:idx val="1"/>
          <c:order val="1"/>
          <c:tx>
            <c:strRef>
              <c:f>'Data&amp;model'!$M$12</c:f>
              <c:strCache>
                <c:ptCount val="1"/>
                <c:pt idx="0">
                  <c:v>pi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'Data&amp;model'!$J$13:$J$172</c:f>
              <c:numCache>
                <c:formatCode>mm/yyyy</c:formatCode>
                <c:ptCount val="160"/>
                <c:pt idx="0">
                  <c:v>31137</c:v>
                </c:pt>
                <c:pt idx="1">
                  <c:v>31228</c:v>
                </c:pt>
                <c:pt idx="2">
                  <c:v>31320</c:v>
                </c:pt>
                <c:pt idx="3">
                  <c:v>31412</c:v>
                </c:pt>
                <c:pt idx="4">
                  <c:v>31502</c:v>
                </c:pt>
                <c:pt idx="5">
                  <c:v>31593</c:v>
                </c:pt>
                <c:pt idx="6">
                  <c:v>31685</c:v>
                </c:pt>
                <c:pt idx="7">
                  <c:v>31777</c:v>
                </c:pt>
                <c:pt idx="8">
                  <c:v>31867</c:v>
                </c:pt>
                <c:pt idx="9">
                  <c:v>31958</c:v>
                </c:pt>
                <c:pt idx="10">
                  <c:v>32050</c:v>
                </c:pt>
                <c:pt idx="11">
                  <c:v>32142</c:v>
                </c:pt>
                <c:pt idx="12">
                  <c:v>32233</c:v>
                </c:pt>
                <c:pt idx="13">
                  <c:v>32324</c:v>
                </c:pt>
                <c:pt idx="14">
                  <c:v>32416</c:v>
                </c:pt>
                <c:pt idx="15">
                  <c:v>32508</c:v>
                </c:pt>
                <c:pt idx="16">
                  <c:v>32598</c:v>
                </c:pt>
                <c:pt idx="17">
                  <c:v>32689</c:v>
                </c:pt>
                <c:pt idx="18">
                  <c:v>32781</c:v>
                </c:pt>
                <c:pt idx="19">
                  <c:v>32873</c:v>
                </c:pt>
                <c:pt idx="20">
                  <c:v>32963</c:v>
                </c:pt>
                <c:pt idx="21">
                  <c:v>33054</c:v>
                </c:pt>
                <c:pt idx="22">
                  <c:v>33146</c:v>
                </c:pt>
                <c:pt idx="23">
                  <c:v>33238</c:v>
                </c:pt>
                <c:pt idx="24">
                  <c:v>33328</c:v>
                </c:pt>
                <c:pt idx="25">
                  <c:v>33419</c:v>
                </c:pt>
                <c:pt idx="26">
                  <c:v>33511</c:v>
                </c:pt>
                <c:pt idx="27">
                  <c:v>33603</c:v>
                </c:pt>
                <c:pt idx="28">
                  <c:v>33694</c:v>
                </c:pt>
                <c:pt idx="29">
                  <c:v>33785</c:v>
                </c:pt>
                <c:pt idx="30">
                  <c:v>33877</c:v>
                </c:pt>
                <c:pt idx="31">
                  <c:v>33969</c:v>
                </c:pt>
                <c:pt idx="32">
                  <c:v>34059</c:v>
                </c:pt>
                <c:pt idx="33">
                  <c:v>34150</c:v>
                </c:pt>
                <c:pt idx="34">
                  <c:v>34242</c:v>
                </c:pt>
                <c:pt idx="35">
                  <c:v>34334</c:v>
                </c:pt>
                <c:pt idx="36">
                  <c:v>34424</c:v>
                </c:pt>
                <c:pt idx="37">
                  <c:v>34515</c:v>
                </c:pt>
                <c:pt idx="38">
                  <c:v>34607</c:v>
                </c:pt>
                <c:pt idx="39">
                  <c:v>34699</c:v>
                </c:pt>
                <c:pt idx="40">
                  <c:v>34789</c:v>
                </c:pt>
                <c:pt idx="41">
                  <c:v>34880</c:v>
                </c:pt>
                <c:pt idx="42">
                  <c:v>34972</c:v>
                </c:pt>
                <c:pt idx="43">
                  <c:v>35064</c:v>
                </c:pt>
                <c:pt idx="44">
                  <c:v>35155</c:v>
                </c:pt>
                <c:pt idx="45">
                  <c:v>35246</c:v>
                </c:pt>
                <c:pt idx="46">
                  <c:v>35338</c:v>
                </c:pt>
                <c:pt idx="47">
                  <c:v>35430</c:v>
                </c:pt>
                <c:pt idx="48">
                  <c:v>35520</c:v>
                </c:pt>
                <c:pt idx="49">
                  <c:v>35611</c:v>
                </c:pt>
                <c:pt idx="50">
                  <c:v>35703</c:v>
                </c:pt>
                <c:pt idx="51">
                  <c:v>35795</c:v>
                </c:pt>
                <c:pt idx="52">
                  <c:v>35885</c:v>
                </c:pt>
                <c:pt idx="53">
                  <c:v>35976</c:v>
                </c:pt>
                <c:pt idx="54">
                  <c:v>36068</c:v>
                </c:pt>
                <c:pt idx="55">
                  <c:v>36160</c:v>
                </c:pt>
                <c:pt idx="56">
                  <c:v>36250</c:v>
                </c:pt>
                <c:pt idx="57">
                  <c:v>36341</c:v>
                </c:pt>
                <c:pt idx="58">
                  <c:v>36433</c:v>
                </c:pt>
                <c:pt idx="59">
                  <c:v>36525</c:v>
                </c:pt>
                <c:pt idx="60">
                  <c:v>36616</c:v>
                </c:pt>
                <c:pt idx="61">
                  <c:v>36707</c:v>
                </c:pt>
                <c:pt idx="62">
                  <c:v>36799</c:v>
                </c:pt>
                <c:pt idx="63">
                  <c:v>36891</c:v>
                </c:pt>
                <c:pt idx="64">
                  <c:v>36981</c:v>
                </c:pt>
                <c:pt idx="65">
                  <c:v>37072</c:v>
                </c:pt>
                <c:pt idx="66">
                  <c:v>37164</c:v>
                </c:pt>
                <c:pt idx="67">
                  <c:v>37256</c:v>
                </c:pt>
                <c:pt idx="68">
                  <c:v>37346</c:v>
                </c:pt>
                <c:pt idx="69">
                  <c:v>37437</c:v>
                </c:pt>
                <c:pt idx="70">
                  <c:v>37529</c:v>
                </c:pt>
                <c:pt idx="71">
                  <c:v>37621</c:v>
                </c:pt>
                <c:pt idx="72">
                  <c:v>37711</c:v>
                </c:pt>
                <c:pt idx="73">
                  <c:v>37802</c:v>
                </c:pt>
                <c:pt idx="74">
                  <c:v>37894</c:v>
                </c:pt>
                <c:pt idx="75">
                  <c:v>37986</c:v>
                </c:pt>
                <c:pt idx="76">
                  <c:v>38077</c:v>
                </c:pt>
                <c:pt idx="77">
                  <c:v>38168</c:v>
                </c:pt>
                <c:pt idx="78">
                  <c:v>38260</c:v>
                </c:pt>
                <c:pt idx="79">
                  <c:v>38352</c:v>
                </c:pt>
                <c:pt idx="80">
                  <c:v>38442</c:v>
                </c:pt>
                <c:pt idx="81">
                  <c:v>38533</c:v>
                </c:pt>
                <c:pt idx="82">
                  <c:v>38625</c:v>
                </c:pt>
                <c:pt idx="83">
                  <c:v>38717</c:v>
                </c:pt>
                <c:pt idx="84">
                  <c:v>38807</c:v>
                </c:pt>
                <c:pt idx="85">
                  <c:v>38898</c:v>
                </c:pt>
                <c:pt idx="86">
                  <c:v>38990</c:v>
                </c:pt>
                <c:pt idx="87">
                  <c:v>39082</c:v>
                </c:pt>
                <c:pt idx="88">
                  <c:v>39172</c:v>
                </c:pt>
                <c:pt idx="89">
                  <c:v>39263</c:v>
                </c:pt>
                <c:pt idx="90">
                  <c:v>39355</c:v>
                </c:pt>
                <c:pt idx="91">
                  <c:v>39447</c:v>
                </c:pt>
                <c:pt idx="92">
                  <c:v>39538</c:v>
                </c:pt>
                <c:pt idx="93">
                  <c:v>39629</c:v>
                </c:pt>
                <c:pt idx="94">
                  <c:v>39721</c:v>
                </c:pt>
                <c:pt idx="95">
                  <c:v>39813</c:v>
                </c:pt>
                <c:pt idx="96">
                  <c:v>39903</c:v>
                </c:pt>
                <c:pt idx="97">
                  <c:v>39994</c:v>
                </c:pt>
                <c:pt idx="98">
                  <c:v>40086</c:v>
                </c:pt>
                <c:pt idx="99">
                  <c:v>40178</c:v>
                </c:pt>
                <c:pt idx="100">
                  <c:v>40268</c:v>
                </c:pt>
                <c:pt idx="101">
                  <c:v>40359</c:v>
                </c:pt>
                <c:pt idx="102">
                  <c:v>40451</c:v>
                </c:pt>
                <c:pt idx="103">
                  <c:v>40543</c:v>
                </c:pt>
                <c:pt idx="104">
                  <c:v>40633</c:v>
                </c:pt>
                <c:pt idx="105">
                  <c:v>40724</c:v>
                </c:pt>
                <c:pt idx="106">
                  <c:v>40816</c:v>
                </c:pt>
                <c:pt idx="107">
                  <c:v>40908</c:v>
                </c:pt>
                <c:pt idx="108">
                  <c:v>40999</c:v>
                </c:pt>
                <c:pt idx="109">
                  <c:v>41090</c:v>
                </c:pt>
                <c:pt idx="110">
                  <c:v>41182</c:v>
                </c:pt>
                <c:pt idx="111">
                  <c:v>41274</c:v>
                </c:pt>
                <c:pt idx="112">
                  <c:v>41364</c:v>
                </c:pt>
                <c:pt idx="113">
                  <c:v>41455</c:v>
                </c:pt>
                <c:pt idx="114">
                  <c:v>41547</c:v>
                </c:pt>
                <c:pt idx="115">
                  <c:v>41639</c:v>
                </c:pt>
                <c:pt idx="116">
                  <c:v>41729</c:v>
                </c:pt>
                <c:pt idx="117">
                  <c:v>41820</c:v>
                </c:pt>
                <c:pt idx="118">
                  <c:v>41912</c:v>
                </c:pt>
                <c:pt idx="119">
                  <c:v>42004</c:v>
                </c:pt>
                <c:pt idx="120">
                  <c:v>42094</c:v>
                </c:pt>
                <c:pt idx="121">
                  <c:v>42185</c:v>
                </c:pt>
                <c:pt idx="122">
                  <c:v>42277</c:v>
                </c:pt>
                <c:pt idx="123">
                  <c:v>42369</c:v>
                </c:pt>
                <c:pt idx="124">
                  <c:v>42460</c:v>
                </c:pt>
                <c:pt idx="125">
                  <c:v>42551</c:v>
                </c:pt>
                <c:pt idx="126">
                  <c:v>42643</c:v>
                </c:pt>
                <c:pt idx="127">
                  <c:v>42735</c:v>
                </c:pt>
                <c:pt idx="128">
                  <c:v>42825</c:v>
                </c:pt>
                <c:pt idx="129">
                  <c:v>42916</c:v>
                </c:pt>
                <c:pt idx="130">
                  <c:v>43008</c:v>
                </c:pt>
                <c:pt idx="131">
                  <c:v>43100</c:v>
                </c:pt>
                <c:pt idx="132">
                  <c:v>43190</c:v>
                </c:pt>
                <c:pt idx="133">
                  <c:v>43281</c:v>
                </c:pt>
                <c:pt idx="134">
                  <c:v>43373</c:v>
                </c:pt>
                <c:pt idx="135">
                  <c:v>43465</c:v>
                </c:pt>
                <c:pt idx="136">
                  <c:v>43555</c:v>
                </c:pt>
                <c:pt idx="137">
                  <c:v>43646</c:v>
                </c:pt>
                <c:pt idx="138">
                  <c:v>43738</c:v>
                </c:pt>
                <c:pt idx="139">
                  <c:v>43830</c:v>
                </c:pt>
                <c:pt idx="140">
                  <c:v>43921</c:v>
                </c:pt>
                <c:pt idx="141">
                  <c:v>44012</c:v>
                </c:pt>
                <c:pt idx="142">
                  <c:v>44104</c:v>
                </c:pt>
                <c:pt idx="143">
                  <c:v>44196</c:v>
                </c:pt>
                <c:pt idx="144">
                  <c:v>44286</c:v>
                </c:pt>
                <c:pt idx="145">
                  <c:v>44377</c:v>
                </c:pt>
                <c:pt idx="146">
                  <c:v>44469</c:v>
                </c:pt>
                <c:pt idx="147">
                  <c:v>44561</c:v>
                </c:pt>
                <c:pt idx="148">
                  <c:v>44651</c:v>
                </c:pt>
                <c:pt idx="149">
                  <c:v>44742</c:v>
                </c:pt>
                <c:pt idx="150">
                  <c:v>44834</c:v>
                </c:pt>
                <c:pt idx="151">
                  <c:v>44926</c:v>
                </c:pt>
                <c:pt idx="152">
                  <c:v>45016</c:v>
                </c:pt>
                <c:pt idx="153">
                  <c:v>45107</c:v>
                </c:pt>
                <c:pt idx="154">
                  <c:v>45199</c:v>
                </c:pt>
                <c:pt idx="155">
                  <c:v>45291</c:v>
                </c:pt>
                <c:pt idx="156">
                  <c:v>45382</c:v>
                </c:pt>
                <c:pt idx="157">
                  <c:v>45473</c:v>
                </c:pt>
                <c:pt idx="158">
                  <c:v>45565</c:v>
                </c:pt>
                <c:pt idx="159">
                  <c:v>45657</c:v>
                </c:pt>
              </c:numCache>
            </c:numRef>
          </c:cat>
          <c:val>
            <c:numRef>
              <c:f>'Data&amp;model'!$M$13:$M$172</c:f>
              <c:numCache>
                <c:formatCode>0.00</c:formatCode>
                <c:ptCount val="160"/>
                <c:pt idx="0">
                  <c:v>4.6677622942051578</c:v>
                </c:pt>
                <c:pt idx="1">
                  <c:v>4.4831892411143048</c:v>
                </c:pt>
                <c:pt idx="2">
                  <c:v>4.1110056925996119</c:v>
                </c:pt>
                <c:pt idx="3">
                  <c:v>4.2576573022626851</c:v>
                </c:pt>
                <c:pt idx="4">
                  <c:v>4.2431224624418284</c:v>
                </c:pt>
                <c:pt idx="5">
                  <c:v>4.0140851545045875</c:v>
                </c:pt>
                <c:pt idx="6">
                  <c:v>4.0707900084751225</c:v>
                </c:pt>
                <c:pt idx="7">
                  <c:v>3.8738738738738787</c:v>
                </c:pt>
                <c:pt idx="8">
                  <c:v>3.5944741532976776</c:v>
                </c:pt>
                <c:pt idx="9">
                  <c:v>3.9776192622842155</c:v>
                </c:pt>
                <c:pt idx="10">
                  <c:v>3.9693520140105187</c:v>
                </c:pt>
                <c:pt idx="11">
                  <c:v>4.1630529054640153</c:v>
                </c:pt>
                <c:pt idx="12">
                  <c:v>4.3309559247373786</c:v>
                </c:pt>
                <c:pt idx="13">
                  <c:v>4.3355180944122829</c:v>
                </c:pt>
                <c:pt idx="14">
                  <c:v>4.520226053413956</c:v>
                </c:pt>
                <c:pt idx="15">
                  <c:v>4.5795170691090847</c:v>
                </c:pt>
                <c:pt idx="16">
                  <c:v>4.67233460050962</c:v>
                </c:pt>
                <c:pt idx="17">
                  <c:v>4.535862400495394</c:v>
                </c:pt>
                <c:pt idx="18">
                  <c:v>4.3779210314262684</c:v>
                </c:pt>
                <c:pt idx="19">
                  <c:v>4.3789808917197526</c:v>
                </c:pt>
                <c:pt idx="20">
                  <c:v>4.5961255150354763</c:v>
                </c:pt>
                <c:pt idx="21">
                  <c:v>4.8324240062353807</c:v>
                </c:pt>
                <c:pt idx="22">
                  <c:v>5.3785521836134498</c:v>
                </c:pt>
                <c:pt idx="23">
                  <c:v>5.3142639206712472</c:v>
                </c:pt>
                <c:pt idx="24">
                  <c:v>5.4983542597181634</c:v>
                </c:pt>
                <c:pt idx="25">
                  <c:v>5.0802973977695176</c:v>
                </c:pt>
                <c:pt idx="26">
                  <c:v>4.6644688644688515</c:v>
                </c:pt>
                <c:pt idx="27">
                  <c:v>4.4420462529061844</c:v>
                </c:pt>
                <c:pt idx="28">
                  <c:v>3.8552978217567313</c:v>
                </c:pt>
                <c:pt idx="29">
                  <c:v>3.8207637282163365</c:v>
                </c:pt>
                <c:pt idx="30">
                  <c:v>3.4997585166623546</c:v>
                </c:pt>
                <c:pt idx="31">
                  <c:v>3.4674063800277377</c:v>
                </c:pt>
                <c:pt idx="32">
                  <c:v>3.4598912468119858</c:v>
                </c:pt>
                <c:pt idx="33">
                  <c:v>3.4307211056817444</c:v>
                </c:pt>
                <c:pt idx="34">
                  <c:v>3.2461604009008216</c:v>
                </c:pt>
                <c:pt idx="35">
                  <c:v>3.1280160857908967</c:v>
                </c:pt>
                <c:pt idx="36">
                  <c:v>2.9016611295680894</c:v>
                </c:pt>
                <c:pt idx="37">
                  <c:v>2.7449972655452015</c:v>
                </c:pt>
                <c:pt idx="38">
                  <c:v>2.9037054504247761</c:v>
                </c:pt>
                <c:pt idx="39">
                  <c:v>2.7510772290354701</c:v>
                </c:pt>
                <c:pt idx="40">
                  <c:v>2.9483363143858909</c:v>
                </c:pt>
                <c:pt idx="41">
                  <c:v>3.0782451437476377</c:v>
                </c:pt>
                <c:pt idx="42">
                  <c:v>2.991725015913449</c:v>
                </c:pt>
                <c:pt idx="43">
                  <c:v>3.0569259962049289</c:v>
                </c:pt>
                <c:pt idx="44">
                  <c:v>2.8852245143728084</c:v>
                </c:pt>
                <c:pt idx="45">
                  <c:v>2.6547130956306342</c:v>
                </c:pt>
                <c:pt idx="46">
                  <c:v>2.6372064276884988</c:v>
                </c:pt>
                <c:pt idx="47">
                  <c:v>2.5777466811511607</c:v>
                </c:pt>
                <c:pt idx="48">
                  <c:v>2.4793791493175288</c:v>
                </c:pt>
                <c:pt idx="49">
                  <c:v>2.5254545454545418</c:v>
                </c:pt>
                <c:pt idx="50">
                  <c:v>2.3081045602076244</c:v>
                </c:pt>
                <c:pt idx="51">
                  <c:v>2.2341488515134511</c:v>
                </c:pt>
                <c:pt idx="52">
                  <c:v>2.2605591909577782</c:v>
                </c:pt>
                <c:pt idx="53">
                  <c:v>2.1871878084969154</c:v>
                </c:pt>
                <c:pt idx="54">
                  <c:v>2.3543260741612615</c:v>
                </c:pt>
                <c:pt idx="55">
                  <c:v>2.3410020659343278</c:v>
                </c:pt>
                <c:pt idx="56">
                  <c:v>2.171611401977902</c:v>
                </c:pt>
                <c:pt idx="57">
                  <c:v>2.0825258724915807</c:v>
                </c:pt>
                <c:pt idx="58">
                  <c:v>2.0126509488211708</c:v>
                </c:pt>
                <c:pt idx="59">
                  <c:v>2.0203926412645234</c:v>
                </c:pt>
                <c:pt idx="60">
                  <c:v>2.2398979690604781</c:v>
                </c:pt>
                <c:pt idx="61">
                  <c:v>2.3987487745584124</c:v>
                </c:pt>
                <c:pt idx="62">
                  <c:v>2.5366403607666399</c:v>
                </c:pt>
                <c:pt idx="63">
                  <c:v>2.5784753363228718</c:v>
                </c:pt>
                <c:pt idx="64">
                  <c:v>2.6541625131566438</c:v>
                </c:pt>
                <c:pt idx="65">
                  <c:v>2.6380741560597887</c:v>
                </c:pt>
                <c:pt idx="66">
                  <c:v>2.6569543705332599</c:v>
                </c:pt>
                <c:pt idx="67">
                  <c:v>2.7142076502732371</c:v>
                </c:pt>
                <c:pt idx="68">
                  <c:v>2.5318309798028515</c:v>
                </c:pt>
                <c:pt idx="69">
                  <c:v>2.4263076450258048</c:v>
                </c:pt>
                <c:pt idx="70">
                  <c:v>2.2674085458917359</c:v>
                </c:pt>
                <c:pt idx="71">
                  <c:v>2.0567440029366724</c:v>
                </c:pt>
                <c:pt idx="72">
                  <c:v>1.8343915343915329</c:v>
                </c:pt>
                <c:pt idx="73">
                  <c:v>1.4913116488653344</c:v>
                </c:pt>
                <c:pt idx="74">
                  <c:v>1.361491776066015</c:v>
                </c:pt>
                <c:pt idx="75">
                  <c:v>1.1645545865414331</c:v>
                </c:pt>
                <c:pt idx="76">
                  <c:v>1.3160697678043398</c:v>
                </c:pt>
                <c:pt idx="77">
                  <c:v>1.7806016597510244</c:v>
                </c:pt>
                <c:pt idx="78">
                  <c:v>1.8081594486663466</c:v>
                </c:pt>
                <c:pt idx="79">
                  <c:v>2.1642010233579034</c:v>
                </c:pt>
                <c:pt idx="80">
                  <c:v>2.3076923076922995</c:v>
                </c:pt>
                <c:pt idx="81">
                  <c:v>2.1403127914265019</c:v>
                </c:pt>
                <c:pt idx="82">
                  <c:v>2.0465120999457076</c:v>
                </c:pt>
                <c:pt idx="83">
                  <c:v>2.101206958293611</c:v>
                </c:pt>
                <c:pt idx="84">
                  <c:v>2.1052631578947212</c:v>
                </c:pt>
                <c:pt idx="85">
                  <c:v>2.461670483403422</c:v>
                </c:pt>
                <c:pt idx="86">
                  <c:v>2.8180009945300899</c:v>
                </c:pt>
                <c:pt idx="87">
                  <c:v>2.6675492632130204</c:v>
                </c:pt>
                <c:pt idx="88">
                  <c:v>2.6269023073146824</c:v>
                </c:pt>
                <c:pt idx="89">
                  <c:v>2.2880988669065738</c:v>
                </c:pt>
                <c:pt idx="90">
                  <c:v>2.119293697737068</c:v>
                </c:pt>
                <c:pt idx="91">
                  <c:v>2.3105089182179794</c:v>
                </c:pt>
                <c:pt idx="92">
                  <c:v>2.3879340448024644</c:v>
                </c:pt>
                <c:pt idx="93">
                  <c:v>2.3359325164472144</c:v>
                </c:pt>
                <c:pt idx="94">
                  <c:v>2.4665046957361936</c:v>
                </c:pt>
                <c:pt idx="95">
                  <c:v>1.9996707973757966</c:v>
                </c:pt>
                <c:pt idx="96">
                  <c:v>1.753853197721944</c:v>
                </c:pt>
                <c:pt idx="97">
                  <c:v>1.8299972554692845</c:v>
                </c:pt>
                <c:pt idx="98">
                  <c:v>1.480423559210009</c:v>
                </c:pt>
                <c:pt idx="99">
                  <c:v>1.7502201607288548</c:v>
                </c:pt>
                <c:pt idx="100">
                  <c:v>1.3402388462651071</c:v>
                </c:pt>
                <c:pt idx="101">
                  <c:v>0.95291607851735183</c:v>
                </c:pt>
                <c:pt idx="102">
                  <c:v>0.89633813080707281</c:v>
                </c:pt>
                <c:pt idx="103">
                  <c:v>0.64526945890712728</c:v>
                </c:pt>
                <c:pt idx="104">
                  <c:v>1.1059461026839967</c:v>
                </c:pt>
                <c:pt idx="105">
                  <c:v>1.4511771866077217</c:v>
                </c:pt>
                <c:pt idx="106">
                  <c:v>1.898179914051501</c:v>
                </c:pt>
                <c:pt idx="107">
                  <c:v>2.1746275443817575</c:v>
                </c:pt>
                <c:pt idx="108">
                  <c:v>2.2284759160590806</c:v>
                </c:pt>
                <c:pt idx="109">
                  <c:v>2.2528991971454193</c:v>
                </c:pt>
                <c:pt idx="110">
                  <c:v>2.0174276689717496</c:v>
                </c:pt>
                <c:pt idx="111">
                  <c:v>1.9489990614135255</c:v>
                </c:pt>
                <c:pt idx="112">
                  <c:v>1.9291631964230893</c:v>
                </c:pt>
                <c:pt idx="113">
                  <c:v>1.6610614566566761</c:v>
                </c:pt>
                <c:pt idx="114">
                  <c:v>1.744779340561986</c:v>
                </c:pt>
                <c:pt idx="115">
                  <c:v>1.7228561549101018</c:v>
                </c:pt>
                <c:pt idx="116">
                  <c:v>1.6023669962284659</c:v>
                </c:pt>
                <c:pt idx="117">
                  <c:v>1.8965154746223067</c:v>
                </c:pt>
                <c:pt idx="118">
                  <c:v>1.7741832227225141</c:v>
                </c:pt>
                <c:pt idx="119">
                  <c:v>1.7272441426665397</c:v>
                </c:pt>
                <c:pt idx="120">
                  <c:v>1.688415581337277</c:v>
                </c:pt>
                <c:pt idx="121">
                  <c:v>1.7769992294055514</c:v>
                </c:pt>
                <c:pt idx="122">
                  <c:v>1.8606738180506843</c:v>
                </c:pt>
                <c:pt idx="123">
                  <c:v>1.9940604232888237</c:v>
                </c:pt>
                <c:pt idx="124">
                  <c:v>2.1698592276250261</c:v>
                </c:pt>
                <c:pt idx="125">
                  <c:v>2.2246678720226232</c:v>
                </c:pt>
                <c:pt idx="126">
                  <c:v>2.2503180334213058</c:v>
                </c:pt>
                <c:pt idx="127">
                  <c:v>2.1823617339312484</c:v>
                </c:pt>
                <c:pt idx="128">
                  <c:v>2.17714567402294</c:v>
                </c:pt>
                <c:pt idx="129">
                  <c:v>1.777590700836984</c:v>
                </c:pt>
                <c:pt idx="130">
                  <c:v>1.6423409095484454</c:v>
                </c:pt>
                <c:pt idx="131">
                  <c:v>1.7558133010572519</c:v>
                </c:pt>
                <c:pt idx="132">
                  <c:v>1.9640913386203662</c:v>
                </c:pt>
                <c:pt idx="133">
                  <c:v>2.2229468560612142</c:v>
                </c:pt>
                <c:pt idx="134">
                  <c:v>2.1953383720745956</c:v>
                </c:pt>
                <c:pt idx="135">
                  <c:v>2.1969711888772947</c:v>
                </c:pt>
                <c:pt idx="136">
                  <c:v>2.1288160513668775</c:v>
                </c:pt>
                <c:pt idx="137">
                  <c:v>2.0462308117234151</c:v>
                </c:pt>
                <c:pt idx="138">
                  <c:v>2.2722163218159119</c:v>
                </c:pt>
                <c:pt idx="139">
                  <c:v>2.3277951848554412</c:v>
                </c:pt>
                <c:pt idx="140">
                  <c:v>2.2490839405298502</c:v>
                </c:pt>
                <c:pt idx="141">
                  <c:v>1.2774571321830797</c:v>
                </c:pt>
                <c:pt idx="142">
                  <c:v>1.6676268154391938</c:v>
                </c:pt>
                <c:pt idx="143">
                  <c:v>1.6432340412710467</c:v>
                </c:pt>
                <c:pt idx="144">
                  <c:v>1.4360767954704423</c:v>
                </c:pt>
                <c:pt idx="145">
                  <c:v>3.7245595082602945</c:v>
                </c:pt>
                <c:pt idx="146">
                  <c:v>4.0563210163729213</c:v>
                </c:pt>
                <c:pt idx="147">
                  <c:v>5.0211949191480754</c:v>
                </c:pt>
                <c:pt idx="148">
                  <c:v>6.331539194187874</c:v>
                </c:pt>
                <c:pt idx="149">
                  <c:v>6.0276378627106331</c:v>
                </c:pt>
                <c:pt idx="150">
                  <c:v>6.2763095199710461</c:v>
                </c:pt>
                <c:pt idx="151">
                  <c:v>5.9803758992615252</c:v>
                </c:pt>
                <c:pt idx="152">
                  <c:v>5.5323521957553412</c:v>
                </c:pt>
                <c:pt idx="153">
                  <c:v>5.2345520135262058</c:v>
                </c:pt>
                <c:pt idx="154">
                  <c:v>4.4133113993689355</c:v>
                </c:pt>
                <c:pt idx="155">
                  <c:v>3.984326363203583</c:v>
                </c:pt>
                <c:pt idx="156">
                  <c:v>3.8165201600168341</c:v>
                </c:pt>
                <c:pt idx="157">
                  <c:v>3.4244214032029374</c:v>
                </c:pt>
                <c:pt idx="158">
                  <c:v>3.2701620714147506</c:v>
                </c:pt>
                <c:pt idx="159">
                  <c:v>3.2620980006082823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D-4CCE-8873-17E95F9BE436}"/>
            </c:ext>
          </c:extLst>
        </c:ser>
        <c:ser>
          <c:idx val="2"/>
          <c:order val="2"/>
          <c:tx>
            <c:strRef>
              <c:f>'Data&amp;model'!$N$12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'Data&amp;model'!$J$13:$J$172</c:f>
              <c:numCache>
                <c:formatCode>mm/yyyy</c:formatCode>
                <c:ptCount val="160"/>
                <c:pt idx="0">
                  <c:v>31137</c:v>
                </c:pt>
                <c:pt idx="1">
                  <c:v>31228</c:v>
                </c:pt>
                <c:pt idx="2">
                  <c:v>31320</c:v>
                </c:pt>
                <c:pt idx="3">
                  <c:v>31412</c:v>
                </c:pt>
                <c:pt idx="4">
                  <c:v>31502</c:v>
                </c:pt>
                <c:pt idx="5">
                  <c:v>31593</c:v>
                </c:pt>
                <c:pt idx="6">
                  <c:v>31685</c:v>
                </c:pt>
                <c:pt idx="7">
                  <c:v>31777</c:v>
                </c:pt>
                <c:pt idx="8">
                  <c:v>31867</c:v>
                </c:pt>
                <c:pt idx="9">
                  <c:v>31958</c:v>
                </c:pt>
                <c:pt idx="10">
                  <c:v>32050</c:v>
                </c:pt>
                <c:pt idx="11">
                  <c:v>32142</c:v>
                </c:pt>
                <c:pt idx="12">
                  <c:v>32233</c:v>
                </c:pt>
                <c:pt idx="13">
                  <c:v>32324</c:v>
                </c:pt>
                <c:pt idx="14">
                  <c:v>32416</c:v>
                </c:pt>
                <c:pt idx="15">
                  <c:v>32508</c:v>
                </c:pt>
                <c:pt idx="16">
                  <c:v>32598</c:v>
                </c:pt>
                <c:pt idx="17">
                  <c:v>32689</c:v>
                </c:pt>
                <c:pt idx="18">
                  <c:v>32781</c:v>
                </c:pt>
                <c:pt idx="19">
                  <c:v>32873</c:v>
                </c:pt>
                <c:pt idx="20">
                  <c:v>32963</c:v>
                </c:pt>
                <c:pt idx="21">
                  <c:v>33054</c:v>
                </c:pt>
                <c:pt idx="22">
                  <c:v>33146</c:v>
                </c:pt>
                <c:pt idx="23">
                  <c:v>33238</c:v>
                </c:pt>
                <c:pt idx="24">
                  <c:v>33328</c:v>
                </c:pt>
                <c:pt idx="25">
                  <c:v>33419</c:v>
                </c:pt>
                <c:pt idx="26">
                  <c:v>33511</c:v>
                </c:pt>
                <c:pt idx="27">
                  <c:v>33603</c:v>
                </c:pt>
                <c:pt idx="28">
                  <c:v>33694</c:v>
                </c:pt>
                <c:pt idx="29">
                  <c:v>33785</c:v>
                </c:pt>
                <c:pt idx="30">
                  <c:v>33877</c:v>
                </c:pt>
                <c:pt idx="31">
                  <c:v>33969</c:v>
                </c:pt>
                <c:pt idx="32">
                  <c:v>34059</c:v>
                </c:pt>
                <c:pt idx="33">
                  <c:v>34150</c:v>
                </c:pt>
                <c:pt idx="34">
                  <c:v>34242</c:v>
                </c:pt>
                <c:pt idx="35">
                  <c:v>34334</c:v>
                </c:pt>
                <c:pt idx="36">
                  <c:v>34424</c:v>
                </c:pt>
                <c:pt idx="37">
                  <c:v>34515</c:v>
                </c:pt>
                <c:pt idx="38">
                  <c:v>34607</c:v>
                </c:pt>
                <c:pt idx="39">
                  <c:v>34699</c:v>
                </c:pt>
                <c:pt idx="40">
                  <c:v>34789</c:v>
                </c:pt>
                <c:pt idx="41">
                  <c:v>34880</c:v>
                </c:pt>
                <c:pt idx="42">
                  <c:v>34972</c:v>
                </c:pt>
                <c:pt idx="43">
                  <c:v>35064</c:v>
                </c:pt>
                <c:pt idx="44">
                  <c:v>35155</c:v>
                </c:pt>
                <c:pt idx="45">
                  <c:v>35246</c:v>
                </c:pt>
                <c:pt idx="46">
                  <c:v>35338</c:v>
                </c:pt>
                <c:pt idx="47">
                  <c:v>35430</c:v>
                </c:pt>
                <c:pt idx="48">
                  <c:v>35520</c:v>
                </c:pt>
                <c:pt idx="49">
                  <c:v>35611</c:v>
                </c:pt>
                <c:pt idx="50">
                  <c:v>35703</c:v>
                </c:pt>
                <c:pt idx="51">
                  <c:v>35795</c:v>
                </c:pt>
                <c:pt idx="52">
                  <c:v>35885</c:v>
                </c:pt>
                <c:pt idx="53">
                  <c:v>35976</c:v>
                </c:pt>
                <c:pt idx="54">
                  <c:v>36068</c:v>
                </c:pt>
                <c:pt idx="55">
                  <c:v>36160</c:v>
                </c:pt>
                <c:pt idx="56">
                  <c:v>36250</c:v>
                </c:pt>
                <c:pt idx="57">
                  <c:v>36341</c:v>
                </c:pt>
                <c:pt idx="58">
                  <c:v>36433</c:v>
                </c:pt>
                <c:pt idx="59">
                  <c:v>36525</c:v>
                </c:pt>
                <c:pt idx="60">
                  <c:v>36616</c:v>
                </c:pt>
                <c:pt idx="61">
                  <c:v>36707</c:v>
                </c:pt>
                <c:pt idx="62">
                  <c:v>36799</c:v>
                </c:pt>
                <c:pt idx="63">
                  <c:v>36891</c:v>
                </c:pt>
                <c:pt idx="64">
                  <c:v>36981</c:v>
                </c:pt>
                <c:pt idx="65">
                  <c:v>37072</c:v>
                </c:pt>
                <c:pt idx="66">
                  <c:v>37164</c:v>
                </c:pt>
                <c:pt idx="67">
                  <c:v>37256</c:v>
                </c:pt>
                <c:pt idx="68">
                  <c:v>37346</c:v>
                </c:pt>
                <c:pt idx="69">
                  <c:v>37437</c:v>
                </c:pt>
                <c:pt idx="70">
                  <c:v>37529</c:v>
                </c:pt>
                <c:pt idx="71">
                  <c:v>37621</c:v>
                </c:pt>
                <c:pt idx="72">
                  <c:v>37711</c:v>
                </c:pt>
                <c:pt idx="73">
                  <c:v>37802</c:v>
                </c:pt>
                <c:pt idx="74">
                  <c:v>37894</c:v>
                </c:pt>
                <c:pt idx="75">
                  <c:v>37986</c:v>
                </c:pt>
                <c:pt idx="76">
                  <c:v>38077</c:v>
                </c:pt>
                <c:pt idx="77">
                  <c:v>38168</c:v>
                </c:pt>
                <c:pt idx="78">
                  <c:v>38260</c:v>
                </c:pt>
                <c:pt idx="79">
                  <c:v>38352</c:v>
                </c:pt>
                <c:pt idx="80">
                  <c:v>38442</c:v>
                </c:pt>
                <c:pt idx="81">
                  <c:v>38533</c:v>
                </c:pt>
                <c:pt idx="82">
                  <c:v>38625</c:v>
                </c:pt>
                <c:pt idx="83">
                  <c:v>38717</c:v>
                </c:pt>
                <c:pt idx="84">
                  <c:v>38807</c:v>
                </c:pt>
                <c:pt idx="85">
                  <c:v>38898</c:v>
                </c:pt>
                <c:pt idx="86">
                  <c:v>38990</c:v>
                </c:pt>
                <c:pt idx="87">
                  <c:v>39082</c:v>
                </c:pt>
                <c:pt idx="88">
                  <c:v>39172</c:v>
                </c:pt>
                <c:pt idx="89">
                  <c:v>39263</c:v>
                </c:pt>
                <c:pt idx="90">
                  <c:v>39355</c:v>
                </c:pt>
                <c:pt idx="91">
                  <c:v>39447</c:v>
                </c:pt>
                <c:pt idx="92">
                  <c:v>39538</c:v>
                </c:pt>
                <c:pt idx="93">
                  <c:v>39629</c:v>
                </c:pt>
                <c:pt idx="94">
                  <c:v>39721</c:v>
                </c:pt>
                <c:pt idx="95">
                  <c:v>39813</c:v>
                </c:pt>
                <c:pt idx="96">
                  <c:v>39903</c:v>
                </c:pt>
                <c:pt idx="97">
                  <c:v>39994</c:v>
                </c:pt>
                <c:pt idx="98">
                  <c:v>40086</c:v>
                </c:pt>
                <c:pt idx="99">
                  <c:v>40178</c:v>
                </c:pt>
                <c:pt idx="100">
                  <c:v>40268</c:v>
                </c:pt>
                <c:pt idx="101">
                  <c:v>40359</c:v>
                </c:pt>
                <c:pt idx="102">
                  <c:v>40451</c:v>
                </c:pt>
                <c:pt idx="103">
                  <c:v>40543</c:v>
                </c:pt>
                <c:pt idx="104">
                  <c:v>40633</c:v>
                </c:pt>
                <c:pt idx="105">
                  <c:v>40724</c:v>
                </c:pt>
                <c:pt idx="106">
                  <c:v>40816</c:v>
                </c:pt>
                <c:pt idx="107">
                  <c:v>40908</c:v>
                </c:pt>
                <c:pt idx="108">
                  <c:v>40999</c:v>
                </c:pt>
                <c:pt idx="109">
                  <c:v>41090</c:v>
                </c:pt>
                <c:pt idx="110">
                  <c:v>41182</c:v>
                </c:pt>
                <c:pt idx="111">
                  <c:v>41274</c:v>
                </c:pt>
                <c:pt idx="112">
                  <c:v>41364</c:v>
                </c:pt>
                <c:pt idx="113">
                  <c:v>41455</c:v>
                </c:pt>
                <c:pt idx="114">
                  <c:v>41547</c:v>
                </c:pt>
                <c:pt idx="115">
                  <c:v>41639</c:v>
                </c:pt>
                <c:pt idx="116">
                  <c:v>41729</c:v>
                </c:pt>
                <c:pt idx="117">
                  <c:v>41820</c:v>
                </c:pt>
                <c:pt idx="118">
                  <c:v>41912</c:v>
                </c:pt>
                <c:pt idx="119">
                  <c:v>42004</c:v>
                </c:pt>
                <c:pt idx="120">
                  <c:v>42094</c:v>
                </c:pt>
                <c:pt idx="121">
                  <c:v>42185</c:v>
                </c:pt>
                <c:pt idx="122">
                  <c:v>42277</c:v>
                </c:pt>
                <c:pt idx="123">
                  <c:v>42369</c:v>
                </c:pt>
                <c:pt idx="124">
                  <c:v>42460</c:v>
                </c:pt>
                <c:pt idx="125">
                  <c:v>42551</c:v>
                </c:pt>
                <c:pt idx="126">
                  <c:v>42643</c:v>
                </c:pt>
                <c:pt idx="127">
                  <c:v>42735</c:v>
                </c:pt>
                <c:pt idx="128">
                  <c:v>42825</c:v>
                </c:pt>
                <c:pt idx="129">
                  <c:v>42916</c:v>
                </c:pt>
                <c:pt idx="130">
                  <c:v>43008</c:v>
                </c:pt>
                <c:pt idx="131">
                  <c:v>43100</c:v>
                </c:pt>
                <c:pt idx="132">
                  <c:v>43190</c:v>
                </c:pt>
                <c:pt idx="133">
                  <c:v>43281</c:v>
                </c:pt>
                <c:pt idx="134">
                  <c:v>43373</c:v>
                </c:pt>
                <c:pt idx="135">
                  <c:v>43465</c:v>
                </c:pt>
                <c:pt idx="136">
                  <c:v>43555</c:v>
                </c:pt>
                <c:pt idx="137">
                  <c:v>43646</c:v>
                </c:pt>
                <c:pt idx="138">
                  <c:v>43738</c:v>
                </c:pt>
                <c:pt idx="139">
                  <c:v>43830</c:v>
                </c:pt>
                <c:pt idx="140">
                  <c:v>43921</c:v>
                </c:pt>
                <c:pt idx="141">
                  <c:v>44012</c:v>
                </c:pt>
                <c:pt idx="142">
                  <c:v>44104</c:v>
                </c:pt>
                <c:pt idx="143">
                  <c:v>44196</c:v>
                </c:pt>
                <c:pt idx="144">
                  <c:v>44286</c:v>
                </c:pt>
                <c:pt idx="145">
                  <c:v>44377</c:v>
                </c:pt>
                <c:pt idx="146">
                  <c:v>44469</c:v>
                </c:pt>
                <c:pt idx="147">
                  <c:v>44561</c:v>
                </c:pt>
                <c:pt idx="148">
                  <c:v>44651</c:v>
                </c:pt>
                <c:pt idx="149">
                  <c:v>44742</c:v>
                </c:pt>
                <c:pt idx="150">
                  <c:v>44834</c:v>
                </c:pt>
                <c:pt idx="151">
                  <c:v>44926</c:v>
                </c:pt>
                <c:pt idx="152">
                  <c:v>45016</c:v>
                </c:pt>
                <c:pt idx="153">
                  <c:v>45107</c:v>
                </c:pt>
                <c:pt idx="154">
                  <c:v>45199</c:v>
                </c:pt>
                <c:pt idx="155">
                  <c:v>45291</c:v>
                </c:pt>
                <c:pt idx="156">
                  <c:v>45382</c:v>
                </c:pt>
                <c:pt idx="157">
                  <c:v>45473</c:v>
                </c:pt>
                <c:pt idx="158">
                  <c:v>45565</c:v>
                </c:pt>
                <c:pt idx="159">
                  <c:v>45657</c:v>
                </c:pt>
              </c:numCache>
            </c:numRef>
          </c:cat>
          <c:val>
            <c:numRef>
              <c:f>'Data&amp;model'!$N$13:$N$172</c:f>
              <c:numCache>
                <c:formatCode>0.00</c:formatCode>
                <c:ptCount val="160"/>
                <c:pt idx="0">
                  <c:v>8.4499999999999993</c:v>
                </c:pt>
                <c:pt idx="1">
                  <c:v>7.73</c:v>
                </c:pt>
                <c:pt idx="2">
                  <c:v>7.34</c:v>
                </c:pt>
                <c:pt idx="3">
                  <c:v>7.4</c:v>
                </c:pt>
                <c:pt idx="4">
                  <c:v>7.13</c:v>
                </c:pt>
                <c:pt idx="5">
                  <c:v>6.33</c:v>
                </c:pt>
                <c:pt idx="6">
                  <c:v>5.7</c:v>
                </c:pt>
                <c:pt idx="7">
                  <c:v>5.49</c:v>
                </c:pt>
                <c:pt idx="8">
                  <c:v>5.7</c:v>
                </c:pt>
                <c:pt idx="9">
                  <c:v>5.84</c:v>
                </c:pt>
                <c:pt idx="10">
                  <c:v>6.2</c:v>
                </c:pt>
                <c:pt idx="11">
                  <c:v>6.13</c:v>
                </c:pt>
                <c:pt idx="12">
                  <c:v>5.91</c:v>
                </c:pt>
                <c:pt idx="13">
                  <c:v>6.35</c:v>
                </c:pt>
                <c:pt idx="14">
                  <c:v>7.22</c:v>
                </c:pt>
                <c:pt idx="15">
                  <c:v>8</c:v>
                </c:pt>
                <c:pt idx="16">
                  <c:v>8.85</c:v>
                </c:pt>
                <c:pt idx="17">
                  <c:v>8.7100000000000009</c:v>
                </c:pt>
                <c:pt idx="18">
                  <c:v>8.11</c:v>
                </c:pt>
                <c:pt idx="19">
                  <c:v>7.91</c:v>
                </c:pt>
                <c:pt idx="20">
                  <c:v>8.02</c:v>
                </c:pt>
                <c:pt idx="21">
                  <c:v>8.01</c:v>
                </c:pt>
                <c:pt idx="22">
                  <c:v>7.73</c:v>
                </c:pt>
                <c:pt idx="23">
                  <c:v>7.23</c:v>
                </c:pt>
                <c:pt idx="24">
                  <c:v>6.22</c:v>
                </c:pt>
                <c:pt idx="25">
                  <c:v>5.73</c:v>
                </c:pt>
                <c:pt idx="26">
                  <c:v>5.55</c:v>
                </c:pt>
                <c:pt idx="27">
                  <c:v>4.7</c:v>
                </c:pt>
                <c:pt idx="28">
                  <c:v>3.99</c:v>
                </c:pt>
                <c:pt idx="29">
                  <c:v>3.78</c:v>
                </c:pt>
                <c:pt idx="30">
                  <c:v>3.19</c:v>
                </c:pt>
                <c:pt idx="31">
                  <c:v>3.12</c:v>
                </c:pt>
                <c:pt idx="32">
                  <c:v>3.04</c:v>
                </c:pt>
                <c:pt idx="33">
                  <c:v>3.03</c:v>
                </c:pt>
                <c:pt idx="34">
                  <c:v>3.08</c:v>
                </c:pt>
                <c:pt idx="35">
                  <c:v>3.12</c:v>
                </c:pt>
                <c:pt idx="36">
                  <c:v>3.32</c:v>
                </c:pt>
                <c:pt idx="37">
                  <c:v>4.0599999999999996</c:v>
                </c:pt>
                <c:pt idx="38">
                  <c:v>4.59</c:v>
                </c:pt>
                <c:pt idx="39">
                  <c:v>5.44</c:v>
                </c:pt>
                <c:pt idx="40">
                  <c:v>5.92</c:v>
                </c:pt>
                <c:pt idx="41">
                  <c:v>5.77</c:v>
                </c:pt>
                <c:pt idx="42">
                  <c:v>5.53</c:v>
                </c:pt>
                <c:pt idx="43">
                  <c:v>5.42</c:v>
                </c:pt>
                <c:pt idx="44">
                  <c:v>5.07</c:v>
                </c:pt>
                <c:pt idx="45">
                  <c:v>5.15</c:v>
                </c:pt>
                <c:pt idx="46">
                  <c:v>5.25</c:v>
                </c:pt>
                <c:pt idx="47">
                  <c:v>5.1100000000000003</c:v>
                </c:pt>
                <c:pt idx="48">
                  <c:v>5.2</c:v>
                </c:pt>
                <c:pt idx="49">
                  <c:v>5.19</c:v>
                </c:pt>
                <c:pt idx="50">
                  <c:v>5.19</c:v>
                </c:pt>
                <c:pt idx="51">
                  <c:v>5.22</c:v>
                </c:pt>
                <c:pt idx="52">
                  <c:v>5.2</c:v>
                </c:pt>
                <c:pt idx="53">
                  <c:v>5.12</c:v>
                </c:pt>
                <c:pt idx="54">
                  <c:v>4.99</c:v>
                </c:pt>
                <c:pt idx="55">
                  <c:v>4.3600000000000003</c:v>
                </c:pt>
                <c:pt idx="56">
                  <c:v>4.53</c:v>
                </c:pt>
                <c:pt idx="57">
                  <c:v>4.57</c:v>
                </c:pt>
                <c:pt idx="58">
                  <c:v>4.79</c:v>
                </c:pt>
                <c:pt idx="59">
                  <c:v>5.19</c:v>
                </c:pt>
                <c:pt idx="60">
                  <c:v>5.7</c:v>
                </c:pt>
                <c:pt idx="61">
                  <c:v>5.89</c:v>
                </c:pt>
                <c:pt idx="62">
                  <c:v>6.2</c:v>
                </c:pt>
                <c:pt idx="63">
                  <c:v>6.2</c:v>
                </c:pt>
                <c:pt idx="64">
                  <c:v>4.95</c:v>
                </c:pt>
                <c:pt idx="65">
                  <c:v>3.74</c:v>
                </c:pt>
                <c:pt idx="66">
                  <c:v>3.28</c:v>
                </c:pt>
                <c:pt idx="67">
                  <c:v>1.95</c:v>
                </c:pt>
                <c:pt idx="68">
                  <c:v>1.75</c:v>
                </c:pt>
                <c:pt idx="69">
                  <c:v>1.75</c:v>
                </c:pt>
                <c:pt idx="70">
                  <c:v>1.68</c:v>
                </c:pt>
                <c:pt idx="71">
                  <c:v>1.37</c:v>
                </c:pt>
                <c:pt idx="72">
                  <c:v>1.18</c:v>
                </c:pt>
                <c:pt idx="73">
                  <c:v>1.06</c:v>
                </c:pt>
                <c:pt idx="74">
                  <c:v>0.95</c:v>
                </c:pt>
                <c:pt idx="75">
                  <c:v>0.94</c:v>
                </c:pt>
                <c:pt idx="76">
                  <c:v>0.93</c:v>
                </c:pt>
                <c:pt idx="77">
                  <c:v>1.08</c:v>
                </c:pt>
                <c:pt idx="78">
                  <c:v>1.49</c:v>
                </c:pt>
                <c:pt idx="79">
                  <c:v>2.0299999999999998</c:v>
                </c:pt>
                <c:pt idx="80">
                  <c:v>2.58</c:v>
                </c:pt>
                <c:pt idx="81">
                  <c:v>2.91</c:v>
                </c:pt>
                <c:pt idx="82">
                  <c:v>3.42</c:v>
                </c:pt>
                <c:pt idx="83">
                  <c:v>3.91</c:v>
                </c:pt>
                <c:pt idx="84">
                  <c:v>4.5</c:v>
                </c:pt>
                <c:pt idx="85">
                  <c:v>4.83</c:v>
                </c:pt>
                <c:pt idx="86">
                  <c:v>5.03</c:v>
                </c:pt>
                <c:pt idx="87">
                  <c:v>5.03</c:v>
                </c:pt>
                <c:pt idx="88">
                  <c:v>5.1100000000000003</c:v>
                </c:pt>
                <c:pt idx="89">
                  <c:v>4.87</c:v>
                </c:pt>
                <c:pt idx="90">
                  <c:v>4.4400000000000004</c:v>
                </c:pt>
                <c:pt idx="91">
                  <c:v>3.49</c:v>
                </c:pt>
                <c:pt idx="92">
                  <c:v>2.14</c:v>
                </c:pt>
                <c:pt idx="93">
                  <c:v>1.65</c:v>
                </c:pt>
                <c:pt idx="94">
                  <c:v>1.55</c:v>
                </c:pt>
                <c:pt idx="95">
                  <c:v>0.33</c:v>
                </c:pt>
                <c:pt idx="96">
                  <c:v>0.2</c:v>
                </c:pt>
                <c:pt idx="97">
                  <c:v>0.17</c:v>
                </c:pt>
                <c:pt idx="98">
                  <c:v>0.16</c:v>
                </c:pt>
                <c:pt idx="99">
                  <c:v>0.06</c:v>
                </c:pt>
                <c:pt idx="100">
                  <c:v>0.1</c:v>
                </c:pt>
                <c:pt idx="101">
                  <c:v>0.15</c:v>
                </c:pt>
                <c:pt idx="102">
                  <c:v>0.15</c:v>
                </c:pt>
                <c:pt idx="103">
                  <c:v>0.14000000000000001</c:v>
                </c:pt>
                <c:pt idx="104">
                  <c:v>0.13</c:v>
                </c:pt>
                <c:pt idx="105">
                  <c:v>0.05</c:v>
                </c:pt>
                <c:pt idx="106">
                  <c:v>0.02</c:v>
                </c:pt>
                <c:pt idx="107">
                  <c:v>0.02</c:v>
                </c:pt>
                <c:pt idx="108">
                  <c:v>7.0000000000000007E-2</c:v>
                </c:pt>
                <c:pt idx="109">
                  <c:v>0.09</c:v>
                </c:pt>
                <c:pt idx="110">
                  <c:v>0.1</c:v>
                </c:pt>
                <c:pt idx="111">
                  <c:v>0.09</c:v>
                </c:pt>
                <c:pt idx="112">
                  <c:v>0.09</c:v>
                </c:pt>
                <c:pt idx="113">
                  <c:v>0.05</c:v>
                </c:pt>
                <c:pt idx="114">
                  <c:v>0.03</c:v>
                </c:pt>
                <c:pt idx="115">
                  <c:v>0.06</c:v>
                </c:pt>
                <c:pt idx="116">
                  <c:v>0.05</c:v>
                </c:pt>
                <c:pt idx="117">
                  <c:v>0.03</c:v>
                </c:pt>
                <c:pt idx="118">
                  <c:v>0.03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0.04</c:v>
                </c:pt>
                <c:pt idx="123">
                  <c:v>0.12</c:v>
                </c:pt>
                <c:pt idx="124">
                  <c:v>0.28999999999999998</c:v>
                </c:pt>
                <c:pt idx="125">
                  <c:v>0.26</c:v>
                </c:pt>
                <c:pt idx="126">
                  <c:v>0.3</c:v>
                </c:pt>
                <c:pt idx="127">
                  <c:v>0.43</c:v>
                </c:pt>
                <c:pt idx="128">
                  <c:v>0.6</c:v>
                </c:pt>
                <c:pt idx="129">
                  <c:v>0.91</c:v>
                </c:pt>
                <c:pt idx="130">
                  <c:v>1.05</c:v>
                </c:pt>
                <c:pt idx="131">
                  <c:v>1.23</c:v>
                </c:pt>
                <c:pt idx="132">
                  <c:v>1.58</c:v>
                </c:pt>
                <c:pt idx="133">
                  <c:v>1.88</c:v>
                </c:pt>
                <c:pt idx="134">
                  <c:v>2.0699999999999998</c:v>
                </c:pt>
                <c:pt idx="135">
                  <c:v>2.36</c:v>
                </c:pt>
                <c:pt idx="136">
                  <c:v>2.44</c:v>
                </c:pt>
                <c:pt idx="137">
                  <c:v>2.36</c:v>
                </c:pt>
                <c:pt idx="138">
                  <c:v>2.0299999999999998</c:v>
                </c:pt>
                <c:pt idx="139">
                  <c:v>1.61</c:v>
                </c:pt>
                <c:pt idx="140">
                  <c:v>1.17</c:v>
                </c:pt>
                <c:pt idx="141">
                  <c:v>0.14000000000000001</c:v>
                </c:pt>
                <c:pt idx="142">
                  <c:v>0.12</c:v>
                </c:pt>
                <c:pt idx="143">
                  <c:v>0.09</c:v>
                </c:pt>
                <c:pt idx="144">
                  <c:v>0.06</c:v>
                </c:pt>
                <c:pt idx="145">
                  <c:v>0.02</c:v>
                </c:pt>
                <c:pt idx="146">
                  <c:v>0.05</c:v>
                </c:pt>
                <c:pt idx="147">
                  <c:v>0.05</c:v>
                </c:pt>
                <c:pt idx="148">
                  <c:v>0.28999999999999998</c:v>
                </c:pt>
                <c:pt idx="149">
                  <c:v>1.03</c:v>
                </c:pt>
                <c:pt idx="150">
                  <c:v>2.69</c:v>
                </c:pt>
                <c:pt idx="151">
                  <c:v>4.1900000000000004</c:v>
                </c:pt>
                <c:pt idx="152">
                  <c:v>4.78</c:v>
                </c:pt>
                <c:pt idx="153">
                  <c:v>5.28</c:v>
                </c:pt>
                <c:pt idx="154">
                  <c:v>5.53</c:v>
                </c:pt>
                <c:pt idx="155">
                  <c:v>5.53</c:v>
                </c:pt>
                <c:pt idx="156">
                  <c:v>5.46</c:v>
                </c:pt>
                <c:pt idx="157">
                  <c:v>5.47</c:v>
                </c:pt>
                <c:pt idx="158">
                  <c:v>5.24</c:v>
                </c:pt>
                <c:pt idx="159">
                  <c:v>4.59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D-4CCE-8873-17E95F9BE436}"/>
            </c:ext>
          </c:extLst>
        </c:ser>
        <c:ser>
          <c:idx val="3"/>
          <c:order val="3"/>
          <c:spPr>
            <a:ln w="1270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5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038D-4CCE-8873-17E95F9BE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70352"/>
        <c:axId val="182567952"/>
      </c:lineChart>
      <c:dateAx>
        <c:axId val="182570352"/>
        <c:scaling>
          <c:orientation val="minMax"/>
        </c:scaling>
        <c:delete val="0"/>
        <c:axPos val="b"/>
        <c:numFmt formatCode="yyyy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67952"/>
        <c:crossesAt val="-100"/>
        <c:auto val="1"/>
        <c:lblOffset val="100"/>
        <c:baseTimeUnit val="months"/>
        <c:majorUnit val="60"/>
        <c:majorTimeUnit val="months"/>
        <c:minorUnit val="12"/>
        <c:minorTimeUnit val="months"/>
      </c:dateAx>
      <c:valAx>
        <c:axId val="18256795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Interest rate shock VAR IRF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VAR!$P$31</c:f>
              <c:strCache>
                <c:ptCount val="1"/>
                <c:pt idx="0">
                  <c:v>y_var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VAR!$O$32:$O$72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VAR!$P$32:$P$72</c:f>
              <c:numCache>
                <c:formatCode>General</c:formatCode>
                <c:ptCount val="41"/>
                <c:pt idx="0">
                  <c:v>0</c:v>
                </c:pt>
                <c:pt idx="1">
                  <c:v>8.8082468485708443E-2</c:v>
                </c:pt>
                <c:pt idx="2">
                  <c:v>0.21057468343686159</c:v>
                </c:pt>
                <c:pt idx="3">
                  <c:v>0.33738014827369867</c:v>
                </c:pt>
                <c:pt idx="4">
                  <c:v>0.45286254552669547</c:v>
                </c:pt>
                <c:pt idx="5">
                  <c:v>0.55003001471315738</c:v>
                </c:pt>
                <c:pt idx="6">
                  <c:v>0.62687088333194163</c:v>
                </c:pt>
                <c:pt idx="7">
                  <c:v>0.68408185796053722</c:v>
                </c:pt>
                <c:pt idx="8">
                  <c:v>0.7236895409644819</c:v>
                </c:pt>
                <c:pt idx="9">
                  <c:v>0.74823880273758947</c:v>
                </c:pt>
                <c:pt idx="10">
                  <c:v>0.76033585644667845</c:v>
                </c:pt>
                <c:pt idx="11">
                  <c:v>0.76240925226391587</c:v>
                </c:pt>
                <c:pt idx="12">
                  <c:v>0.75660145507003174</c:v>
                </c:pt>
                <c:pt idx="13">
                  <c:v>0.74473591934247008</c:v>
                </c:pt>
                <c:pt idx="14">
                  <c:v>0.72832545989691777</c:v>
                </c:pt>
                <c:pt idx="15">
                  <c:v>0.70860112557880939</c:v>
                </c:pt>
                <c:pt idx="16">
                  <c:v>0.68654929910406981</c:v>
                </c:pt>
                <c:pt idx="17">
                  <c:v>0.66295008145142154</c:v>
                </c:pt>
                <c:pt idx="18">
                  <c:v>0.63841330224392445</c:v>
                </c:pt>
                <c:pt idx="19">
                  <c:v>0.6134104692301019</c:v>
                </c:pt>
                <c:pt idx="20">
                  <c:v>0.58830211367313368</c:v>
                </c:pt>
                <c:pt idx="21">
                  <c:v>0.56336061740260091</c:v>
                </c:pt>
                <c:pt idx="22">
                  <c:v>0.53878892271273404</c:v>
                </c:pt>
                <c:pt idx="23">
                  <c:v>0.51473565612864602</c:v>
                </c:pt>
                <c:pt idx="24">
                  <c:v>0.49130722154224271</c:v>
                </c:pt>
                <c:pt idx="25">
                  <c:v>0.46857738679013972</c:v>
                </c:pt>
                <c:pt idx="26">
                  <c:v>0.44659483016631851</c:v>
                </c:pt>
                <c:pt idx="27">
                  <c:v>0.42538904694815427</c:v>
                </c:pt>
                <c:pt idx="28">
                  <c:v>0.40497495033567965</c:v>
                </c:pt>
                <c:pt idx="29">
                  <c:v>0.38535644110405531</c:v>
                </c:pt>
                <c:pt idx="30">
                  <c:v>0.3665291677871565</c:v>
                </c:pt>
                <c:pt idx="31">
                  <c:v>0.34848265478670148</c:v>
                </c:pt>
                <c:pt idx="32">
                  <c:v>0.33120193902363759</c:v>
                </c:pt>
                <c:pt idx="33">
                  <c:v>0.31466882579928779</c:v>
                </c:pt>
                <c:pt idx="34">
                  <c:v>0.29886285045336791</c:v>
                </c:pt>
                <c:pt idx="35">
                  <c:v>0.28376201323783379</c:v>
                </c:pt>
                <c:pt idx="36">
                  <c:v>0.26934333969050162</c:v>
                </c:pt>
                <c:pt idx="37">
                  <c:v>0.25558330692060194</c:v>
                </c:pt>
                <c:pt idx="38">
                  <c:v>0.24245816695713351</c:v>
                </c:pt>
                <c:pt idx="39">
                  <c:v>0.22994419111888664</c:v>
                </c:pt>
                <c:pt idx="40">
                  <c:v>0.21801785380121785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A-4BC2-9320-7CDA96AD07B1}"/>
            </c:ext>
          </c:extLst>
        </c:ser>
        <c:ser>
          <c:idx val="1"/>
          <c:order val="1"/>
          <c:tx>
            <c:strRef>
              <c:f>VAR!$Q$31</c:f>
              <c:strCache>
                <c:ptCount val="1"/>
                <c:pt idx="0">
                  <c:v>pi_var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VAR!$O$32:$O$72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VAR!$Q$32:$Q$72</c:f>
              <c:numCache>
                <c:formatCode>General</c:formatCode>
                <c:ptCount val="41"/>
                <c:pt idx="0">
                  <c:v>0</c:v>
                </c:pt>
                <c:pt idx="1">
                  <c:v>-1.5873693077148587E-2</c:v>
                </c:pt>
                <c:pt idx="2">
                  <c:v>-3.8947911042807704E-2</c:v>
                </c:pt>
                <c:pt idx="3">
                  <c:v>-6.4119198969457614E-2</c:v>
                </c:pt>
                <c:pt idx="4">
                  <c:v>-8.8526085888611661E-2</c:v>
                </c:pt>
                <c:pt idx="5">
                  <c:v>-0.11069059497951139</c:v>
                </c:pt>
                <c:pt idx="6">
                  <c:v>-0.12996819739510945</c:v>
                </c:pt>
                <c:pt idx="7">
                  <c:v>-0.14619939764422618</c:v>
                </c:pt>
                <c:pt idx="8">
                  <c:v>-0.1594922557533498</c:v>
                </c:pt>
                <c:pt idx="9">
                  <c:v>-0.1700892546259456</c:v>
                </c:pt>
                <c:pt idx="10">
                  <c:v>-0.17828795999700287</c:v>
                </c:pt>
                <c:pt idx="11">
                  <c:v>-0.1843955575053422</c:v>
                </c:pt>
                <c:pt idx="12">
                  <c:v>-0.18870437852354627</c:v>
                </c:pt>
                <c:pt idx="13">
                  <c:v>-0.19148014743291064</c:v>
                </c:pt>
                <c:pt idx="14">
                  <c:v>-0.19295770538680612</c:v>
                </c:pt>
                <c:pt idx="15">
                  <c:v>-0.19334092953252524</c:v>
                </c:pt>
                <c:pt idx="16">
                  <c:v>-0.19280483277999361</c:v>
                </c:pt>
                <c:pt idx="17">
                  <c:v>-0.1914986375387997</c:v>
                </c:pt>
                <c:pt idx="18">
                  <c:v>-0.18954912662022405</c:v>
                </c:pt>
                <c:pt idx="19">
                  <c:v>-0.18706389094056108</c:v>
                </c:pt>
                <c:pt idx="20">
                  <c:v>-0.18413428598621495</c:v>
                </c:pt>
                <c:pt idx="21">
                  <c:v>-0.1808380225029822</c:v>
                </c:pt>
                <c:pt idx="22">
                  <c:v>-0.17724138099892572</c:v>
                </c:pt>
                <c:pt idx="23">
                  <c:v>-0.17340107339942623</c:v>
                </c:pt>
                <c:pt idx="24">
                  <c:v>-0.16936579070278102</c:v>
                </c:pt>
                <c:pt idx="25">
                  <c:v>-0.16517748041850489</c:v>
                </c:pt>
                <c:pt idx="26">
                  <c:v>-0.16087239669204312</c:v>
                </c:pt>
                <c:pt idx="27">
                  <c:v>-0.15648196222982103</c:v>
                </c:pt>
                <c:pt idx="28">
                  <c:v>-0.15203347615432072</c:v>
                </c:pt>
                <c:pt idx="29">
                  <c:v>-0.14755069671444465</c:v>
                </c:pt>
                <c:pt idx="30">
                  <c:v>-0.1430543228684642</c:v>
                </c:pt>
                <c:pt idx="31">
                  <c:v>-0.13856239438665607</c:v>
                </c:pt>
                <c:pt idx="32">
                  <c:v>-0.13409062636954117</c:v>
                </c:pt>
                <c:pt idx="33">
                  <c:v>-0.12965269093801091</c:v>
                </c:pt>
                <c:pt idx="34">
                  <c:v>-0.12526045627159332</c:v>
                </c:pt>
                <c:pt idx="35">
                  <c:v>-0.12092419107972496</c:v>
                </c:pt>
                <c:pt idx="36">
                  <c:v>-0.1166527409132958</c:v>
                </c:pt>
                <c:pt idx="37">
                  <c:v>-0.11245368138888967</c:v>
                </c:pt>
                <c:pt idx="38">
                  <c:v>-0.1083334523426136</c:v>
                </c:pt>
                <c:pt idx="39">
                  <c:v>-0.10429747609972129</c:v>
                </c:pt>
                <c:pt idx="40">
                  <c:v>-0.10035026239474298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A-4BC2-9320-7CDA96AD07B1}"/>
            </c:ext>
          </c:extLst>
        </c:ser>
        <c:ser>
          <c:idx val="2"/>
          <c:order val="2"/>
          <c:tx>
            <c:strRef>
              <c:f>VAR!$R$31</c:f>
              <c:strCache>
                <c:ptCount val="1"/>
                <c:pt idx="0">
                  <c:v>i_var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VAR!$O$32:$O$72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VAR!$R$32:$R$72</c:f>
              <c:numCache>
                <c:formatCode>General</c:formatCode>
                <c:ptCount val="41"/>
                <c:pt idx="0">
                  <c:v>1</c:v>
                </c:pt>
                <c:pt idx="1">
                  <c:v>1.6783115033461886</c:v>
                </c:pt>
                <c:pt idx="2">
                  <c:v>2.1248389844136089</c:v>
                </c:pt>
                <c:pt idx="3">
                  <c:v>2.4046675869503975</c:v>
                </c:pt>
                <c:pt idx="4">
                  <c:v>2.5649809332409479</c:v>
                </c:pt>
                <c:pt idx="5">
                  <c:v>2.6400245569388883</c:v>
                </c:pt>
                <c:pt idx="6">
                  <c:v>2.6546748427692419</c:v>
                </c:pt>
                <c:pt idx="7">
                  <c:v>2.6270107812405739</c:v>
                </c:pt>
                <c:pt idx="8">
                  <c:v>2.5701710824707655</c:v>
                </c:pt>
                <c:pt idx="9">
                  <c:v>2.4936980149370047</c:v>
                </c:pt>
                <c:pt idx="10">
                  <c:v>2.4045117939977416</c:v>
                </c:pt>
                <c:pt idx="11">
                  <c:v>2.3076184721745818</c:v>
                </c:pt>
                <c:pt idx="12">
                  <c:v>2.2066251875643674</c:v>
                </c:pt>
                <c:pt idx="13">
                  <c:v>2.1041158697358604</c:v>
                </c:pt>
                <c:pt idx="14">
                  <c:v>2.0019256618085253</c:v>
                </c:pt>
                <c:pt idx="15">
                  <c:v>1.9013416834710641</c:v>
                </c:pt>
                <c:pt idx="16">
                  <c:v>1.8032501233447871</c:v>
                </c:pt>
                <c:pt idx="17">
                  <c:v>1.7082441534074917</c:v>
                </c:pt>
                <c:pt idx="18">
                  <c:v>1.6167031945683439</c:v>
                </c:pt>
                <c:pt idx="19">
                  <c:v>1.5288511977581649</c:v>
                </c:pt>
                <c:pt idx="20">
                  <c:v>1.4447995300997993</c:v>
                </c:pt>
                <c:pt idx="21">
                  <c:v>1.3645785499801315</c:v>
                </c:pt>
                <c:pt idx="22">
                  <c:v>1.2881608599223373</c:v>
                </c:pt>
                <c:pt idx="23">
                  <c:v>1.2154784284419167</c:v>
                </c:pt>
                <c:pt idx="24">
                  <c:v>1.1464351898123821</c:v>
                </c:pt>
                <c:pt idx="25">
                  <c:v>1.0809163049154282</c:v>
                </c:pt>
                <c:pt idx="26">
                  <c:v>1.0187949545061574</c:v>
                </c:pt>
                <c:pt idx="27">
                  <c:v>0.95993730743806438</c:v>
                </c:pt>
                <c:pt idx="28">
                  <c:v>0.90420613828121965</c:v>
                </c:pt>
                <c:pt idx="29">
                  <c:v>0.85146344505608962</c:v>
                </c:pt>
                <c:pt idx="30">
                  <c:v>0.80157232663999611</c:v>
                </c:pt>
                <c:pt idx="31">
                  <c:v>0.75439831213177744</c:v>
                </c:pt>
                <c:pt idx="32">
                  <c:v>0.70981028475767083</c:v>
                </c:pt>
                <c:pt idx="33">
                  <c:v>0.66768110613573395</c:v>
                </c:pt>
                <c:pt idx="34">
                  <c:v>0.62788801948943984</c:v>
                </c:pt>
                <c:pt idx="35">
                  <c:v>0.5903128902170911</c:v>
                </c:pt>
                <c:pt idx="36">
                  <c:v>0.55484232724576987</c:v>
                </c:pt>
                <c:pt idx="37">
                  <c:v>0.52136771747339861</c:v>
                </c:pt>
                <c:pt idx="38">
                  <c:v>0.48978519733171977</c:v>
                </c:pt>
                <c:pt idx="39">
                  <c:v>0.459995579349187</c:v>
                </c:pt>
                <c:pt idx="40">
                  <c:v>0.43190424701033336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4A-4BC2-9320-7CDA96AD0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772607"/>
        <c:axId val="1278764447"/>
      </c:lineChart>
      <c:catAx>
        <c:axId val="1278772607"/>
        <c:scaling>
          <c:orientation val="minMax"/>
        </c:scaling>
        <c:delete val="0"/>
        <c:axPos val="b"/>
        <c:numFmt formatCode="\t\+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8764447"/>
        <c:crosses val="autoZero"/>
        <c:auto val="1"/>
        <c:lblAlgn val="ctr"/>
        <c:lblOffset val="100"/>
        <c:noMultiLvlLbl val="0"/>
      </c:catAx>
      <c:valAx>
        <c:axId val="127876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877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Interest rate shock SVAR IRF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SVARrestriction!$S$31</c:f>
              <c:strCache>
                <c:ptCount val="1"/>
                <c:pt idx="0">
                  <c:v>y_var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SVARrestriction!$R$32:$R$72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SVARrestriction!$S$32:$S$72</c:f>
              <c:numCache>
                <c:formatCode>General</c:formatCode>
                <c:ptCount val="41"/>
                <c:pt idx="0">
                  <c:v>-0.29999999999999982</c:v>
                </c:pt>
                <c:pt idx="1">
                  <c:v>-0.33883572940047957</c:v>
                </c:pt>
                <c:pt idx="2">
                  <c:v>-0.2450250592202674</c:v>
                </c:pt>
                <c:pt idx="3">
                  <c:v>-9.474348693153134E-2</c:v>
                </c:pt>
                <c:pt idx="4">
                  <c:v>6.8676917729888931E-2</c:v>
                </c:pt>
                <c:pt idx="5">
                  <c:v>0.22215671699835493</c:v>
                </c:pt>
                <c:pt idx="6">
                  <c:v>0.35481471339738357</c:v>
                </c:pt>
                <c:pt idx="7">
                  <c:v>0.46287556661383622</c:v>
                </c:pt>
                <c:pt idx="8">
                  <c:v>0.54649822336852205</c:v>
                </c:pt>
                <c:pt idx="9">
                  <c:v>0.60783960189099018</c:v>
                </c:pt>
                <c:pt idx="10">
                  <c:v>0.64990447195893974</c:v>
                </c:pt>
                <c:pt idx="11">
                  <c:v>0.67588920192751534</c:v>
                </c:pt>
                <c:pt idx="12">
                  <c:v>0.68883049352073966</c:v>
                </c:pt>
                <c:pt idx="13">
                  <c:v>0.6914381838338568</c:v>
                </c:pt>
                <c:pt idx="14">
                  <c:v>0.68603558749232718</c:v>
                </c:pt>
                <c:pt idx="15">
                  <c:v>0.67455965639832138</c:v>
                </c:pt>
                <c:pt idx="16">
                  <c:v>0.65859177104947531</c:v>
                </c:pt>
                <c:pt idx="17">
                  <c:v>0.63940178539901371</c:v>
                </c:pt>
                <c:pt idx="18">
                  <c:v>0.61799537285289174</c:v>
                </c:pt>
                <c:pt idx="19">
                  <c:v>0.59515931337291628</c:v>
                </c:pt>
                <c:pt idx="20">
                  <c:v>0.57150213880872869</c:v>
                </c:pt>
                <c:pt idx="21">
                  <c:v>0.54748918083950526</c:v>
                </c:pt>
                <c:pt idx="22">
                  <c:v>0.52347197519562094</c:v>
                </c:pt>
                <c:pt idx="23">
                  <c:v>0.49971244529556058</c:v>
                </c:pt>
                <c:pt idx="24">
                  <c:v>0.47640249540337809</c:v>
                </c:pt>
                <c:pt idx="25">
                  <c:v>0.45367969952219189</c:v>
                </c:pt>
                <c:pt idx="26">
                  <c:v>0.43163974662777838</c:v>
                </c:pt>
                <c:pt idx="27">
                  <c:v>0.41034623740363196</c:v>
                </c:pt>
                <c:pt idx="28">
                  <c:v>0.38983834697892084</c:v>
                </c:pt>
                <c:pt idx="29">
                  <c:v>0.37013678610713674</c:v>
                </c:pt>
                <c:pt idx="30">
                  <c:v>0.35124841694278208</c:v>
                </c:pt>
                <c:pt idx="31">
                  <c:v>0.33316981229902298</c:v>
                </c:pt>
                <c:pt idx="32">
                  <c:v>0.31588998993795236</c:v>
                </c:pt>
                <c:pt idx="33">
                  <c:v>0.29939250574890597</c:v>
                </c:pt>
                <c:pt idx="34">
                  <c:v>0.28365705068781555</c:v>
                </c:pt>
                <c:pt idx="35">
                  <c:v>0.26866066491942764</c:v>
                </c:pt>
                <c:pt idx="36">
                  <c:v>0.25437865753047095</c:v>
                </c:pt>
                <c:pt idx="37">
                  <c:v>0.24078530035029244</c:v>
                </c:pt>
                <c:pt idx="38">
                  <c:v>0.22785434883940781</c:v>
                </c:pt>
                <c:pt idx="39">
                  <c:v>0.21555943084329021</c:v>
                </c:pt>
                <c:pt idx="40">
                  <c:v>0.20387433455653348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8-405F-95F4-B1CAC13D2EBF}"/>
            </c:ext>
          </c:extLst>
        </c:ser>
        <c:ser>
          <c:idx val="1"/>
          <c:order val="1"/>
          <c:tx>
            <c:strRef>
              <c:f>SVARrestriction!$T$31</c:f>
              <c:strCache>
                <c:ptCount val="1"/>
                <c:pt idx="0">
                  <c:v>pi_var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SVARrestriction!$R$32:$R$72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SVARrestriction!$T$32:$T$72</c:f>
              <c:numCache>
                <c:formatCode>General</c:formatCode>
                <c:ptCount val="41"/>
                <c:pt idx="0">
                  <c:v>0</c:v>
                </c:pt>
                <c:pt idx="1">
                  <c:v>-2.6355143135960546E-2</c:v>
                </c:pt>
                <c:pt idx="2">
                  <c:v>-6.3698940653697633E-2</c:v>
                </c:pt>
                <c:pt idx="3">
                  <c:v>-0.1032483355761471</c:v>
                </c:pt>
                <c:pt idx="4">
                  <c:v>-0.14029456679463692</c:v>
                </c:pt>
                <c:pt idx="5">
                  <c:v>-0.17259449239467939</c:v>
                </c:pt>
                <c:pt idx="6">
                  <c:v>-0.19935068294148639</c:v>
                </c:pt>
                <c:pt idx="7">
                  <c:v>-0.22057396499008863</c:v>
                </c:pt>
                <c:pt idx="8">
                  <c:v>-0.23669241978753375</c:v>
                </c:pt>
                <c:pt idx="9">
                  <c:v>-0.24831764246438848</c:v>
                </c:pt>
                <c:pt idx="10">
                  <c:v>-0.2561101084484898</c:v>
                </c:pt>
                <c:pt idx="11">
                  <c:v>-0.26070600300756874</c:v>
                </c:pt>
                <c:pt idx="12">
                  <c:v>-0.2626813586765806</c:v>
                </c:pt>
                <c:pt idx="13">
                  <c:v>-0.26253816914219463</c:v>
                </c:pt>
                <c:pt idx="14">
                  <c:v>-0.26070288310292655</c:v>
                </c:pt>
                <c:pt idx="15">
                  <c:v>-0.25753137985349905</c:v>
                </c:pt>
                <c:pt idx="16">
                  <c:v>-0.25331689021371906</c:v>
                </c:pt>
                <c:pt idx="17">
                  <c:v>-0.24829881658741604</c:v>
                </c:pt>
                <c:pt idx="18">
                  <c:v>-0.24267133148806241</c:v>
                </c:pt>
                <c:pt idx="19">
                  <c:v>-0.23659119685258023</c:v>
                </c:pt>
                <c:pt idx="20">
                  <c:v>-0.23018457911221324</c:v>
                </c:pt>
                <c:pt idx="21">
                  <c:v>-0.22355282328507942</c:v>
                </c:pt>
                <c:pt idx="22">
                  <c:v>-0.21677724878358307</c:v>
                </c:pt>
                <c:pt idx="23">
                  <c:v>-0.20992307565495327</c:v>
                </c:pt>
                <c:pt idx="24">
                  <c:v>-0.20304260499253601</c:v>
                </c:pt>
                <c:pt idx="25">
                  <c:v>-0.19617777519927193</c:v>
                </c:pt>
                <c:pt idx="26">
                  <c:v>-0.18936220514178803</c:v>
                </c:pt>
                <c:pt idx="27">
                  <c:v>-0.18262282103250582</c:v>
                </c:pt>
                <c:pt idx="28">
                  <c:v>-0.17598114897612449</c:v>
                </c:pt>
                <c:pt idx="29">
                  <c:v>-0.16945434103531687</c:v>
                </c:pt>
                <c:pt idx="30">
                  <c:v>-0.16305599012201588</c:v>
                </c:pt>
                <c:pt idx="31">
                  <c:v>-0.15679677824932581</c:v>
                </c:pt>
                <c:pt idx="32">
                  <c:v>-0.15068499366935395</c:v>
                </c:pt>
                <c:pt idx="33">
                  <c:v>-0.1447269450264157</c:v>
                </c:pt>
                <c:pt idx="34">
                  <c:v>-0.13892729466997311</c:v>
                </c:pt>
                <c:pt idx="35">
                  <c:v>-0.13328932848135278</c:v>
                </c:pt>
                <c:pt idx="36">
                  <c:v>-0.12781517576770929</c:v>
                </c:pt>
                <c:pt idx="37">
                  <c:v>-0.12250598978239502</c:v>
                </c:pt>
                <c:pt idx="38">
                  <c:v>-0.11736209708519363</c:v>
                </c:pt>
                <c:pt idx="39">
                  <c:v>-0.11238312212662516</c:v>
                </c:pt>
                <c:pt idx="40">
                  <c:v>-0.1075680920192843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8-405F-95F4-B1CAC13D2EBF}"/>
            </c:ext>
          </c:extLst>
        </c:ser>
        <c:ser>
          <c:idx val="2"/>
          <c:order val="2"/>
          <c:tx>
            <c:strRef>
              <c:f>SVARrestriction!$U$31</c:f>
              <c:strCache>
                <c:ptCount val="1"/>
                <c:pt idx="0">
                  <c:v>i_var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SVARrestriction!$R$32:$R$72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SVARrestriction!$U$32:$U$72</c:f>
              <c:numCache>
                <c:formatCode>General</c:formatCode>
                <c:ptCount val="41"/>
                <c:pt idx="0">
                  <c:v>1</c:v>
                </c:pt>
                <c:pt idx="1">
                  <c:v>1.657960571220876</c:v>
                </c:pt>
                <c:pt idx="2">
                  <c:v>2.075908693934279</c:v>
                </c:pt>
                <c:pt idx="3">
                  <c:v>2.3257939347267733</c:v>
                </c:pt>
                <c:pt idx="4">
                  <c:v>2.4584247301956133</c:v>
                </c:pt>
                <c:pt idx="5">
                  <c:v>2.5097227230946295</c:v>
                </c:pt>
                <c:pt idx="6">
                  <c:v>2.5051075977965906</c:v>
                </c:pt>
                <c:pt idx="7">
                  <c:v>2.4625767399574849</c:v>
                </c:pt>
                <c:pt idx="8">
                  <c:v>2.3948722251635486</c:v>
                </c:pt>
                <c:pt idx="9">
                  <c:v>2.3110085226406696</c:v>
                </c:pt>
                <c:pt idx="10">
                  <c:v>2.2173516171864129</c:v>
                </c:pt>
                <c:pt idx="11">
                  <c:v>2.1183827859567348</c:v>
                </c:pt>
                <c:pt idx="12">
                  <c:v>2.0172402712138178</c:v>
                </c:pt>
                <c:pt idx="13">
                  <c:v>1.9161042135645534</c:v>
                </c:pt>
                <c:pt idx="14">
                  <c:v>1.8164707506418631</c:v>
                </c:pt>
                <c:pt idx="15">
                  <c:v>1.7193475802786713</c:v>
                </c:pt>
                <c:pt idx="16">
                  <c:v>1.6253937580620246</c:v>
                </c:pt>
                <c:pt idx="17">
                  <c:v>1.5350198134375255</c:v>
                </c:pt>
                <c:pt idx="18">
                  <c:v>1.4484595691788229</c:v>
                </c:pt>
                <c:pt idx="19">
                  <c:v>1.3658217395935282</c:v>
                </c:pt>
                <c:pt idx="20">
                  <c:v>1.2871270476309604</c:v>
                </c:pt>
                <c:pt idx="21">
                  <c:v>1.2123349499560225</c:v>
                </c:pt>
                <c:pt idx="22">
                  <c:v>1.1413628892248795</c:v>
                </c:pt>
                <c:pt idx="23">
                  <c:v>1.074100162203063</c:v>
                </c:pt>
                <c:pt idx="24">
                  <c:v>1.010417901362918</c:v>
                </c:pt>
                <c:pt idx="25">
                  <c:v>0.95017624615718699</c:v>
                </c:pt>
                <c:pt idx="26">
                  <c:v>0.89322947898017091</c:v>
                </c:pt>
                <c:pt idx="27">
                  <c:v>0.83942968510940474</c:v>
                </c:pt>
                <c:pt idx="28">
                  <c:v>0.78862934107645355</c:v>
                </c:pt>
                <c:pt idx="29">
                  <c:v>0.74068312452362317</c:v>
                </c:pt>
                <c:pt idx="30">
                  <c:v>0.69544915829680765</c:v>
                </c:pt>
                <c:pt idx="31">
                  <c:v>0.65278984350477565</c:v>
                </c:pt>
                <c:pt idx="32">
                  <c:v>0.61257239426902377</c:v>
                </c:pt>
                <c:pt idx="33">
                  <c:v>0.57466915641363947</c:v>
                </c:pt>
                <c:pt idx="34">
                  <c:v>0.53895777019161439</c:v>
                </c:pt>
                <c:pt idx="35">
                  <c:v>0.50532122100931165</c:v>
                </c:pt>
                <c:pt idx="36">
                  <c:v>0.47364781033734094</c:v>
                </c:pt>
                <c:pt idx="37">
                  <c:v>0.44383107038987468</c:v>
                </c:pt>
                <c:pt idx="38">
                  <c:v>0.41576963985260695</c:v>
                </c:pt>
                <c:pt idx="39">
                  <c:v>0.38936711331782758</c:v>
                </c:pt>
                <c:pt idx="40">
                  <c:v>0.36453187369037598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8-405F-95F4-B1CAC13D2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772607"/>
        <c:axId val="1278764447"/>
      </c:lineChart>
      <c:catAx>
        <c:axId val="1278772607"/>
        <c:scaling>
          <c:orientation val="minMax"/>
        </c:scaling>
        <c:delete val="0"/>
        <c:axPos val="b"/>
        <c:numFmt formatCode="\t\+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8764447"/>
        <c:crosses val="autoZero"/>
        <c:auto val="1"/>
        <c:lblAlgn val="ctr"/>
        <c:lblOffset val="100"/>
        <c:noMultiLvlLbl val="0"/>
      </c:catAx>
      <c:valAx>
        <c:axId val="127876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877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Interest rate shock SVAR IRF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SVARrestriction2!$S$31</c:f>
              <c:strCache>
                <c:ptCount val="1"/>
                <c:pt idx="0">
                  <c:v>y_var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SVARrestriction2!$R$32:$R$72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SVARrestriction2!$S$32:$S$72</c:f>
              <c:numCache>
                <c:formatCode>General</c:formatCode>
                <c:ptCount val="41"/>
                <c:pt idx="0">
                  <c:v>-0.60000000000000009</c:v>
                </c:pt>
                <c:pt idx="1">
                  <c:v>-0.76575392728666714</c:v>
                </c:pt>
                <c:pt idx="2">
                  <c:v>-0.70062480187739506</c:v>
                </c:pt>
                <c:pt idx="3">
                  <c:v>-0.5268671221367609</c:v>
                </c:pt>
                <c:pt idx="4">
                  <c:v>-0.31550871006691716</c:v>
                </c:pt>
                <c:pt idx="5">
                  <c:v>-0.10571658071644752</c:v>
                </c:pt>
                <c:pt idx="6">
                  <c:v>8.2758543462825962E-2</c:v>
                </c:pt>
                <c:pt idx="7">
                  <c:v>0.24166927526713522</c:v>
                </c:pt>
                <c:pt idx="8">
                  <c:v>0.3693069057725622</c:v>
                </c:pt>
                <c:pt idx="9">
                  <c:v>0.46744040104439089</c:v>
                </c:pt>
                <c:pt idx="10">
                  <c:v>0.53947308747120104</c:v>
                </c:pt>
                <c:pt idx="11">
                  <c:v>0.58936915159111436</c:v>
                </c:pt>
                <c:pt idx="12">
                  <c:v>0.62105953197144714</c:v>
                </c:pt>
                <c:pt idx="13">
                  <c:v>0.63814044832524219</c:v>
                </c:pt>
                <c:pt idx="14">
                  <c:v>0.64374571508773748</c:v>
                </c:pt>
                <c:pt idx="15">
                  <c:v>0.64051818721783471</c:v>
                </c:pt>
                <c:pt idx="16">
                  <c:v>0.63063424299488169</c:v>
                </c:pt>
                <c:pt idx="17">
                  <c:v>0.61585348934660678</c:v>
                </c:pt>
                <c:pt idx="18">
                  <c:v>0.59757744346185948</c:v>
                </c:pt>
                <c:pt idx="19">
                  <c:v>0.5769081575157311</c:v>
                </c:pt>
                <c:pt idx="20">
                  <c:v>0.55470216394432326</c:v>
                </c:pt>
                <c:pt idx="21">
                  <c:v>0.53161774427640918</c:v>
                </c:pt>
                <c:pt idx="22">
                  <c:v>0.50815502767850784</c:v>
                </c:pt>
                <c:pt idx="23">
                  <c:v>0.48468923446247603</c:v>
                </c:pt>
                <c:pt idx="24">
                  <c:v>0.46149776926451347</c:v>
                </c:pt>
                <c:pt idx="25">
                  <c:v>0.43878201225424318</c:v>
                </c:pt>
                <c:pt idx="26">
                  <c:v>0.41668466308923824</c:v>
                </c:pt>
                <c:pt idx="27">
                  <c:v>0.3953034278591101</c:v>
                </c:pt>
                <c:pt idx="28">
                  <c:v>0.37470174362216202</c:v>
                </c:pt>
                <c:pt idx="29">
                  <c:v>0.35491713111021816</c:v>
                </c:pt>
                <c:pt idx="30">
                  <c:v>0.33596766609840811</c:v>
                </c:pt>
                <c:pt idx="31">
                  <c:v>0.31785696981134492</c:v>
                </c:pt>
                <c:pt idx="32">
                  <c:v>0.30057804085226891</c:v>
                </c:pt>
                <c:pt idx="33">
                  <c:v>0.28411618569852504</c:v>
                </c:pt>
                <c:pt idx="34">
                  <c:v>0.26845125092226407</c:v>
                </c:pt>
                <c:pt idx="35">
                  <c:v>0.25355931660102193</c:v>
                </c:pt>
                <c:pt idx="36">
                  <c:v>0.23941397537044029</c:v>
                </c:pt>
                <c:pt idx="37">
                  <c:v>0.22598729377998295</c:v>
                </c:pt>
                <c:pt idx="38">
                  <c:v>0.21325053072168165</c:v>
                </c:pt>
                <c:pt idx="39">
                  <c:v>0.20117467056769334</c:v>
                </c:pt>
                <c:pt idx="40">
                  <c:v>0.18973081531184866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2-4D0B-A1C7-34ED009C02DE}"/>
            </c:ext>
          </c:extLst>
        </c:ser>
        <c:ser>
          <c:idx val="1"/>
          <c:order val="1"/>
          <c:tx>
            <c:strRef>
              <c:f>SVARrestriction2!$T$31</c:f>
              <c:strCache>
                <c:ptCount val="1"/>
                <c:pt idx="0">
                  <c:v>pi_var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SVARrestriction2!$R$32:$R$72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SVARrestriction2!$T$32:$T$72</c:f>
              <c:numCache>
                <c:formatCode>General</c:formatCode>
                <c:ptCount val="41"/>
                <c:pt idx="0">
                  <c:v>0</c:v>
                </c:pt>
                <c:pt idx="1">
                  <c:v>-3.6836593194773393E-2</c:v>
                </c:pt>
                <c:pt idx="2">
                  <c:v>-8.8449970264589339E-2</c:v>
                </c:pt>
                <c:pt idx="3">
                  <c:v>-0.14237747218283747</c:v>
                </c:pt>
                <c:pt idx="4">
                  <c:v>-0.19206304770066041</c:v>
                </c:pt>
                <c:pt idx="5">
                  <c:v>-0.23449838980984561</c:v>
                </c:pt>
                <c:pt idx="6">
                  <c:v>-0.26873316848786244</c:v>
                </c:pt>
                <c:pt idx="7">
                  <c:v>-0.29494853233594975</c:v>
                </c:pt>
                <c:pt idx="8">
                  <c:v>-0.31389258382171681</c:v>
                </c:pt>
                <c:pt idx="9">
                  <c:v>-0.32654603030283047</c:v>
                </c:pt>
                <c:pt idx="10">
                  <c:v>-0.3339322568999763</c:v>
                </c:pt>
                <c:pt idx="11">
                  <c:v>-0.3370164485097944</c:v>
                </c:pt>
                <c:pt idx="12">
                  <c:v>-0.33665833882961405</c:v>
                </c:pt>
                <c:pt idx="13">
                  <c:v>-0.33359619085147818</c:v>
                </c:pt>
                <c:pt idx="14">
                  <c:v>-0.32844806081904743</c:v>
                </c:pt>
                <c:pt idx="15">
                  <c:v>-0.32172183017447376</c:v>
                </c:pt>
                <c:pt idx="16">
                  <c:v>-0.31382894764744451</c:v>
                </c:pt>
                <c:pt idx="17">
                  <c:v>-0.30509899563603193</c:v>
                </c:pt>
                <c:pt idx="18">
                  <c:v>-0.29579353635589989</c:v>
                </c:pt>
                <c:pt idx="19">
                  <c:v>-0.28611850276459805</c:v>
                </c:pt>
                <c:pt idx="20">
                  <c:v>-0.27623487223821019</c:v>
                </c:pt>
                <c:pt idx="21">
                  <c:v>-0.26626762406717575</c:v>
                </c:pt>
                <c:pt idx="22">
                  <c:v>-0.25631311656823996</c:v>
                </c:pt>
                <c:pt idx="23">
                  <c:v>-0.24644507791047987</c:v>
                </c:pt>
                <c:pt idx="24">
                  <c:v>-0.23671941928229012</c:v>
                </c:pt>
                <c:pt idx="25">
                  <c:v>-0.22717806998003809</c:v>
                </c:pt>
                <c:pt idx="26">
                  <c:v>-0.21785201359153294</c:v>
                </c:pt>
                <c:pt idx="27">
                  <c:v>-0.20876367983519151</c:v>
                </c:pt>
                <c:pt idx="28">
                  <c:v>-0.1999288217979287</c:v>
                </c:pt>
                <c:pt idx="29">
                  <c:v>-0.19135798535618997</c:v>
                </c:pt>
                <c:pt idx="30">
                  <c:v>-0.18305765737556845</c:v>
                </c:pt>
                <c:pt idx="31">
                  <c:v>-0.17503116211199732</c:v>
                </c:pt>
                <c:pt idx="32">
                  <c:v>-0.1672793609691694</c:v>
                </c:pt>
                <c:pt idx="33">
                  <c:v>-0.15980119911482316</c:v>
                </c:pt>
                <c:pt idx="34">
                  <c:v>-0.15259413306835423</c:v>
                </c:pt>
                <c:pt idx="35">
                  <c:v>-0.14565446588298192</c:v>
                </c:pt>
                <c:pt idx="36">
                  <c:v>-0.1389776106221241</c:v>
                </c:pt>
                <c:pt idx="37">
                  <c:v>-0.13255829817590215</c:v>
                </c:pt>
                <c:pt idx="38">
                  <c:v>-0.12639074182777543</c:v>
                </c:pt>
                <c:pt idx="39">
                  <c:v>-0.12046876815353036</c:v>
                </c:pt>
                <c:pt idx="40">
                  <c:v>-0.11478592164382695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2-4D0B-A1C7-34ED009C02DE}"/>
            </c:ext>
          </c:extLst>
        </c:ser>
        <c:ser>
          <c:idx val="2"/>
          <c:order val="2"/>
          <c:tx>
            <c:strRef>
              <c:f>SVARrestriction2!$U$31</c:f>
              <c:strCache>
                <c:ptCount val="1"/>
                <c:pt idx="0">
                  <c:v>i_var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SVARrestriction2!$R$32:$R$72</c:f>
              <c:numCache>
                <c:formatCode>\t\+0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SVARrestriction2!$U$32:$U$72</c:f>
              <c:numCache>
                <c:formatCode>General</c:formatCode>
                <c:ptCount val="41"/>
                <c:pt idx="0">
                  <c:v>1</c:v>
                </c:pt>
                <c:pt idx="1">
                  <c:v>1.6376096390955617</c:v>
                </c:pt>
                <c:pt idx="2">
                  <c:v>2.0269784034549474</c:v>
                </c:pt>
                <c:pt idx="3">
                  <c:v>2.2469202825031491</c:v>
                </c:pt>
                <c:pt idx="4">
                  <c:v>2.3518685271502786</c:v>
                </c:pt>
                <c:pt idx="5">
                  <c:v>2.3794208892503725</c:v>
                </c:pt>
                <c:pt idx="6">
                  <c:v>2.3555403528239394</c:v>
                </c:pt>
                <c:pt idx="7">
                  <c:v>2.298142698674396</c:v>
                </c:pt>
                <c:pt idx="8">
                  <c:v>2.2195733678563352</c:v>
                </c:pt>
                <c:pt idx="9">
                  <c:v>2.1283190303443362</c:v>
                </c:pt>
                <c:pt idx="10">
                  <c:v>2.030191440375086</c:v>
                </c:pt>
                <c:pt idx="11">
                  <c:v>1.9291470997388913</c:v>
                </c:pt>
                <c:pt idx="12">
                  <c:v>1.8278553548632717</c:v>
                </c:pt>
                <c:pt idx="13">
                  <c:v>1.7280925573932517</c:v>
                </c:pt>
                <c:pt idx="14">
                  <c:v>1.6310158394752028</c:v>
                </c:pt>
                <c:pt idx="15">
                  <c:v>1.5373534770862802</c:v>
                </c:pt>
                <c:pt idx="16">
                  <c:v>1.4475373927792647</c:v>
                </c:pt>
                <c:pt idx="17">
                  <c:v>1.3617954734675628</c:v>
                </c:pt>
                <c:pt idx="18">
                  <c:v>1.2802159437893046</c:v>
                </c:pt>
                <c:pt idx="19">
                  <c:v>1.2027922814288941</c:v>
                </c:pt>
                <c:pt idx="20">
                  <c:v>1.1294545651621259</c:v>
                </c:pt>
                <c:pt idx="21">
                  <c:v>1.0600913499319162</c:v>
                </c:pt>
                <c:pt idx="22">
                  <c:v>0.99456491852742346</c:v>
                </c:pt>
                <c:pt idx="23">
                  <c:v>0.93272189596421118</c:v>
                </c:pt>
                <c:pt idx="24">
                  <c:v>0.8744006129134565</c:v>
                </c:pt>
                <c:pt idx="25">
                  <c:v>0.81943618739894841</c:v>
                </c:pt>
                <c:pt idx="26">
                  <c:v>0.76766400345418617</c:v>
                </c:pt>
                <c:pt idx="27">
                  <c:v>0.71892206278074688</c:v>
                </c:pt>
                <c:pt idx="28">
                  <c:v>0.67305254387168745</c:v>
                </c:pt>
                <c:pt idx="29">
                  <c:v>0.62990280399115672</c:v>
                </c:pt>
                <c:pt idx="30">
                  <c:v>0.58932598995362095</c:v>
                </c:pt>
                <c:pt idx="31">
                  <c:v>0.55118137487777474</c:v>
                </c:pt>
                <c:pt idx="32">
                  <c:v>0.51533450378037671</c:v>
                </c:pt>
                <c:pt idx="33">
                  <c:v>0.4816572066915441</c:v>
                </c:pt>
                <c:pt idx="34">
                  <c:v>0.45002752089378895</c:v>
                </c:pt>
                <c:pt idx="35">
                  <c:v>0.4203295518015322</c:v>
                </c:pt>
                <c:pt idx="36">
                  <c:v>0.39245329342891111</c:v>
                </c:pt>
                <c:pt idx="37">
                  <c:v>0.36629442330634987</c:v>
                </c:pt>
                <c:pt idx="38">
                  <c:v>0.34175408237349325</c:v>
                </c:pt>
                <c:pt idx="39">
                  <c:v>0.31873864728646595</c:v>
                </c:pt>
                <c:pt idx="40">
                  <c:v>0.29715950037041727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2-4D0B-A1C7-34ED009C0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772607"/>
        <c:axId val="1278764447"/>
      </c:lineChart>
      <c:catAx>
        <c:axId val="1278772607"/>
        <c:scaling>
          <c:orientation val="minMax"/>
        </c:scaling>
        <c:delete val="0"/>
        <c:axPos val="b"/>
        <c:numFmt formatCode="\t\+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8764447"/>
        <c:crosses val="autoZero"/>
        <c:auto val="1"/>
        <c:lblAlgn val="ctr"/>
        <c:lblOffset val="100"/>
        <c:noMultiLvlLbl val="0"/>
      </c:catAx>
      <c:valAx>
        <c:axId val="127876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877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423862</xdr:colOff>
      <xdr:row>1</xdr:row>
      <xdr:rowOff>66675</xdr:rowOff>
    </xdr:from>
    <xdr:to>
      <xdr:col>71</xdr:col>
      <xdr:colOff>366262</xdr:colOff>
      <xdr:row>13</xdr:row>
      <xdr:rowOff>120675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DDA61F-048E-4B03-8763-D1E905B9B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452437</xdr:colOff>
      <xdr:row>1</xdr:row>
      <xdr:rowOff>66675</xdr:rowOff>
    </xdr:from>
    <xdr:to>
      <xdr:col>65</xdr:col>
      <xdr:colOff>394837</xdr:colOff>
      <xdr:row>13</xdr:row>
      <xdr:rowOff>120675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BA943D-3057-4685-B5AA-D56DE7D99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59</xdr:col>
      <xdr:colOff>452437</xdr:colOff>
      <xdr:row>13</xdr:row>
      <xdr:rowOff>152400</xdr:rowOff>
    </xdr:from>
    <xdr:to>
      <xdr:col>65</xdr:col>
      <xdr:colOff>394837</xdr:colOff>
      <xdr:row>26</xdr:row>
      <xdr:rowOff>15900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9E7158-05CB-423D-BC6B-4A57B61A6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49794</xdr:colOff>
      <xdr:row>3</xdr:row>
      <xdr:rowOff>37868</xdr:rowOff>
    </xdr:from>
    <xdr:ext cx="120353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2CBFC5C-5256-0206-9EB8-3DEE700601B5}"/>
                </a:ext>
              </a:extLst>
            </xdr:cNvPr>
            <xdr:cNvSpPr txBox="1"/>
          </xdr:nvSpPr>
          <xdr:spPr>
            <a:xfrm>
              <a:off x="7901707" y="609368"/>
              <a:ext cx="120353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2CBFC5C-5256-0206-9EB8-3DEE700601B5}"/>
                </a:ext>
              </a:extLst>
            </xdr:cNvPr>
            <xdr:cNvSpPr txBox="1"/>
          </xdr:nvSpPr>
          <xdr:spPr>
            <a:xfrm>
              <a:off x="7901707" y="609368"/>
              <a:ext cx="120353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𝑌_𝑡=𝑎+𝐴𝑌_(𝑡−1)+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𝑣_𝑡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39</xdr:col>
      <xdr:colOff>49305</xdr:colOff>
      <xdr:row>2</xdr:row>
      <xdr:rowOff>19050</xdr:rowOff>
    </xdr:from>
    <xdr:ext cx="172412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431AA91-903E-4A18-A7C4-0ED2EA28ACDC}"/>
                </a:ext>
              </a:extLst>
            </xdr:cNvPr>
            <xdr:cNvSpPr txBox="1"/>
          </xdr:nvSpPr>
          <xdr:spPr>
            <a:xfrm>
              <a:off x="19323423" y="400050"/>
              <a:ext cx="172412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431AA91-903E-4A18-A7C4-0ED2EA28ACDC}"/>
                </a:ext>
              </a:extLst>
            </xdr:cNvPr>
            <xdr:cNvSpPr txBox="1"/>
          </xdr:nvSpPr>
          <xdr:spPr>
            <a:xfrm>
              <a:off x="19323423" y="400050"/>
              <a:ext cx="172412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𝑌_𝑡=𝑎+𝐴_0 𝑌_𝑡+𝐴_1 𝑌_(𝑡−1)+𝑢_𝑡</a:t>
              </a:r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39</xdr:col>
      <xdr:colOff>5603</xdr:colOff>
      <xdr:row>3</xdr:row>
      <xdr:rowOff>76200</xdr:rowOff>
    </xdr:from>
    <xdr:ext cx="1803506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86C157B-010E-49E3-BE2E-A745750FC0D9}"/>
                </a:ext>
              </a:extLst>
            </xdr:cNvPr>
            <xdr:cNvSpPr txBox="1"/>
          </xdr:nvSpPr>
          <xdr:spPr>
            <a:xfrm>
              <a:off x="19279721" y="647700"/>
              <a:ext cx="180350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86C157B-010E-49E3-BE2E-A745750FC0D9}"/>
                </a:ext>
              </a:extLst>
            </xdr:cNvPr>
            <xdr:cNvSpPr txBox="1"/>
          </xdr:nvSpPr>
          <xdr:spPr>
            <a:xfrm>
              <a:off x="19279721" y="647700"/>
              <a:ext cx="1803506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(1−𝐴_0 ) 𝑌_𝑡=𝑎+𝐴_1 𝑌_(𝑡−1)+𝑢_𝑡</a:t>
              </a:r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39</xdr:col>
      <xdr:colOff>30256</xdr:colOff>
      <xdr:row>4</xdr:row>
      <xdr:rowOff>133350</xdr:rowOff>
    </xdr:from>
    <xdr:ext cx="3260443" cy="1684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0420D12-B1FE-4C90-8B2F-B33CB36DB08F}"/>
                </a:ext>
              </a:extLst>
            </xdr:cNvPr>
            <xdr:cNvSpPr txBox="1"/>
          </xdr:nvSpPr>
          <xdr:spPr>
            <a:xfrm>
              <a:off x="19304374" y="895350"/>
              <a:ext cx="3260443" cy="168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𝐴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𝐴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𝐴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0420D12-B1FE-4C90-8B2F-B33CB36DB08F}"/>
                </a:ext>
              </a:extLst>
            </xdr:cNvPr>
            <xdr:cNvSpPr txBox="1"/>
          </xdr:nvSpPr>
          <xdr:spPr>
            <a:xfrm>
              <a:off x="19304374" y="895350"/>
              <a:ext cx="3260443" cy="168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𝑌_𝑡=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(1−𝐴_0 )^(−1) 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(1−𝐴_0 )^(−1) 𝐴_1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𝑌_(𝑡−1)+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(1−𝐴_0 )^(−1)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𝑢_𝑡</a:t>
              </a:r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39</xdr:col>
      <xdr:colOff>463924</xdr:colOff>
      <xdr:row>8</xdr:row>
      <xdr:rowOff>9526</xdr:rowOff>
    </xdr:from>
    <xdr:ext cx="120821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C19921A-0C0F-41F2-93B5-FCD99FC5CE08}"/>
                </a:ext>
              </a:extLst>
            </xdr:cNvPr>
            <xdr:cNvSpPr txBox="1"/>
          </xdr:nvSpPr>
          <xdr:spPr>
            <a:xfrm>
              <a:off x="20589689" y="1533526"/>
              <a:ext cx="120821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𝑏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𝐵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C19921A-0C0F-41F2-93B5-FCD99FC5CE08}"/>
                </a:ext>
              </a:extLst>
            </xdr:cNvPr>
            <xdr:cNvSpPr txBox="1"/>
          </xdr:nvSpPr>
          <xdr:spPr>
            <a:xfrm>
              <a:off x="20589689" y="1533526"/>
              <a:ext cx="120821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𝑌_𝑡=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𝑏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𝐵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𝑌_(𝑡−1)+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𝜀_𝑡</a:t>
              </a:r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65</xdr:col>
      <xdr:colOff>423862</xdr:colOff>
      <xdr:row>13</xdr:row>
      <xdr:rowOff>152400</xdr:rowOff>
    </xdr:from>
    <xdr:to>
      <xdr:col>71</xdr:col>
      <xdr:colOff>366262</xdr:colOff>
      <xdr:row>26</xdr:row>
      <xdr:rowOff>15900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2EFDF1C-4520-44C1-A694-10ABCC8C3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40</xdr:col>
      <xdr:colOff>44263</xdr:colOff>
      <xdr:row>6</xdr:row>
      <xdr:rowOff>11206</xdr:rowOff>
    </xdr:from>
    <xdr:ext cx="1034322" cy="1684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908C3C5-211E-46D2-A64C-866F30DBA41E}"/>
                </a:ext>
              </a:extLst>
            </xdr:cNvPr>
            <xdr:cNvSpPr txBox="1"/>
          </xdr:nvSpPr>
          <xdr:spPr>
            <a:xfrm>
              <a:off x="22814616" y="1154206"/>
              <a:ext cx="1034322" cy="168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𝐴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𝑎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≡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𝑏</m:t>
                    </m:r>
                  </m:oMath>
                </m:oMathPara>
              </a14:m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908C3C5-211E-46D2-A64C-866F30DBA41E}"/>
                </a:ext>
              </a:extLst>
            </xdr:cNvPr>
            <xdr:cNvSpPr txBox="1"/>
          </xdr:nvSpPr>
          <xdr:spPr>
            <a:xfrm>
              <a:off x="22814616" y="1154206"/>
              <a:ext cx="1034322" cy="168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(1−𝐴_0 )^(−1) 𝑎≡𝑏</a:t>
              </a:r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42</xdr:col>
      <xdr:colOff>147357</xdr:colOff>
      <xdr:row>6</xdr:row>
      <xdr:rowOff>14568</xdr:rowOff>
    </xdr:from>
    <xdr:ext cx="1120948" cy="1684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508190E-60E1-4D4F-9A1C-C128C02F90D6}"/>
                </a:ext>
              </a:extLst>
            </xdr:cNvPr>
            <xdr:cNvSpPr txBox="1"/>
          </xdr:nvSpPr>
          <xdr:spPr>
            <a:xfrm>
              <a:off x="21959607" y="1157568"/>
              <a:ext cx="1120948" cy="168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𝐴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≡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𝐵</m:t>
                    </m:r>
                  </m:oMath>
                </m:oMathPara>
              </a14:m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508190E-60E1-4D4F-9A1C-C128C02F90D6}"/>
                </a:ext>
              </a:extLst>
            </xdr:cNvPr>
            <xdr:cNvSpPr txBox="1"/>
          </xdr:nvSpPr>
          <xdr:spPr>
            <a:xfrm>
              <a:off x="21959607" y="1157568"/>
              <a:ext cx="1120948" cy="168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(1−𝐴_0 )^(−1) 𝐴_1≡𝐵</a:t>
              </a:r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44</xdr:col>
      <xdr:colOff>326652</xdr:colOff>
      <xdr:row>6</xdr:row>
      <xdr:rowOff>20731</xdr:rowOff>
    </xdr:from>
    <xdr:ext cx="1123577" cy="1684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44255BF-CDC7-47B5-9F35-5FBD52C38F68}"/>
                </a:ext>
              </a:extLst>
            </xdr:cNvPr>
            <xdr:cNvSpPr txBox="1"/>
          </xdr:nvSpPr>
          <xdr:spPr>
            <a:xfrm>
              <a:off x="23167602" y="1163731"/>
              <a:ext cx="1123577" cy="168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𝐴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−1</m:t>
                        </m:r>
                      </m:sup>
                    </m:sSup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44255BF-CDC7-47B5-9F35-5FBD52C38F68}"/>
                </a:ext>
              </a:extLst>
            </xdr:cNvPr>
            <xdr:cNvSpPr txBox="1"/>
          </xdr:nvSpPr>
          <xdr:spPr>
            <a:xfrm>
              <a:off x="23167602" y="1163731"/>
              <a:ext cx="1123577" cy="1684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𝜀_𝑡≡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(1−𝐴_0 )^(−1)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𝑢_𝑡</a:t>
              </a:r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59</xdr:col>
      <xdr:colOff>457199</xdr:colOff>
      <xdr:row>28</xdr:row>
      <xdr:rowOff>57150</xdr:rowOff>
    </xdr:from>
    <xdr:to>
      <xdr:col>66</xdr:col>
      <xdr:colOff>47624</xdr:colOff>
      <xdr:row>40</xdr:row>
      <xdr:rowOff>111150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535D27B-F4FF-4201-AB39-5C082FE56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71</xdr:col>
      <xdr:colOff>549086</xdr:colOff>
      <xdr:row>1</xdr:row>
      <xdr:rowOff>145677</xdr:rowOff>
    </xdr:from>
    <xdr:to>
      <xdr:col>82</xdr:col>
      <xdr:colOff>270461</xdr:colOff>
      <xdr:row>15</xdr:row>
      <xdr:rowOff>178677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37E547C-BA8E-413A-A971-BCC34271D0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12</xdr:col>
      <xdr:colOff>6334</xdr:colOff>
      <xdr:row>4</xdr:row>
      <xdr:rowOff>71135</xdr:rowOff>
    </xdr:from>
    <xdr:ext cx="3478580" cy="567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FFCEE35-DC58-4381-A926-508AD1D525D7}"/>
                </a:ext>
              </a:extLst>
            </xdr:cNvPr>
            <xdr:cNvSpPr txBox="1"/>
          </xdr:nvSpPr>
          <xdr:spPr>
            <a:xfrm>
              <a:off x="7858247" y="833135"/>
              <a:ext cx="3478580" cy="567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𝜋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𝜋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,1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1,2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1,3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2,1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2,2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2,3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3,1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3,2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3,3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𝜋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−1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−1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  <m:sup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𝑦</m:t>
                                  </m:r>
                                </m:sup>
                              </m:sSubSup>
                            </m:e>
                          </m:mr>
                          <m:mr>
                            <m:e>
                              <m:sSubSup>
                                <m:sSubSup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  <m:sup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𝜋</m:t>
                                  </m:r>
                                </m:sup>
                              </m:sSubSup>
                            </m:e>
                          </m:mr>
                          <m:mr>
                            <m:e>
                              <m:sSubSup>
                                <m:sSubSup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  <m:sup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𝑖</m:t>
                                  </m:r>
                                </m:sup>
                              </m:sSubSup>
                            </m:e>
                          </m:mr>
                        </m:m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FFCEE35-DC58-4381-A926-508AD1D525D7}"/>
                </a:ext>
              </a:extLst>
            </xdr:cNvPr>
            <xdr:cNvSpPr txBox="1"/>
          </xdr:nvSpPr>
          <xdr:spPr>
            <a:xfrm>
              <a:off x="7858247" y="833135"/>
              <a:ext cx="3478580" cy="567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[■8(𝑦_𝑡@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𝜋_𝑡@</a:t>
              </a:r>
              <a:r>
                <a:rPr lang="en-GB" sz="1100" b="0" i="0">
                  <a:latin typeface="Cambria Math" panose="02040503050406030204" pitchFamily="18" charset="0"/>
                </a:rPr>
                <a:t>𝑖_𝑡 )]=[■8(𝑎_𝑦@𝑎_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𝜋@</a:t>
              </a:r>
              <a:r>
                <a:rPr lang="en-GB" sz="1100" b="0" i="0">
                  <a:latin typeface="Cambria Math" panose="02040503050406030204" pitchFamily="18" charset="0"/>
                </a:rPr>
                <a:t>𝑎_𝑖 )]+[■8(𝐴_1,1&amp;𝐴_1,2&amp;𝐴_1,3@𝐴_2,1&amp;𝐴_2,2&amp;𝐴_2,3@𝐴_3,1&amp;𝐴_3,2&amp;𝐴_3,3 )][■8(𝑦_(𝑡−1)@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𝜋_(𝑡−1)@</a:t>
              </a:r>
              <a:r>
                <a:rPr lang="en-GB" sz="1100" b="0" i="0">
                  <a:latin typeface="Cambria Math" panose="02040503050406030204" pitchFamily="18" charset="0"/>
                </a:rPr>
                <a:t>𝑖_(𝑡−1) )]+[■8(1&amp;0&amp;0@0&amp;1&amp;0@0&amp;0&amp;1)][■8(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𝑣_𝑡^𝑦@𝑣_𝑡^𝜋@𝑣_𝑡^𝑖 )]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48</xdr:col>
      <xdr:colOff>6820</xdr:colOff>
      <xdr:row>2</xdr:row>
      <xdr:rowOff>73572</xdr:rowOff>
    </xdr:from>
    <xdr:ext cx="3679019" cy="5679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9403AF3-6819-48B4-8BED-9E2BC63B4CAF}"/>
                </a:ext>
              </a:extLst>
            </xdr:cNvPr>
            <xdr:cNvSpPr txBox="1"/>
          </xdr:nvSpPr>
          <xdr:spPr>
            <a:xfrm>
              <a:off x="25045146" y="454572"/>
              <a:ext cx="3679019" cy="567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𝜋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𝜋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𝐵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,1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𝐵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1,2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𝐵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1,3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𝐵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2,1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𝐵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2,2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𝐵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2,3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𝐵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3,1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𝐵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3,2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𝐵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3,3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m:rPr>
                                      <m:brk m:alnAt="7"/>
                                    </m:r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𝜋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−1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𝑡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−1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sSubSup>
                                <m:sSubSup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𝐴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  <m:sup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p>
                              </m:sSubSup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GB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𝜀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  <m:sup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𝑦</m:t>
                                  </m:r>
                                </m:sup>
                              </m:sSubSup>
                            </m:e>
                          </m:mr>
                          <m:mr>
                            <m:e>
                              <m:sSubSup>
                                <m:sSubSup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𝜀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  <m:sup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𝜋</m:t>
                                  </m:r>
                                </m:sup>
                              </m:sSubSup>
                            </m:e>
                          </m:mr>
                          <m:mr>
                            <m:e>
                              <m:sSubSup>
                                <m:sSubSupPr>
                                  <m:ctrlP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𝜀</m:t>
                                  </m:r>
                                </m:e>
                                <m:sub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sub>
                                <m:sup>
                                  <m:r>
                                    <a:rPr lang="en-GB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𝑖</m:t>
                                  </m:r>
                                </m:sup>
                              </m:sSubSup>
                            </m:e>
                          </m:mr>
                        </m:m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9403AF3-6819-48B4-8BED-9E2BC63B4CAF}"/>
                </a:ext>
              </a:extLst>
            </xdr:cNvPr>
            <xdr:cNvSpPr txBox="1"/>
          </xdr:nvSpPr>
          <xdr:spPr>
            <a:xfrm>
              <a:off x="25045146" y="454572"/>
              <a:ext cx="3679019" cy="567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[■8(𝑦_𝑡@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𝜋_𝑡@</a:t>
              </a:r>
              <a:r>
                <a:rPr lang="en-GB" sz="1100" b="0" i="0">
                  <a:latin typeface="Cambria Math" panose="02040503050406030204" pitchFamily="18" charset="0"/>
                </a:rPr>
                <a:t>𝑖_𝑡 )]=[■8(𝑏_𝑦@𝑏_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𝜋@</a:t>
              </a:r>
              <a:r>
                <a:rPr lang="en-GB" sz="1100" b="0" i="0">
                  <a:latin typeface="Cambria Math" panose="02040503050406030204" pitchFamily="18" charset="0"/>
                </a:rPr>
                <a:t>𝑏_𝑖 )]+[■8(𝐵_1,1&amp;𝐵_1,2&amp;𝐵_1,3@𝐵_2,1&amp;𝐵_2,2&amp;𝐵_2,3@𝐵_3,1&amp;𝐵_3,2&amp;𝐵_3,3 )][■8(𝑦_(𝑡−1)@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𝜋_(𝑡−1)@</a:t>
              </a:r>
              <a:r>
                <a:rPr lang="en-GB" sz="1100" b="0" i="0">
                  <a:latin typeface="Cambria Math" panose="02040503050406030204" pitchFamily="18" charset="0"/>
                </a:rPr>
                <a:t>𝑖_(𝑡−1) )]+[■8(1&amp;0&amp;0@0&amp;1&amp;0@𝐴_0^(𝑖−𝑦)&amp;0&amp;1)][■8(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𝜀_𝑡^𝑦@𝜀_𝑡^𝜋@𝜀_𝑡^𝑖 )]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26</xdr:col>
      <xdr:colOff>66261</xdr:colOff>
      <xdr:row>7</xdr:row>
      <xdr:rowOff>49695</xdr:rowOff>
    </xdr:from>
    <xdr:ext cx="2686697" cy="185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CC5E360-4560-418B-973E-5E677E7E9995}"/>
                </a:ext>
              </a:extLst>
            </xdr:cNvPr>
            <xdr:cNvSpPr txBox="1"/>
          </xdr:nvSpPr>
          <xdr:spPr>
            <a:xfrm>
              <a:off x="14668500" y="1383195"/>
              <a:ext cx="2686697" cy="185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b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̃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</m:e>
                            </m:acc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̃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CC5E360-4560-418B-973E-5E677E7E9995}"/>
                </a:ext>
              </a:extLst>
            </xdr:cNvPr>
            <xdr:cNvSpPr txBox="1"/>
          </xdr:nvSpPr>
          <xdr:spPr>
            <a:xfrm>
              <a:off x="14668500" y="1383195"/>
              <a:ext cx="2686697" cy="185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𝑖_𝑡=𝑐_1 𝑖_(𝑡−1)+(1−𝑐_1 )(𝑖_𝑡^∗+𝑐_2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 ̃_</a:t>
              </a:r>
              <a:r>
                <a:rPr lang="en-GB" sz="1100" b="0" i="0">
                  <a:latin typeface="Cambria Math" panose="02040503050406030204" pitchFamily="18" charset="0"/>
                </a:rPr>
                <a:t>𝑡+𝑐_3 𝑦 ̃_𝑡 )+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𝜀_𝑡^𝑖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26</xdr:col>
      <xdr:colOff>49696</xdr:colOff>
      <xdr:row>8</xdr:row>
      <xdr:rowOff>107675</xdr:rowOff>
    </xdr:from>
    <xdr:ext cx="2813398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340E08F-06BF-42C3-9AE4-E2139E9C66FF}"/>
                </a:ext>
              </a:extLst>
            </xdr:cNvPr>
            <xdr:cNvSpPr txBox="1"/>
          </xdr:nvSpPr>
          <xdr:spPr>
            <a:xfrm>
              <a:off x="14651935" y="1631675"/>
              <a:ext cx="2813398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∗</m:t>
                                </m:r>
                              </m:sup>
                            </m:sSub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̃"/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𝜋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̃"/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340E08F-06BF-42C3-9AE4-E2139E9C66FF}"/>
                </a:ext>
              </a:extLst>
            </xdr:cNvPr>
            <xdr:cNvSpPr txBox="1"/>
          </xdr:nvSpPr>
          <xdr:spPr>
            <a:xfrm>
              <a:off x="14651935" y="1631675"/>
              <a:ext cx="2813398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𝜀_𝑡^𝑖=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𝑖_𝑡−(𝑐_1 𝑖_(𝑡−1)+(1−𝑐_1 )(𝑖_𝑡^∗+𝑐_2 𝜋 ̃_𝑡+𝑐_3 𝑦 ̃_𝑡 ))</a:t>
              </a:r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48</xdr:col>
      <xdr:colOff>53422</xdr:colOff>
      <xdr:row>6</xdr:row>
      <xdr:rowOff>25261</xdr:rowOff>
    </xdr:from>
    <xdr:ext cx="1373774" cy="2066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52F330A-90AA-4D08-85F4-69C33178AF4A}"/>
                </a:ext>
              </a:extLst>
            </xdr:cNvPr>
            <xdr:cNvSpPr txBox="1"/>
          </xdr:nvSpPr>
          <xdr:spPr>
            <a:xfrm>
              <a:off x="25091748" y="1168261"/>
              <a:ext cx="1373774" cy="206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0</m:t>
                        </m:r>
                      </m:sub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𝑖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</m:sup>
                    </m:sSubSup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52F330A-90AA-4D08-85F4-69C33178AF4A}"/>
                </a:ext>
              </a:extLst>
            </xdr:cNvPr>
            <xdr:cNvSpPr txBox="1"/>
          </xdr:nvSpPr>
          <xdr:spPr>
            <a:xfrm>
              <a:off x="25091748" y="1168261"/>
              <a:ext cx="1373774" cy="206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𝑦_𝑡=𝑑_0+𝐴_0^(𝑖−𝑦)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𝜀_𝑡^𝑖+𝑤_𝑡</a:t>
              </a:r>
              <a:endParaRPr lang="en-GB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28</xdr:row>
      <xdr:rowOff>83820</xdr:rowOff>
    </xdr:from>
    <xdr:to>
      <xdr:col>13</xdr:col>
      <xdr:colOff>373896</xdr:colOff>
      <xdr:row>40</xdr:row>
      <xdr:rowOff>129734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C80716D-581F-4F21-89F5-C651FD12E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5204460"/>
          <a:ext cx="5951736" cy="2240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0</xdr:row>
      <xdr:rowOff>106680</xdr:rowOff>
    </xdr:from>
    <xdr:to>
      <xdr:col>12</xdr:col>
      <xdr:colOff>411480</xdr:colOff>
      <xdr:row>17</xdr:row>
      <xdr:rowOff>175260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E2935EE-4298-3D94-367B-6968C4C83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221755</xdr:colOff>
      <xdr:row>8</xdr:row>
      <xdr:rowOff>68713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4AF73E6-1460-325D-B03B-9E6C64BA5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39035" cy="1531753"/>
        </a:xfrm>
        <a:prstGeom prst="rect">
          <a:avLst/>
        </a:prstGeom>
      </xdr:spPr>
    </xdr:pic>
    <xdr:clientData/>
  </xdr:twoCellAnchor>
  <xdr:twoCellAnchor>
    <xdr:from>
      <xdr:col>11</xdr:col>
      <xdr:colOff>464820</xdr:colOff>
      <xdr:row>1</xdr:row>
      <xdr:rowOff>144780</xdr:rowOff>
    </xdr:from>
    <xdr:to>
      <xdr:col>17</xdr:col>
      <xdr:colOff>472440</xdr:colOff>
      <xdr:row>19</xdr:row>
      <xdr:rowOff>30480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50F9C55-1BDC-4871-9D14-B22104BF9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221755</xdr:colOff>
      <xdr:row>8</xdr:row>
      <xdr:rowOff>68713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5A8FC2E-C467-43CB-AAF4-ECC636E22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39035" cy="1531753"/>
        </a:xfrm>
        <a:prstGeom prst="rect">
          <a:avLst/>
        </a:prstGeom>
      </xdr:spPr>
    </xdr:pic>
    <xdr:clientData/>
  </xdr:twoCellAnchor>
  <xdr:twoCellAnchor>
    <xdr:from>
      <xdr:col>11</xdr:col>
      <xdr:colOff>464820</xdr:colOff>
      <xdr:row>2</xdr:row>
      <xdr:rowOff>0</xdr:rowOff>
    </xdr:from>
    <xdr:to>
      <xdr:col>17</xdr:col>
      <xdr:colOff>472440</xdr:colOff>
      <xdr:row>19</xdr:row>
      <xdr:rowOff>68580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B32F57F-E95F-42C8-89BD-1BDAF219C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l Saadaoui" id="{BEFDC2F1-9B28-4471-963E-AA53D43D1FD2}" userId="aa3334c657bda5fd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3" dT="2025-03-30T09:37:31.87" personId="{BEFDC2F1-9B28-4471-963E-AA53D43D1FD2}" id="{4B02927C-4FA4-48D2-9934-EFF8FF32ADB8}">
    <text>OLS estimates of the VAR system!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2" dT="2025-03-30T09:38:30.94" personId="{BEFDC2F1-9B28-4471-963E-AA53D43D1FD2}" id="{D5D7A2C0-F700-468A-8DE2-72D6039A1DFC}">
    <text>Restriction if 0 = VAR, if not = SVAR.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2" dT="2025-03-30T09:38:30.94" personId="{BEFDC2F1-9B28-4471-963E-AA53D43D1FD2}" id="{8769D652-E7BF-4B3D-B176-CDBD016DD758}">
    <text>Restriction</text>
  </threadedComment>
  <threadedComment ref="S32" dT="2025-03-30T11:13:17.29" personId="{BEFDC2F1-9B28-4471-963E-AA53D43D1FD2}" id="{9842C723-E477-4A3D-B4F0-CD0BEF1D603C}">
    <text>The restriction is here!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22" dT="2025-03-30T09:38:30.94" personId="{BEFDC2F1-9B28-4471-963E-AA53D43D1FD2}" id="{E86A9E77-C993-4FEB-9743-6FAC7B7287A3}">
    <text>Restriction</text>
  </threadedComment>
  <threadedComment ref="S32" dT="2025-03-30T11:13:17.29" personId="{BEFDC2F1-9B28-4471-963E-AA53D43D1FD2}" id="{BFEBE0A3-ED5E-448D-A6A7-4B6CC683EE84}">
    <text>The restriction is here!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7A4977A-1DFB-4B41-A810-1782A88D56A8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EC65-E56F-42E3-837E-FEFDAA74EBB3}">
  <dimension ref="A1:CC2244"/>
  <sheetViews>
    <sheetView showGridLines="0" topLeftCell="BE1" zoomScaleNormal="100" workbookViewId="0">
      <selection activeCell="AJ13" sqref="AJ13"/>
    </sheetView>
  </sheetViews>
  <sheetFormatPr baseColWidth="10" defaultColWidth="9.109375" defaultRowHeight="14.4" x14ac:dyDescent="0.3"/>
  <cols>
    <col min="1" max="1" width="10.33203125" customWidth="1"/>
    <col min="2" max="2" width="9.109375" customWidth="1"/>
    <col min="3" max="3" width="10.6640625" customWidth="1"/>
    <col min="4" max="4" width="9.109375" customWidth="1"/>
    <col min="5" max="5" width="11.109375" customWidth="1"/>
    <col min="6" max="6" width="9.109375" customWidth="1"/>
    <col min="7" max="7" width="10.88671875" customWidth="1"/>
    <col min="8" max="9" width="9.109375" customWidth="1"/>
    <col min="10" max="10" width="10.44140625" bestFit="1" customWidth="1"/>
    <col min="11" max="14" width="9.109375" customWidth="1"/>
    <col min="16" max="16" width="2.6640625" customWidth="1"/>
    <col min="17" max="18" width="8.109375" customWidth="1"/>
    <col min="19" max="19" width="8.6640625" bestFit="1" customWidth="1"/>
    <col min="20" max="20" width="2.6640625" customWidth="1"/>
    <col min="21" max="21" width="5.88671875" customWidth="1"/>
    <col min="22" max="24" width="9.109375" customWidth="1"/>
    <col min="25" max="25" width="7" customWidth="1"/>
    <col min="26" max="26" width="2.6640625" customWidth="1"/>
    <col min="27" max="27" width="4" customWidth="1"/>
    <col min="28" max="30" width="7.33203125" customWidth="1"/>
    <col min="31" max="31" width="7" customWidth="1"/>
    <col min="32" max="32" width="2.6640625" customWidth="1"/>
    <col min="33" max="33" width="5.109375" bestFit="1" customWidth="1"/>
    <col min="34" max="37" width="7.6640625" customWidth="1"/>
    <col min="38" max="38" width="4.44140625" customWidth="1"/>
    <col min="39" max="39" width="11.6640625" style="53" customWidth="1"/>
    <col min="40" max="41" width="8.5546875" customWidth="1"/>
    <col min="42" max="42" width="7.109375" customWidth="1"/>
    <col min="43" max="43" width="4.44140625" customWidth="1"/>
    <col min="44" max="44" width="11" customWidth="1"/>
    <col min="45" max="47" width="9.109375" customWidth="1"/>
    <col min="48" max="48" width="4.44140625" customWidth="1"/>
    <col min="49" max="51" width="9.109375" customWidth="1"/>
    <col min="52" max="52" width="4.44140625" customWidth="1"/>
    <col min="53" max="53" width="9.109375" customWidth="1"/>
    <col min="54" max="54" width="4.44140625" customWidth="1"/>
    <col min="55" max="58" width="11.88671875" customWidth="1"/>
    <col min="59" max="59" width="4.44140625" customWidth="1"/>
    <col min="60" max="67" width="9.109375" customWidth="1"/>
    <col min="73" max="73" width="3.88671875" customWidth="1"/>
    <col min="74" max="76" width="4.88671875" customWidth="1"/>
    <col min="78" max="81" width="4.44140625" customWidth="1"/>
  </cols>
  <sheetData>
    <row r="1" spans="1:58" x14ac:dyDescent="0.3">
      <c r="A1" t="s">
        <v>0</v>
      </c>
      <c r="C1" t="s">
        <v>1</v>
      </c>
      <c r="E1" t="s">
        <v>2</v>
      </c>
      <c r="G1" t="s">
        <v>65</v>
      </c>
    </row>
    <row r="2" spans="1:58" x14ac:dyDescent="0.3">
      <c r="A2" t="s">
        <v>3</v>
      </c>
      <c r="B2" t="s">
        <v>4</v>
      </c>
      <c r="C2" t="s">
        <v>3</v>
      </c>
      <c r="D2" t="s">
        <v>5</v>
      </c>
      <c r="E2" t="s">
        <v>3</v>
      </c>
      <c r="F2" t="s">
        <v>6</v>
      </c>
      <c r="G2" t="s">
        <v>3</v>
      </c>
      <c r="H2" t="s">
        <v>66</v>
      </c>
      <c r="U2" t="s">
        <v>45</v>
      </c>
      <c r="AN2" t="s">
        <v>38</v>
      </c>
      <c r="AW2" t="s">
        <v>76</v>
      </c>
    </row>
    <row r="3" spans="1:58" x14ac:dyDescent="0.3">
      <c r="A3" t="s">
        <v>17</v>
      </c>
      <c r="B3" t="s">
        <v>8</v>
      </c>
      <c r="C3" t="s">
        <v>17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M3" t="s">
        <v>37</v>
      </c>
      <c r="U3" s="10"/>
      <c r="V3" s="13" t="s">
        <v>20</v>
      </c>
      <c r="W3" s="13" t="s">
        <v>19</v>
      </c>
      <c r="X3" s="14" t="s">
        <v>18</v>
      </c>
      <c r="AA3" t="s">
        <v>46</v>
      </c>
    </row>
    <row r="4" spans="1:58" x14ac:dyDescent="0.3">
      <c r="A4" s="2">
        <v>30682</v>
      </c>
      <c r="B4" t="s">
        <v>56</v>
      </c>
      <c r="C4" s="2">
        <v>30682</v>
      </c>
      <c r="D4" t="s">
        <v>56</v>
      </c>
      <c r="E4" s="2">
        <v>30682</v>
      </c>
      <c r="F4" t="s">
        <v>57</v>
      </c>
      <c r="G4" s="2">
        <v>30682</v>
      </c>
      <c r="H4" t="s">
        <v>69</v>
      </c>
      <c r="U4" s="11" t="s">
        <v>25</v>
      </c>
      <c r="V4" s="31" cm="1">
        <f t="array" ref="V4:X7">MMULT(MINVERSE(MMULT(TRANSPOSE(L13:O171),L13:O171)),MMULT(TRANSPOSE(L13:O171),L14:N172))</f>
        <v>0.67306065962062589</v>
      </c>
      <c r="W4" s="32">
        <v>3.4938166862707565E-2</v>
      </c>
      <c r="X4" s="33">
        <v>6.7836440417711197E-2</v>
      </c>
      <c r="Y4" s="36" t="s">
        <v>73</v>
      </c>
      <c r="AA4" s="15"/>
      <c r="AB4" s="13" t="s">
        <v>20</v>
      </c>
      <c r="AC4" s="13" t="s">
        <v>19</v>
      </c>
      <c r="AD4" s="14" t="s">
        <v>18</v>
      </c>
      <c r="AE4" s="3"/>
      <c r="AG4" s="15"/>
      <c r="AH4" s="13" t="s">
        <v>48</v>
      </c>
      <c r="AI4" s="13" t="s">
        <v>49</v>
      </c>
      <c r="AJ4" s="14" t="s">
        <v>50</v>
      </c>
    </row>
    <row r="5" spans="1:58" x14ac:dyDescent="0.3">
      <c r="A5" t="s">
        <v>9</v>
      </c>
      <c r="C5" t="s">
        <v>10</v>
      </c>
      <c r="E5" t="s">
        <v>11</v>
      </c>
      <c r="G5" t="s">
        <v>67</v>
      </c>
      <c r="U5" s="11" t="s">
        <v>23</v>
      </c>
      <c r="V5" s="16">
        <v>-0.21797189710978948</v>
      </c>
      <c r="W5" s="34">
        <v>0.96917265929890561</v>
      </c>
      <c r="X5" s="17">
        <v>0.10281737578246553</v>
      </c>
      <c r="Y5" s="36"/>
      <c r="AA5" s="11" t="s">
        <v>20</v>
      </c>
      <c r="AB5" s="18">
        <v>0</v>
      </c>
      <c r="AC5" s="19">
        <v>0</v>
      </c>
      <c r="AD5" s="20">
        <v>0</v>
      </c>
      <c r="AE5" s="36" t="s">
        <v>39</v>
      </c>
      <c r="AG5" s="11" t="s">
        <v>48</v>
      </c>
      <c r="AH5" s="18" cm="1">
        <f t="array" ref="AH5:AJ7">MINVERSE(_xlfn.MUNIT(3)-$AB$5:$AD$7)</f>
        <v>1</v>
      </c>
      <c r="AI5" s="19">
        <v>0</v>
      </c>
      <c r="AJ5" s="20">
        <v>0</v>
      </c>
      <c r="AK5" t="s">
        <v>51</v>
      </c>
    </row>
    <row r="6" spans="1:58" x14ac:dyDescent="0.3">
      <c r="A6" t="s">
        <v>12</v>
      </c>
      <c r="C6" t="s">
        <v>13</v>
      </c>
      <c r="E6" t="s">
        <v>14</v>
      </c>
      <c r="G6" t="s">
        <v>68</v>
      </c>
      <c r="U6" s="11" t="s">
        <v>24</v>
      </c>
      <c r="V6" s="16">
        <v>8.8082468485708332E-2</v>
      </c>
      <c r="W6" s="34">
        <v>-1.5873693077148698E-2</v>
      </c>
      <c r="X6" s="17">
        <v>0.92831150334618817</v>
      </c>
      <c r="Y6" s="36"/>
      <c r="AA6" s="11" t="s">
        <v>19</v>
      </c>
      <c r="AB6" s="28">
        <v>0</v>
      </c>
      <c r="AC6" s="21">
        <v>0</v>
      </c>
      <c r="AD6" s="22">
        <v>0</v>
      </c>
      <c r="AG6" s="11" t="s">
        <v>49</v>
      </c>
      <c r="AH6" s="28">
        <v>0</v>
      </c>
      <c r="AI6" s="21">
        <v>1</v>
      </c>
      <c r="AJ6" s="22">
        <v>0</v>
      </c>
    </row>
    <row r="7" spans="1:58" x14ac:dyDescent="0.3">
      <c r="A7" t="s">
        <v>15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15</v>
      </c>
      <c r="H7" t="s">
        <v>16</v>
      </c>
      <c r="U7" s="12" t="s">
        <v>21</v>
      </c>
      <c r="V7" s="30">
        <v>1.1870168598841175</v>
      </c>
      <c r="W7" s="29">
        <v>3.7203749966732147E-2</v>
      </c>
      <c r="X7" s="35">
        <v>-0.26114735754438101</v>
      </c>
      <c r="Y7" s="36" t="s">
        <v>74</v>
      </c>
      <c r="AA7" s="12" t="s">
        <v>18</v>
      </c>
      <c r="AB7" s="30">
        <f>ROUND(SLOPE(L14:L172,_xlfn.ANCHORARRAY(S14)),1)</f>
        <v>-0.3</v>
      </c>
      <c r="AC7" s="27">
        <v>0</v>
      </c>
      <c r="AD7" s="23">
        <v>0</v>
      </c>
      <c r="AG7" s="12" t="s">
        <v>50</v>
      </c>
      <c r="AH7" s="30">
        <v>-0.3</v>
      </c>
      <c r="AI7" s="27">
        <v>0</v>
      </c>
      <c r="AJ7" s="23">
        <v>1</v>
      </c>
      <c r="AN7" t="s">
        <v>43</v>
      </c>
    </row>
    <row r="8" spans="1:58" x14ac:dyDescent="0.3">
      <c r="A8" s="1">
        <v>30682</v>
      </c>
      <c r="B8">
        <v>102.833</v>
      </c>
      <c r="C8" s="1">
        <v>30682</v>
      </c>
      <c r="D8">
        <v>9.5399999999999991</v>
      </c>
      <c r="E8" s="1">
        <v>30682</v>
      </c>
      <c r="F8">
        <v>8034.8469999999998</v>
      </c>
      <c r="G8" s="1">
        <v>30682</v>
      </c>
      <c r="H8">
        <v>8170.8285749999995</v>
      </c>
      <c r="AB8" s="37">
        <f>ROUND(SLOPE(L14:L172,_xlfn.ANCHORARRAY(S14)),1)</f>
        <v>-0.3</v>
      </c>
    </row>
    <row r="9" spans="1:58" x14ac:dyDescent="0.3">
      <c r="A9" s="1">
        <v>30773</v>
      </c>
      <c r="B9">
        <v>104.1</v>
      </c>
      <c r="C9" s="1">
        <v>30773</v>
      </c>
      <c r="D9">
        <v>10.19</v>
      </c>
      <c r="E9" s="1">
        <v>30773</v>
      </c>
      <c r="F9">
        <v>8173.67</v>
      </c>
      <c r="G9" s="1">
        <v>30773</v>
      </c>
      <c r="H9">
        <v>8242.4747019999995</v>
      </c>
      <c r="Z9" s="39" t="s">
        <v>75</v>
      </c>
      <c r="AB9" s="5"/>
      <c r="AN9" t="s">
        <v>44</v>
      </c>
    </row>
    <row r="10" spans="1:58" x14ac:dyDescent="0.3">
      <c r="A10" s="1">
        <v>30864</v>
      </c>
      <c r="B10">
        <v>105.4</v>
      </c>
      <c r="C10" s="1">
        <v>30864</v>
      </c>
      <c r="D10">
        <v>10.74</v>
      </c>
      <c r="E10" s="1">
        <v>30864</v>
      </c>
      <c r="F10">
        <v>8252.4650000000001</v>
      </c>
      <c r="G10" s="1">
        <v>30864</v>
      </c>
      <c r="H10">
        <v>8315.7990559999998</v>
      </c>
      <c r="AB10" s="5"/>
      <c r="AC10" s="5"/>
      <c r="BC10" s="25" t="s">
        <v>55</v>
      </c>
    </row>
    <row r="11" spans="1:58" x14ac:dyDescent="0.3">
      <c r="A11" s="1">
        <v>30956</v>
      </c>
      <c r="B11">
        <v>106.467</v>
      </c>
      <c r="C11" s="1">
        <v>30956</v>
      </c>
      <c r="D11">
        <v>9.17</v>
      </c>
      <c r="E11" s="1">
        <v>30956</v>
      </c>
      <c r="F11">
        <v>8320.1990000000005</v>
      </c>
      <c r="G11" s="1">
        <v>30956</v>
      </c>
      <c r="H11">
        <v>8390.3573469999992</v>
      </c>
      <c r="J11" t="s">
        <v>47</v>
      </c>
      <c r="S11" s="6"/>
      <c r="V11" t="s">
        <v>29</v>
      </c>
      <c r="AB11" t="s">
        <v>28</v>
      </c>
      <c r="AH11" t="s">
        <v>36</v>
      </c>
      <c r="AM11" s="53" t="s">
        <v>26</v>
      </c>
      <c r="AR11" t="s">
        <v>27</v>
      </c>
      <c r="AW11" t="s">
        <v>42</v>
      </c>
      <c r="BC11" s="24" t="s">
        <v>77</v>
      </c>
      <c r="BD11" s="24" t="s">
        <v>78</v>
      </c>
      <c r="BE11" s="24" t="s">
        <v>79</v>
      </c>
      <c r="BF11" s="24" t="s">
        <v>54</v>
      </c>
    </row>
    <row r="12" spans="1:58" x14ac:dyDescent="0.3">
      <c r="A12" s="1">
        <v>31048</v>
      </c>
      <c r="B12">
        <v>107.633</v>
      </c>
      <c r="C12" s="1">
        <v>31048</v>
      </c>
      <c r="D12">
        <v>8.4499999999999993</v>
      </c>
      <c r="E12" s="1">
        <v>31048</v>
      </c>
      <c r="F12">
        <v>8400.82</v>
      </c>
      <c r="G12" s="1">
        <v>31048</v>
      </c>
      <c r="H12">
        <v>8465.2930209999995</v>
      </c>
      <c r="J12" s="3" t="s">
        <v>15</v>
      </c>
      <c r="K12" s="3" t="s">
        <v>64</v>
      </c>
      <c r="L12" s="3" t="s">
        <v>20</v>
      </c>
      <c r="M12" s="3" t="s">
        <v>19</v>
      </c>
      <c r="N12" s="3" t="s">
        <v>18</v>
      </c>
      <c r="O12" s="3" t="s">
        <v>22</v>
      </c>
      <c r="Q12" s="5" t="s">
        <v>59</v>
      </c>
      <c r="R12" s="5" t="s">
        <v>71</v>
      </c>
      <c r="S12" s="3" t="s">
        <v>58</v>
      </c>
      <c r="V12" s="3" t="str">
        <f>L12&amp;"_est"</f>
        <v>y_est</v>
      </c>
      <c r="W12" s="3" t="str">
        <f>M12&amp;"_est"</f>
        <v>pi_est</v>
      </c>
      <c r="X12" s="3" t="str">
        <f>N12&amp;"_est"</f>
        <v>i_est</v>
      </c>
      <c r="Y12" s="3" t="s">
        <v>22</v>
      </c>
      <c r="AB12" s="3" t="str">
        <f>V12&amp;"_s"</f>
        <v>y_est_s</v>
      </c>
      <c r="AC12" s="3" t="str">
        <f>W12&amp;"_s"</f>
        <v>pi_est_s</v>
      </c>
      <c r="AD12" s="3" t="str">
        <f>X12&amp;"_s"</f>
        <v>i_est_s</v>
      </c>
      <c r="AE12" s="3" t="s">
        <v>22</v>
      </c>
      <c r="AH12" s="3" t="s">
        <v>31</v>
      </c>
      <c r="AI12" s="3" t="s">
        <v>30</v>
      </c>
      <c r="AJ12" s="3" t="s">
        <v>32</v>
      </c>
      <c r="AK12" s="8" t="s">
        <v>40</v>
      </c>
      <c r="AM12" s="5" t="str">
        <f t="shared" ref="AM12:AO13" si="0">V12</f>
        <v>y_est</v>
      </c>
      <c r="AN12" s="3" t="str">
        <f t="shared" si="0"/>
        <v>pi_est</v>
      </c>
      <c r="AO12" s="3" t="str">
        <f t="shared" si="0"/>
        <v>i_est</v>
      </c>
      <c r="AP12" s="3" t="s">
        <v>22</v>
      </c>
      <c r="AR12" s="3" t="s">
        <v>34</v>
      </c>
      <c r="AS12" s="3" t="s">
        <v>33</v>
      </c>
      <c r="AT12" s="3" t="s">
        <v>35</v>
      </c>
      <c r="AU12" s="8" t="s">
        <v>41</v>
      </c>
      <c r="AW12" s="3" t="str">
        <f>L12</f>
        <v>y</v>
      </c>
      <c r="AX12" s="3" t="str">
        <f>M12</f>
        <v>pi</v>
      </c>
      <c r="AY12" s="3" t="str">
        <f>N12</f>
        <v>i</v>
      </c>
      <c r="BC12" s="25" t="s">
        <v>34</v>
      </c>
      <c r="BD12" s="25" t="s">
        <v>52</v>
      </c>
      <c r="BE12" s="25" t="s">
        <v>53</v>
      </c>
      <c r="BF12" s="25" t="s">
        <v>31</v>
      </c>
    </row>
    <row r="13" spans="1:58" x14ac:dyDescent="0.3">
      <c r="A13" s="1">
        <v>31138</v>
      </c>
      <c r="B13">
        <v>108.767</v>
      </c>
      <c r="C13" s="1">
        <v>31138</v>
      </c>
      <c r="D13">
        <v>7.73</v>
      </c>
      <c r="E13" s="1">
        <v>31138</v>
      </c>
      <c r="F13">
        <v>8474.7870000000003</v>
      </c>
      <c r="G13" s="1">
        <v>31138</v>
      </c>
      <c r="H13">
        <v>8540.4193799999994</v>
      </c>
      <c r="J13" s="4">
        <f t="shared" ref="J13:J44" si="1">EOMONTH(A12,2)</f>
        <v>31137</v>
      </c>
      <c r="K13" s="5">
        <f>100*LN(F12/H12)</f>
        <v>-0.7645310447155711</v>
      </c>
      <c r="L13" s="5">
        <f t="shared" ref="L13:L44" si="2">(F12/F8-1)*100</f>
        <v>4.5548222635726665</v>
      </c>
      <c r="M13" s="5">
        <f t="shared" ref="M13:M44" si="3">(B12/B8-1)*100</f>
        <v>4.6677622942051578</v>
      </c>
      <c r="N13" s="5">
        <f t="shared" ref="N13:N44" si="4">D12</f>
        <v>8.4499999999999993</v>
      </c>
      <c r="O13" s="6">
        <v>1</v>
      </c>
      <c r="Q13" s="5">
        <v>7.2379413875387231</v>
      </c>
      <c r="R13" s="5">
        <f>N13-Q13</f>
        <v>1.2120586124612762</v>
      </c>
      <c r="S13" s="6"/>
      <c r="V13" s="5">
        <f>L13</f>
        <v>4.5548222635726665</v>
      </c>
      <c r="W13" s="5">
        <f>M13</f>
        <v>4.6677622942051578</v>
      </c>
      <c r="X13" s="5">
        <f>N13</f>
        <v>8.4499999999999993</v>
      </c>
      <c r="Y13" s="6">
        <f>O13</f>
        <v>1</v>
      </c>
      <c r="AB13" s="5">
        <f>V13</f>
        <v>4.5548222635726665</v>
      </c>
      <c r="AC13" s="5">
        <f>W13</f>
        <v>4.6677622942051578</v>
      </c>
      <c r="AD13" s="5">
        <f>X13</f>
        <v>8.4499999999999993</v>
      </c>
      <c r="AE13" s="6">
        <f>Y13</f>
        <v>1</v>
      </c>
      <c r="AH13" s="5">
        <f t="shared" ref="AH13:AH44" si="5">AB13-V13</f>
        <v>0</v>
      </c>
      <c r="AI13" s="5">
        <f t="shared" ref="AI13:AI44" si="6">AC13-W13</f>
        <v>0</v>
      </c>
      <c r="AJ13" s="5">
        <f>AD13-X13</f>
        <v>0</v>
      </c>
      <c r="AK13" s="9">
        <f t="shared" ref="AK13:AK44" si="7">AJ13-AI13</f>
        <v>0</v>
      </c>
      <c r="AM13" s="5">
        <f>V13</f>
        <v>4.5548222635726665</v>
      </c>
      <c r="AN13" s="5">
        <f t="shared" si="0"/>
        <v>4.6677622942051578</v>
      </c>
      <c r="AO13" s="5">
        <f t="shared" si="0"/>
        <v>8.4499999999999993</v>
      </c>
      <c r="AP13" s="5">
        <f t="shared" ref="AP13:AP44" si="8">Y13</f>
        <v>1</v>
      </c>
      <c r="AR13" s="5">
        <f>AM13-V13</f>
        <v>0</v>
      </c>
      <c r="AS13" s="5">
        <f t="shared" ref="AS13:AS44" si="9">AN13-W13</f>
        <v>0</v>
      </c>
      <c r="AT13" s="5">
        <f t="shared" ref="AT13:AT44" si="10">AO13-X13</f>
        <v>0</v>
      </c>
      <c r="AU13" s="9">
        <f t="shared" ref="AU13:AU44" si="11">AT13-AS13</f>
        <v>0</v>
      </c>
      <c r="AW13" s="3"/>
      <c r="AX13" s="3"/>
      <c r="AY13" s="3"/>
      <c r="BC13" s="26"/>
      <c r="BD13" s="26"/>
      <c r="BE13" s="26"/>
      <c r="BF13" s="26"/>
    </row>
    <row r="14" spans="1:58" x14ac:dyDescent="0.3">
      <c r="A14" s="1">
        <v>31229</v>
      </c>
      <c r="B14">
        <v>109.733</v>
      </c>
      <c r="C14" s="1">
        <v>31229</v>
      </c>
      <c r="D14">
        <v>7.34</v>
      </c>
      <c r="E14" s="1">
        <v>31229</v>
      </c>
      <c r="F14">
        <v>8604.2199999999993</v>
      </c>
      <c r="G14" s="1">
        <v>31229</v>
      </c>
      <c r="H14">
        <v>8615.3390039999995</v>
      </c>
      <c r="J14" s="4">
        <f t="shared" si="1"/>
        <v>31228</v>
      </c>
      <c r="K14" s="5">
        <f t="shared" ref="K14:K77" si="12">100*LN(F13/H13)</f>
        <v>-0.77145941157522002</v>
      </c>
      <c r="L14" s="5">
        <f t="shared" si="2"/>
        <v>3.6839877313373348</v>
      </c>
      <c r="M14" s="5">
        <f t="shared" si="3"/>
        <v>4.4831892411143048</v>
      </c>
      <c r="N14" s="5">
        <f t="shared" si="4"/>
        <v>7.73</v>
      </c>
      <c r="O14" s="6">
        <v>1</v>
      </c>
      <c r="Q14" s="5">
        <v>7.189413035816794</v>
      </c>
      <c r="R14" s="5">
        <f t="shared" ref="R14:R77" si="13">N14-Q14</f>
        <v>0.5405869641832064</v>
      </c>
      <c r="S14" s="6" cm="1">
        <f t="array" ref="S14:S172">N14:N172-(N13:N171*0.67+(1-0.67)*(Q14:Q172+1.5*(M14:M172-2)+0.25*K14:K172))</f>
        <v>-1.4695395747161655</v>
      </c>
      <c r="V14" s="5" cm="1">
        <f t="array" ref="V14:X14">MMULT(V13:Y13,_xlfn.ANCHORARRAY($V$4))</f>
        <v>3.9795443932378429</v>
      </c>
      <c r="W14" s="5">
        <v>4.5860757793894757</v>
      </c>
      <c r="X14" s="5">
        <v>8.3719948446935355</v>
      </c>
      <c r="Y14" s="6">
        <f t="shared" ref="Y14:Y45" si="14">O14</f>
        <v>1</v>
      </c>
      <c r="AB14" s="5" cm="1">
        <f t="array" ref="AB14:AD14">MMULT(AB13:AE13,_xlfn.ANCHORARRAY($V$4))+AW14:AY14</f>
        <v>3.9795443932378429</v>
      </c>
      <c r="AC14" s="5">
        <v>4.5860757793894757</v>
      </c>
      <c r="AD14" s="5">
        <v>9.3719948446935355</v>
      </c>
      <c r="AE14" s="6">
        <f t="shared" ref="AE14:AE45" si="15">Y14</f>
        <v>1</v>
      </c>
      <c r="AH14" s="5">
        <f>AB14-V14</f>
        <v>0</v>
      </c>
      <c r="AI14" s="5">
        <f t="shared" si="6"/>
        <v>0</v>
      </c>
      <c r="AJ14" s="5">
        <f t="shared" ref="AJ14:AJ44" si="16">AD14-X14</f>
        <v>1</v>
      </c>
      <c r="AK14" s="9">
        <f t="shared" si="7"/>
        <v>1</v>
      </c>
      <c r="AM14" s="5" cm="1">
        <f t="array" ref="AM14:AO14">MMULT(AM13:AP13,_xlfn.ANCHORARRAY($V$4))+MMULT(AW14:AY14,MINVERSE(_xlfn.MUNIT(3)-$AB$5:$AD$7))</f>
        <v>3.6795443932378431</v>
      </c>
      <c r="AN14" s="5">
        <v>4.5860757793894757</v>
      </c>
      <c r="AO14" s="5">
        <v>9.3719948446935355</v>
      </c>
      <c r="AP14" s="5">
        <f t="shared" si="8"/>
        <v>1</v>
      </c>
      <c r="AR14" s="5">
        <f>AM14-V14</f>
        <v>-0.29999999999999982</v>
      </c>
      <c r="AS14" s="5">
        <f t="shared" si="9"/>
        <v>0</v>
      </c>
      <c r="AT14" s="5">
        <f t="shared" si="10"/>
        <v>1</v>
      </c>
      <c r="AU14" s="9">
        <f t="shared" si="11"/>
        <v>1</v>
      </c>
      <c r="AW14" s="5">
        <v>0</v>
      </c>
      <c r="AX14" s="5">
        <v>0</v>
      </c>
      <c r="AY14" s="5">
        <v>1</v>
      </c>
      <c r="BA14" s="7">
        <v>0</v>
      </c>
      <c r="BC14" s="26">
        <v>-0.60000000000000009</v>
      </c>
      <c r="BD14" s="26">
        <v>-0.29999999999999982</v>
      </c>
      <c r="BE14" s="26">
        <v>0</v>
      </c>
      <c r="BF14" s="26">
        <v>0</v>
      </c>
    </row>
    <row r="15" spans="1:58" x14ac:dyDescent="0.3">
      <c r="A15" s="1">
        <v>31321</v>
      </c>
      <c r="B15">
        <v>111</v>
      </c>
      <c r="C15" s="1">
        <v>31321</v>
      </c>
      <c r="D15">
        <v>7.4</v>
      </c>
      <c r="E15" s="1">
        <v>31321</v>
      </c>
      <c r="F15">
        <v>8668.1880000000001</v>
      </c>
      <c r="G15" s="1">
        <v>31321</v>
      </c>
      <c r="H15">
        <v>8689.6814319999994</v>
      </c>
      <c r="J15" s="4">
        <f t="shared" si="1"/>
        <v>31320</v>
      </c>
      <c r="K15" s="5">
        <f t="shared" si="12"/>
        <v>-0.12914390598257594</v>
      </c>
      <c r="L15" s="5">
        <f t="shared" si="2"/>
        <v>4.2624234092480062</v>
      </c>
      <c r="M15" s="5">
        <f t="shared" si="3"/>
        <v>4.1110056925996119</v>
      </c>
      <c r="N15" s="5">
        <f t="shared" si="4"/>
        <v>7.34</v>
      </c>
      <c r="O15" s="6">
        <v>1</v>
      </c>
      <c r="Q15" s="5">
        <v>7.1416422207276531</v>
      </c>
      <c r="R15" s="5">
        <f t="shared" si="13"/>
        <v>0.19835777927234677</v>
      </c>
      <c r="S15" s="6">
        <v>-1.2301353784333724</v>
      </c>
      <c r="V15" s="5" cm="1">
        <f t="array" ref="V15:X15">MMULT(V14:Y14,_xlfn.ANCHORARRAY($V$4))</f>
        <v>3.603281968333794</v>
      </c>
      <c r="W15" s="5">
        <v>4.4880465182642917</v>
      </c>
      <c r="X15" s="5">
        <v>8.2521581656374785</v>
      </c>
      <c r="Y15" s="6">
        <f t="shared" si="14"/>
        <v>1</v>
      </c>
      <c r="AB15" s="5" cm="1">
        <f t="array" ref="AB15:AD15">MMULT(AB14:AE14,_xlfn.ANCHORARRAY($V$4))+AW15:AY15</f>
        <v>3.6913644368195024</v>
      </c>
      <c r="AC15" s="5">
        <v>4.4721728251871431</v>
      </c>
      <c r="AD15" s="5">
        <v>9.9304696689836671</v>
      </c>
      <c r="AE15" s="6">
        <f t="shared" si="15"/>
        <v>1</v>
      </c>
      <c r="AH15" s="5">
        <f t="shared" si="5"/>
        <v>8.8082468485708443E-2</v>
      </c>
      <c r="AI15" s="5">
        <f t="shared" si="6"/>
        <v>-1.5873693077148587E-2</v>
      </c>
      <c r="AJ15" s="5">
        <f t="shared" si="16"/>
        <v>1.6783115033461886</v>
      </c>
      <c r="AK15" s="9">
        <f t="shared" si="7"/>
        <v>1.6941851964233372</v>
      </c>
      <c r="AM15" s="5" cm="1">
        <f t="array" ref="AM15:AO15">MMULT(AM14:AP14,_xlfn.ANCHORARRAY($V$4))+MMULT(AW15:AY15,MINVERSE(_xlfn.MUNIT(3)-$AB$5:$AD$7))</f>
        <v>3.2644462389333149</v>
      </c>
      <c r="AN15" s="5">
        <v>4.4616913751283303</v>
      </c>
      <c r="AO15" s="5">
        <v>9.9101187368583545</v>
      </c>
      <c r="AP15" s="5">
        <f t="shared" si="8"/>
        <v>1</v>
      </c>
      <c r="AR15" s="5">
        <f t="shared" ref="AR15:AR44" si="17">AM15-V15</f>
        <v>-0.33883572940047912</v>
      </c>
      <c r="AS15" s="5">
        <f t="shared" si="9"/>
        <v>-2.6355143135961434E-2</v>
      </c>
      <c r="AT15" s="5">
        <f t="shared" si="10"/>
        <v>1.657960571220876</v>
      </c>
      <c r="AU15" s="9">
        <f t="shared" si="11"/>
        <v>1.6843157143568375</v>
      </c>
      <c r="AW15" s="5">
        <f>AW14*0.5</f>
        <v>0</v>
      </c>
      <c r="AX15" s="5">
        <f>AX14*0.5</f>
        <v>0</v>
      </c>
      <c r="AY15" s="5">
        <f>AY14*0.75</f>
        <v>0.75</v>
      </c>
      <c r="BA15" s="7">
        <f t="shared" ref="BA15:BA54" si="18">BA14+1</f>
        <v>1</v>
      </c>
      <c r="BC15" s="26">
        <v>-0.76575392728666669</v>
      </c>
      <c r="BD15" s="26">
        <v>-0.33883572940047912</v>
      </c>
      <c r="BE15" s="26">
        <v>8.8082468485708443E-2</v>
      </c>
      <c r="BF15" s="26">
        <v>8.8082468485708401E-2</v>
      </c>
    </row>
    <row r="16" spans="1:58" x14ac:dyDescent="0.3">
      <c r="A16" s="1">
        <v>31413</v>
      </c>
      <c r="B16">
        <v>112.2</v>
      </c>
      <c r="C16" s="1">
        <v>31413</v>
      </c>
      <c r="D16">
        <v>7.13</v>
      </c>
      <c r="E16" s="1">
        <v>31413</v>
      </c>
      <c r="F16">
        <v>8749.1270000000004</v>
      </c>
      <c r="G16" s="1">
        <v>31413</v>
      </c>
      <c r="H16">
        <v>8763.1692149999999</v>
      </c>
      <c r="J16" s="4">
        <f t="shared" si="1"/>
        <v>31412</v>
      </c>
      <c r="K16" s="5">
        <f t="shared" si="12"/>
        <v>-0.2476507047053253</v>
      </c>
      <c r="L16" s="5">
        <f t="shared" si="2"/>
        <v>4.182460058948112</v>
      </c>
      <c r="M16" s="5">
        <f t="shared" si="3"/>
        <v>4.2576573022626851</v>
      </c>
      <c r="N16" s="5">
        <f t="shared" si="4"/>
        <v>7.4</v>
      </c>
      <c r="O16" s="6">
        <v>1</v>
      </c>
      <c r="Q16" s="5">
        <v>7.0957243457567039</v>
      </c>
      <c r="R16" s="5">
        <f t="shared" si="13"/>
        <v>0.3042756542432965</v>
      </c>
      <c r="S16" s="6">
        <v>-0.95649821558155246</v>
      </c>
      <c r="V16" s="5" cm="1">
        <f t="array" ref="V16:X16">MMULT(V15:Y15,_xlfn.ANCHORARRAY($V$4))</f>
        <v>3.3608466459507587</v>
      </c>
      <c r="W16" s="5">
        <v>4.3817955698477462</v>
      </c>
      <c r="X16" s="5">
        <v>8.1053089829997234</v>
      </c>
      <c r="Y16" s="6">
        <f t="shared" si="14"/>
        <v>1</v>
      </c>
      <c r="AB16" s="5" cm="1">
        <f t="array" ref="AB16:AD16">MMULT(AB15:AE15,_xlfn.ANCHORARRAY($V$4))+AW16:AY16</f>
        <v>3.5714213293876202</v>
      </c>
      <c r="AC16" s="5">
        <v>4.3428476588049385</v>
      </c>
      <c r="AD16" s="5">
        <v>10.230147967413332</v>
      </c>
      <c r="AE16" s="6">
        <f t="shared" si="15"/>
        <v>1</v>
      </c>
      <c r="AH16" s="5">
        <f t="shared" si="5"/>
        <v>0.21057468343686159</v>
      </c>
      <c r="AI16" s="5">
        <f t="shared" si="6"/>
        <v>-3.8947911042807704E-2</v>
      </c>
      <c r="AJ16" s="5">
        <f t="shared" si="16"/>
        <v>2.1248389844136089</v>
      </c>
      <c r="AK16" s="9">
        <f t="shared" si="7"/>
        <v>2.1637868954564166</v>
      </c>
      <c r="AM16" s="5" cm="1">
        <f t="array" ref="AM16:AO16">MMULT(AM15:AP15,_xlfn.ANCHORARRAY($V$4))+MMULT(AW16:AY16,MINVERSE(_xlfn.MUNIT(3)-$AB$5:$AD$7))</f>
        <v>3.1158215867304917</v>
      </c>
      <c r="AN16" s="5">
        <v>4.3180966291940477</v>
      </c>
      <c r="AO16" s="5">
        <v>10.181217676934002</v>
      </c>
      <c r="AP16" s="5">
        <f t="shared" si="8"/>
        <v>1</v>
      </c>
      <c r="AR16" s="5">
        <f t="shared" si="17"/>
        <v>-0.24502505922026696</v>
      </c>
      <c r="AS16" s="5">
        <f t="shared" si="9"/>
        <v>-6.3698940653698521E-2</v>
      </c>
      <c r="AT16" s="5">
        <f t="shared" si="10"/>
        <v>2.075908693934279</v>
      </c>
      <c r="AU16" s="9">
        <f t="shared" si="11"/>
        <v>2.1396076345879775</v>
      </c>
      <c r="AW16" s="5">
        <f t="shared" ref="AW16:AW46" si="19">AW15*0.5</f>
        <v>0</v>
      </c>
      <c r="AX16" s="5">
        <f t="shared" ref="AX16:AX46" si="20">AX15*0.5</f>
        <v>0</v>
      </c>
      <c r="AY16" s="5">
        <f t="shared" ref="AY16:AY46" si="21">AY15*0.75</f>
        <v>0.5625</v>
      </c>
      <c r="BA16" s="7">
        <f t="shared" si="18"/>
        <v>2</v>
      </c>
      <c r="BC16" s="26">
        <v>-0.70062480187739506</v>
      </c>
      <c r="BD16" s="26">
        <v>-0.24502505922026696</v>
      </c>
      <c r="BE16" s="26">
        <v>0.21057468343686159</v>
      </c>
      <c r="BF16" s="26">
        <v>0.210574683436862</v>
      </c>
    </row>
    <row r="17" spans="1:81" x14ac:dyDescent="0.3">
      <c r="A17" s="1">
        <v>31503</v>
      </c>
      <c r="B17">
        <v>113.133</v>
      </c>
      <c r="C17" s="1">
        <v>31503</v>
      </c>
      <c r="D17">
        <v>6.33</v>
      </c>
      <c r="E17" s="1">
        <v>31503</v>
      </c>
      <c r="F17">
        <v>8788.5239999999994</v>
      </c>
      <c r="G17" s="1">
        <v>31503</v>
      </c>
      <c r="H17">
        <v>8835.9033679999993</v>
      </c>
      <c r="J17" s="4">
        <f t="shared" si="1"/>
        <v>31502</v>
      </c>
      <c r="K17" s="5">
        <f t="shared" si="12"/>
        <v>-0.16036980915738144</v>
      </c>
      <c r="L17" s="5">
        <f t="shared" si="2"/>
        <v>4.1461071657290738</v>
      </c>
      <c r="M17" s="5">
        <f t="shared" si="3"/>
        <v>4.2431224624418284</v>
      </c>
      <c r="N17" s="5">
        <f t="shared" si="4"/>
        <v>7.13</v>
      </c>
      <c r="O17" s="6">
        <v>1</v>
      </c>
      <c r="Q17" s="5">
        <v>7.0528787880013937</v>
      </c>
      <c r="R17" s="5">
        <f t="shared" si="13"/>
        <v>7.7121211998606221E-2</v>
      </c>
      <c r="S17" s="6">
        <v>-1.2525651096936814</v>
      </c>
      <c r="V17" s="5" cm="1">
        <f t="array" ref="V17:X17">MMULT(V16:Y16,_xlfn.ANCHORARRAY($V$4))</f>
        <v>3.2078978502465203</v>
      </c>
      <c r="W17" s="5">
        <v>4.27268084872484</v>
      </c>
      <c r="X17" s="5">
        <v>7.9416168045075359</v>
      </c>
      <c r="Y17" s="6">
        <f t="shared" si="14"/>
        <v>1</v>
      </c>
      <c r="AB17" s="5" cm="1">
        <f t="array" ref="AB17:AD17">MMULT(AB16:AE16,_xlfn.ANCHORARRAY($V$4))+AW17:AY17</f>
        <v>3.5452779985202194</v>
      </c>
      <c r="AC17" s="5">
        <v>4.2085616497553824</v>
      </c>
      <c r="AD17" s="5">
        <v>10.346284391457935</v>
      </c>
      <c r="AE17" s="6">
        <f t="shared" si="15"/>
        <v>1</v>
      </c>
      <c r="AH17" s="5">
        <f t="shared" si="5"/>
        <v>0.33738014827369911</v>
      </c>
      <c r="AI17" s="5">
        <f t="shared" si="6"/>
        <v>-6.4119198969457614E-2</v>
      </c>
      <c r="AJ17" s="5">
        <f t="shared" si="16"/>
        <v>2.4046675869503993</v>
      </c>
      <c r="AK17" s="9">
        <f t="shared" si="7"/>
        <v>2.4687867859198569</v>
      </c>
      <c r="AM17" s="5" cm="1">
        <f t="array" ref="AM17:AO17">MMULT(AM16:AP16,_xlfn.ANCHORARRAY($V$4))+MMULT(AW17:AY17,MINVERSE(_xlfn.MUNIT(3)-$AB$5:$AD$7))</f>
        <v>3.1131543633149898</v>
      </c>
      <c r="AN17" s="5">
        <v>4.169432513148692</v>
      </c>
      <c r="AO17" s="5">
        <v>10.267410739234311</v>
      </c>
      <c r="AP17" s="5">
        <f t="shared" si="8"/>
        <v>1</v>
      </c>
      <c r="AR17" s="5">
        <f t="shared" si="17"/>
        <v>-9.4743486931530452E-2</v>
      </c>
      <c r="AS17" s="5">
        <f t="shared" si="9"/>
        <v>-0.10324833557614799</v>
      </c>
      <c r="AT17" s="5">
        <f t="shared" si="10"/>
        <v>2.3257939347267751</v>
      </c>
      <c r="AU17" s="9">
        <f t="shared" si="11"/>
        <v>2.4290422703029231</v>
      </c>
      <c r="AW17" s="5">
        <f t="shared" si="19"/>
        <v>0</v>
      </c>
      <c r="AX17" s="5">
        <f t="shared" si="20"/>
        <v>0</v>
      </c>
      <c r="AY17" s="5">
        <f t="shared" si="21"/>
        <v>0.421875</v>
      </c>
      <c r="BA17" s="7">
        <f t="shared" si="18"/>
        <v>3</v>
      </c>
      <c r="BC17" s="26">
        <v>-0.52686712213676046</v>
      </c>
      <c r="BD17" s="26">
        <v>-9.4743486931530452E-2</v>
      </c>
      <c r="BE17" s="26">
        <v>0.33738014827369911</v>
      </c>
      <c r="BF17" s="26">
        <v>0.337380148273699</v>
      </c>
      <c r="BZ17" s="38" t="s">
        <v>72</v>
      </c>
    </row>
    <row r="18" spans="1:81" x14ac:dyDescent="0.3">
      <c r="A18" s="1">
        <v>31594</v>
      </c>
      <c r="B18">
        <v>114.2</v>
      </c>
      <c r="C18" s="1">
        <v>31594</v>
      </c>
      <c r="D18">
        <v>5.7</v>
      </c>
      <c r="E18" s="1">
        <v>31594</v>
      </c>
      <c r="F18">
        <v>8872.6010000000006</v>
      </c>
      <c r="G18" s="1">
        <v>31594</v>
      </c>
      <c r="H18">
        <v>8908.2121719999996</v>
      </c>
      <c r="J18" s="4">
        <f t="shared" si="1"/>
        <v>31593</v>
      </c>
      <c r="K18" s="5">
        <f t="shared" si="12"/>
        <v>-0.53765698193298572</v>
      </c>
      <c r="L18" s="5">
        <f t="shared" si="2"/>
        <v>3.7020045459549511</v>
      </c>
      <c r="M18" s="5">
        <f t="shared" si="3"/>
        <v>4.0140851545045875</v>
      </c>
      <c r="N18" s="5">
        <f t="shared" si="4"/>
        <v>6.33</v>
      </c>
      <c r="O18" s="6">
        <v>1</v>
      </c>
      <c r="Q18" s="5">
        <v>7.0145150968430725</v>
      </c>
      <c r="R18" s="5">
        <f t="shared" si="13"/>
        <v>-0.68451509684307243</v>
      </c>
      <c r="S18" s="6">
        <v>-1.7145054324285134</v>
      </c>
      <c r="V18" s="5" cm="1">
        <f t="array" ref="V18:X18">MMULT(V17:Y17,_xlfn.ANCHORARRAY($V$4))</f>
        <v>3.1143195645340165</v>
      </c>
      <c r="W18" s="5">
        <v>4.1641844931402447</v>
      </c>
      <c r="X18" s="5">
        <v>7.7680650810535976</v>
      </c>
      <c r="Y18" s="6">
        <f t="shared" si="14"/>
        <v>1</v>
      </c>
      <c r="AB18" s="5" cm="1">
        <f t="array" ref="AB18:AD18">MMULT(AB17:AE17,_xlfn.ANCHORARRAY($V$4))+AW18:AY18</f>
        <v>3.5671821100607124</v>
      </c>
      <c r="AC18" s="5">
        <v>4.075658407251634</v>
      </c>
      <c r="AD18" s="5">
        <v>10.333046014294547</v>
      </c>
      <c r="AE18" s="6">
        <f t="shared" si="15"/>
        <v>1</v>
      </c>
      <c r="AH18" s="5">
        <f t="shared" si="5"/>
        <v>0.45286254552669591</v>
      </c>
      <c r="AI18" s="5">
        <f t="shared" si="6"/>
        <v>-8.8526085888610773E-2</v>
      </c>
      <c r="AJ18" s="5">
        <f t="shared" si="16"/>
        <v>2.5649809332409497</v>
      </c>
      <c r="AK18" s="9">
        <f t="shared" si="7"/>
        <v>2.6535070191295604</v>
      </c>
      <c r="AM18" s="5" cm="1">
        <f t="array" ref="AM18:AO18">MMULT(AM17:AP17,_xlfn.ANCHORARRAY($V$4))+MMULT(AW18:AY18,MINVERSE(_xlfn.MUNIT(3)-$AB$5:$AD$7))</f>
        <v>3.1829964822639059</v>
      </c>
      <c r="AN18" s="5">
        <v>4.0238899263456087</v>
      </c>
      <c r="AO18" s="5">
        <v>10.226489811249213</v>
      </c>
      <c r="AP18" s="5">
        <f t="shared" si="8"/>
        <v>1</v>
      </c>
      <c r="AR18" s="5">
        <f t="shared" si="17"/>
        <v>6.8676917729889375E-2</v>
      </c>
      <c r="AS18" s="5">
        <f t="shared" si="9"/>
        <v>-0.14029456679463603</v>
      </c>
      <c r="AT18" s="5">
        <f t="shared" si="10"/>
        <v>2.458424730195615</v>
      </c>
      <c r="AU18" s="9">
        <f t="shared" si="11"/>
        <v>2.5987192969902511</v>
      </c>
      <c r="AW18" s="5">
        <f t="shared" si="19"/>
        <v>0</v>
      </c>
      <c r="AX18" s="5">
        <f t="shared" si="20"/>
        <v>0</v>
      </c>
      <c r="AY18" s="5">
        <f t="shared" si="21"/>
        <v>0.31640625</v>
      </c>
      <c r="BA18" s="7">
        <f t="shared" si="18"/>
        <v>4</v>
      </c>
      <c r="BC18" s="26">
        <v>-0.31550871006691761</v>
      </c>
      <c r="BD18" s="26">
        <v>6.8676917729889375E-2</v>
      </c>
      <c r="BE18" s="26">
        <v>0.45286254552669591</v>
      </c>
      <c r="BF18" s="26">
        <v>0.45286254552669603</v>
      </c>
      <c r="BU18" s="38" t="s">
        <v>70</v>
      </c>
      <c r="BZ18" s="40" t="s">
        <v>20</v>
      </c>
      <c r="CA18" s="42">
        <f>CORREL($L$13:$L$172,L13:L172)</f>
        <v>1.0000000000000002</v>
      </c>
      <c r="CB18" s="43"/>
      <c r="CC18" s="43"/>
    </row>
    <row r="19" spans="1:81" x14ac:dyDescent="0.3">
      <c r="A19" s="1">
        <v>31686</v>
      </c>
      <c r="B19">
        <v>115.3</v>
      </c>
      <c r="C19" s="1">
        <v>31686</v>
      </c>
      <c r="D19">
        <v>5.49</v>
      </c>
      <c r="E19" s="1">
        <v>31686</v>
      </c>
      <c r="F19">
        <v>8920.1929999999993</v>
      </c>
      <c r="G19" s="1">
        <v>31686</v>
      </c>
      <c r="H19">
        <v>8980.8328550000006</v>
      </c>
      <c r="J19" s="4">
        <f t="shared" si="1"/>
        <v>31685</v>
      </c>
      <c r="K19" s="5">
        <f t="shared" si="12"/>
        <v>-0.40055782904408321</v>
      </c>
      <c r="L19" s="5">
        <f t="shared" si="2"/>
        <v>3.1191787285773875</v>
      </c>
      <c r="M19" s="5">
        <f t="shared" si="3"/>
        <v>4.0707900084751225</v>
      </c>
      <c r="N19" s="5">
        <f t="shared" si="4"/>
        <v>5.7</v>
      </c>
      <c r="O19" s="6">
        <v>1</v>
      </c>
      <c r="Q19" s="5">
        <v>6.9820910224205894</v>
      </c>
      <c r="R19" s="5">
        <f t="shared" si="13"/>
        <v>-1.2820910224205893</v>
      </c>
      <c r="S19" s="6">
        <v>-1.837185070697843</v>
      </c>
      <c r="V19" s="5" cm="1">
        <f t="array" ref="V19:X19">MMULT(V18:Y18,_xlfn.ANCHORARRAY($V$4))</f>
        <v>3.0596979940706919</v>
      </c>
      <c r="W19" s="5">
        <v>4.0585182447042509</v>
      </c>
      <c r="X19" s="5">
        <v>7.5894516913794536</v>
      </c>
      <c r="Y19" s="6">
        <f t="shared" si="14"/>
        <v>1</v>
      </c>
      <c r="AB19" s="5" cm="1">
        <f t="array" ref="AB19:AD19">MMULT(AB18:AE18,_xlfn.ANCHORARRAY($V$4))+AW19:AY19</f>
        <v>3.6097280087838488</v>
      </c>
      <c r="AC19" s="5">
        <v>3.9478276497247404</v>
      </c>
      <c r="AD19" s="5">
        <v>10.229476248318344</v>
      </c>
      <c r="AE19" s="6">
        <f t="shared" si="15"/>
        <v>1</v>
      </c>
      <c r="AH19" s="5">
        <f t="shared" si="5"/>
        <v>0.55003001471315693</v>
      </c>
      <c r="AI19" s="5">
        <f t="shared" si="6"/>
        <v>-0.1106905949795105</v>
      </c>
      <c r="AJ19" s="5">
        <f t="shared" si="16"/>
        <v>2.64002455693889</v>
      </c>
      <c r="AK19" s="9">
        <f t="shared" si="7"/>
        <v>2.7507151519184005</v>
      </c>
      <c r="AM19" s="5" cm="1">
        <f t="array" ref="AM19:AO19">MMULT(AM18:AP18,_xlfn.ANCHORARRAY($V$4))+MMULT(AW19:AY19,MINVERSE(_xlfn.MUNIT(3)-$AB$5:$AD$7))</f>
        <v>3.2818547110690464</v>
      </c>
      <c r="AN19" s="5">
        <v>3.8859237523095724</v>
      </c>
      <c r="AO19" s="5">
        <v>10.099174414474085</v>
      </c>
      <c r="AP19" s="5">
        <f t="shared" si="8"/>
        <v>1</v>
      </c>
      <c r="AR19" s="5">
        <f t="shared" si="17"/>
        <v>0.22215671699835449</v>
      </c>
      <c r="AS19" s="5">
        <f t="shared" si="9"/>
        <v>-0.1725944923946785</v>
      </c>
      <c r="AT19" s="5">
        <f t="shared" si="10"/>
        <v>2.5097227230946313</v>
      </c>
      <c r="AU19" s="9">
        <f t="shared" si="11"/>
        <v>2.6823172154893098</v>
      </c>
      <c r="AW19" s="5">
        <f t="shared" si="19"/>
        <v>0</v>
      </c>
      <c r="AX19" s="5">
        <f t="shared" si="20"/>
        <v>0</v>
      </c>
      <c r="AY19" s="5">
        <f t="shared" si="21"/>
        <v>0.2373046875</v>
      </c>
      <c r="BA19" s="7">
        <f t="shared" si="18"/>
        <v>5</v>
      </c>
      <c r="BC19" s="26">
        <v>-0.10571658071644796</v>
      </c>
      <c r="BD19" s="26">
        <v>0.22215671699835449</v>
      </c>
      <c r="BE19" s="26">
        <v>0.55003001471315693</v>
      </c>
      <c r="BF19" s="26">
        <v>0.55003001471315704</v>
      </c>
      <c r="BU19" s="38" t="s">
        <v>62</v>
      </c>
      <c r="BZ19" s="40" t="s">
        <v>19</v>
      </c>
      <c r="CA19" s="42">
        <f>CORREL($L$13:$L$172,M13:M172)</f>
        <v>0.17419456420962848</v>
      </c>
      <c r="CB19" s="43">
        <f>CORREL($M$13:$M$172,M13:M172)</f>
        <v>1.0000000000000002</v>
      </c>
      <c r="CC19" s="43"/>
    </row>
    <row r="20" spans="1:81" x14ac:dyDescent="0.3">
      <c r="A20" s="1">
        <v>31778</v>
      </c>
      <c r="B20">
        <v>116.233</v>
      </c>
      <c r="C20" s="1">
        <v>31778</v>
      </c>
      <c r="D20">
        <v>5.7</v>
      </c>
      <c r="E20" s="1">
        <v>31778</v>
      </c>
      <c r="F20">
        <v>8986.3670000000002</v>
      </c>
      <c r="G20" s="1">
        <v>31778</v>
      </c>
      <c r="H20">
        <v>9053.3348110000006</v>
      </c>
      <c r="J20" s="4">
        <f t="shared" si="1"/>
        <v>31777</v>
      </c>
      <c r="K20" s="5">
        <f t="shared" si="12"/>
        <v>-0.6775040430016297</v>
      </c>
      <c r="L20" s="5">
        <f t="shared" si="2"/>
        <v>2.9072396676214085</v>
      </c>
      <c r="M20" s="5">
        <f t="shared" si="3"/>
        <v>3.8738738738738787</v>
      </c>
      <c r="N20" s="5">
        <f t="shared" si="4"/>
        <v>5.49</v>
      </c>
      <c r="O20" s="6">
        <v>1</v>
      </c>
      <c r="Q20" s="5">
        <v>6.9566364929372666</v>
      </c>
      <c r="R20" s="5">
        <f t="shared" si="13"/>
        <v>-1.4666364929372664</v>
      </c>
      <c r="S20" s="6">
        <v>-1.4963635266892332</v>
      </c>
      <c r="V20" s="5" cm="1">
        <f t="array" ref="V20:X20">MMULT(V19:Y19,_xlfn.ANCHORARRAY($V$4))</f>
        <v>3.0302339281901016</v>
      </c>
      <c r="W20" s="5">
        <v>3.9570362822934069</v>
      </c>
      <c r="X20" s="5">
        <v>7.4090731678100665</v>
      </c>
      <c r="Y20" s="6">
        <f t="shared" si="14"/>
        <v>1</v>
      </c>
      <c r="AB20" s="5" cm="1">
        <f t="array" ref="AB20:AD20">MMULT(AB19:AE19,_xlfn.ANCHORARRAY($V$4))+AW20:AY20</f>
        <v>3.6571048115220428</v>
      </c>
      <c r="AC20" s="5">
        <v>3.8270680848982983</v>
      </c>
      <c r="AD20" s="5">
        <v>10.06374801057931</v>
      </c>
      <c r="AE20" s="6">
        <f t="shared" si="15"/>
        <v>1</v>
      </c>
      <c r="AH20" s="5">
        <f t="shared" si="5"/>
        <v>0.62687088333194119</v>
      </c>
      <c r="AI20" s="5">
        <f t="shared" si="6"/>
        <v>-0.12996819739510856</v>
      </c>
      <c r="AJ20" s="5">
        <f t="shared" si="16"/>
        <v>2.6546748427692437</v>
      </c>
      <c r="AK20" s="9">
        <f t="shared" si="7"/>
        <v>2.7846430401643523</v>
      </c>
      <c r="AM20" s="5" cm="1">
        <f t="array" ref="AM20:AO20">MMULT(AM19:AP19,_xlfn.ANCHORARRAY($V$4))+MMULT(AW20:AY20,MINVERSE(_xlfn.MUNIT(3)-$AB$5:$AD$7))</f>
        <v>3.3850486415874848</v>
      </c>
      <c r="AN20" s="5">
        <v>3.7576855993519214</v>
      </c>
      <c r="AO20" s="5">
        <v>9.914180765606659</v>
      </c>
      <c r="AP20" s="5">
        <f t="shared" si="8"/>
        <v>1</v>
      </c>
      <c r="AR20" s="5">
        <f t="shared" si="17"/>
        <v>0.35481471339738313</v>
      </c>
      <c r="AS20" s="5">
        <f t="shared" si="9"/>
        <v>-0.1993506829414855</v>
      </c>
      <c r="AT20" s="5">
        <f t="shared" si="10"/>
        <v>2.5051075977965924</v>
      </c>
      <c r="AU20" s="9">
        <f t="shared" si="11"/>
        <v>2.7044582807380779</v>
      </c>
      <c r="AW20" s="5">
        <f t="shared" si="19"/>
        <v>0</v>
      </c>
      <c r="AX20" s="5">
        <f t="shared" si="20"/>
        <v>0</v>
      </c>
      <c r="AY20" s="5">
        <f t="shared" si="21"/>
        <v>0.177978515625</v>
      </c>
      <c r="BA20" s="7">
        <f t="shared" si="18"/>
        <v>6</v>
      </c>
      <c r="BC20" s="26">
        <v>8.2758543462825518E-2</v>
      </c>
      <c r="BD20" s="26">
        <v>0.35481471339738313</v>
      </c>
      <c r="BE20" s="26">
        <v>0.62687088333194119</v>
      </c>
      <c r="BF20" s="26">
        <v>0.62687088333194096</v>
      </c>
      <c r="BZ20" s="40" t="s">
        <v>18</v>
      </c>
      <c r="CA20" s="44">
        <f>CORREL($L$13:$L$172,N13:N172)</f>
        <v>0.30307241108008071</v>
      </c>
      <c r="CB20" s="45">
        <f>CORREL(M13:M172,N13:N172)</f>
        <v>0.620918964560774</v>
      </c>
      <c r="CC20" s="45">
        <f>CORREL(N13:N172,N13:N172)</f>
        <v>0.99999999999999989</v>
      </c>
    </row>
    <row r="21" spans="1:81" x14ac:dyDescent="0.3">
      <c r="A21" s="1">
        <v>31868</v>
      </c>
      <c r="B21">
        <v>117.633</v>
      </c>
      <c r="C21" s="1">
        <v>31868</v>
      </c>
      <c r="D21">
        <v>5.84</v>
      </c>
      <c r="E21" s="1">
        <v>31868</v>
      </c>
      <c r="F21">
        <v>9083.2559999999994</v>
      </c>
      <c r="G21" s="1">
        <v>31868</v>
      </c>
      <c r="H21">
        <v>9125.6207529999992</v>
      </c>
      <c r="J21" s="4">
        <f t="shared" si="1"/>
        <v>31867</v>
      </c>
      <c r="K21" s="5">
        <f t="shared" si="12"/>
        <v>-0.74245261176528776</v>
      </c>
      <c r="L21" s="5">
        <f t="shared" si="2"/>
        <v>2.7115848244058993</v>
      </c>
      <c r="M21" s="5">
        <f t="shared" si="3"/>
        <v>3.5944741532976776</v>
      </c>
      <c r="N21" s="5">
        <f t="shared" si="4"/>
        <v>5.7</v>
      </c>
      <c r="O21" s="6">
        <v>1</v>
      </c>
      <c r="Q21" s="5">
        <v>6.9383801297074115</v>
      </c>
      <c r="R21" s="5">
        <f t="shared" si="13"/>
        <v>-1.2383801297074113</v>
      </c>
      <c r="S21" s="6">
        <v>-0.99597780821515958</v>
      </c>
      <c r="V21" s="5" cm="1">
        <f t="array" ref="V21:X21">MMULT(V20:Y20,_xlfn.ANCHORARRAY($V$4))</f>
        <v>3.0166348548247228</v>
      </c>
      <c r="W21" s="5">
        <v>3.8605165917834774</v>
      </c>
      <c r="X21" s="5">
        <v>7.229192863010093</v>
      </c>
      <c r="Y21" s="6">
        <f t="shared" si="14"/>
        <v>1</v>
      </c>
      <c r="AB21" s="5" cm="1">
        <f t="array" ref="AB21:AD21">MMULT(AB20:AE20,_xlfn.ANCHORARRAY($V$4))+AW21:AY21</f>
        <v>3.7007167127852596</v>
      </c>
      <c r="AC21" s="5">
        <v>3.7143171941392521</v>
      </c>
      <c r="AD21" s="5">
        <v>9.8562036442506678</v>
      </c>
      <c r="AE21" s="6">
        <f t="shared" si="15"/>
        <v>1</v>
      </c>
      <c r="AH21" s="5">
        <f t="shared" si="5"/>
        <v>0.68408185796053678</v>
      </c>
      <c r="AI21" s="5">
        <f t="shared" si="6"/>
        <v>-0.14619939764422529</v>
      </c>
      <c r="AJ21" s="5">
        <f t="shared" si="16"/>
        <v>2.6270107812405747</v>
      </c>
      <c r="AK21" s="9">
        <f t="shared" si="7"/>
        <v>2.7732101788848</v>
      </c>
      <c r="AM21" s="5" cm="1">
        <f t="array" ref="AM21:AO21">MMULT(AM20:AP20,_xlfn.ANCHORARRAY($V$4))+MMULT(AW21:AY21,MINVERSE(_xlfn.MUNIT(3)-$AB$5:$AD$7))</f>
        <v>3.4795104214385586</v>
      </c>
      <c r="AN21" s="5">
        <v>3.6399426267933896</v>
      </c>
      <c r="AO21" s="5">
        <v>9.6917696029675788</v>
      </c>
      <c r="AP21" s="5">
        <f t="shared" si="8"/>
        <v>1</v>
      </c>
      <c r="AR21" s="5">
        <f t="shared" si="17"/>
        <v>0.46287556661383578</v>
      </c>
      <c r="AS21" s="5">
        <f t="shared" si="9"/>
        <v>-0.22057396499008775</v>
      </c>
      <c r="AT21" s="5">
        <f t="shared" si="10"/>
        <v>2.4625767399574858</v>
      </c>
      <c r="AU21" s="9">
        <f t="shared" si="11"/>
        <v>2.6831507049475736</v>
      </c>
      <c r="AW21" s="5">
        <f t="shared" si="19"/>
        <v>0</v>
      </c>
      <c r="AX21" s="5">
        <f t="shared" si="20"/>
        <v>0</v>
      </c>
      <c r="AY21" s="5">
        <f t="shared" si="21"/>
        <v>0.13348388671875</v>
      </c>
      <c r="BA21" s="7">
        <f t="shared" si="18"/>
        <v>7</v>
      </c>
      <c r="BC21" s="26">
        <v>0.24166927526713478</v>
      </c>
      <c r="BD21" s="26">
        <v>0.46287556661383578</v>
      </c>
      <c r="BE21" s="26">
        <v>0.68408185796053678</v>
      </c>
      <c r="BF21" s="26">
        <v>0.684081857960537</v>
      </c>
      <c r="BZ21" s="41"/>
      <c r="CA21" s="40" t="s">
        <v>20</v>
      </c>
      <c r="CB21" s="40" t="s">
        <v>19</v>
      </c>
      <c r="CC21" s="40" t="s">
        <v>18</v>
      </c>
    </row>
    <row r="22" spans="1:81" x14ac:dyDescent="0.3">
      <c r="A22" s="1">
        <v>31959</v>
      </c>
      <c r="B22">
        <v>118.733</v>
      </c>
      <c r="C22" s="1">
        <v>31959</v>
      </c>
      <c r="D22">
        <v>6.2</v>
      </c>
      <c r="E22" s="1">
        <v>31959</v>
      </c>
      <c r="F22">
        <v>9162.0239999999994</v>
      </c>
      <c r="G22" s="1">
        <v>31959</v>
      </c>
      <c r="H22">
        <v>9197.7702250000002</v>
      </c>
      <c r="J22" s="4">
        <f t="shared" si="1"/>
        <v>31958</v>
      </c>
      <c r="K22" s="5">
        <f t="shared" si="12"/>
        <v>-0.4653206237368494</v>
      </c>
      <c r="L22" s="5">
        <f t="shared" si="2"/>
        <v>3.3536006728774881</v>
      </c>
      <c r="M22" s="5">
        <f t="shared" si="3"/>
        <v>3.9776192622842155</v>
      </c>
      <c r="N22" s="5">
        <f t="shared" si="4"/>
        <v>5.84</v>
      </c>
      <c r="O22" s="6">
        <v>1</v>
      </c>
      <c r="Q22" s="5">
        <v>6.9266339062372486</v>
      </c>
      <c r="R22" s="5">
        <f t="shared" si="13"/>
        <v>-1.0866339062372488</v>
      </c>
      <c r="S22" s="6">
        <v>-1.2053217724306879</v>
      </c>
      <c r="V22" s="5" cm="1">
        <f t="array" ref="V22:X22">MMULT(V21:Y21,_xlfn.ANCHORARRAY($V$4))</f>
        <v>3.0126761323053475</v>
      </c>
      <c r="W22" s="5">
        <v>3.7693525847118621</v>
      </c>
      <c r="X22" s="5">
        <v>7.0513614928192059</v>
      </c>
      <c r="Y22" s="6">
        <f t="shared" si="14"/>
        <v>1</v>
      </c>
      <c r="AB22" s="5" cm="1">
        <f t="array" ref="AB22:AD22">MMULT(AB21:AE21,_xlfn.ANCHORARRAY($V$4))+AW22:AY22</f>
        <v>3.7363656732698289</v>
      </c>
      <c r="AC22" s="5">
        <v>3.6098603289585132</v>
      </c>
      <c r="AD22" s="5">
        <v>9.6215325752899723</v>
      </c>
      <c r="AE22" s="6">
        <f t="shared" si="15"/>
        <v>1</v>
      </c>
      <c r="AH22" s="5">
        <f t="shared" si="5"/>
        <v>0.72368954096448146</v>
      </c>
      <c r="AI22" s="5">
        <f t="shared" si="6"/>
        <v>-0.15949225575334891</v>
      </c>
      <c r="AJ22" s="5">
        <f t="shared" si="16"/>
        <v>2.5701710824707664</v>
      </c>
      <c r="AK22" s="9">
        <f t="shared" si="7"/>
        <v>2.7296633382241153</v>
      </c>
      <c r="AM22" s="5" cm="1">
        <f t="array" ref="AM22:AO22">MMULT(AM21:AP21,_xlfn.ANCHORARRAY($V$4))+MMULT(AW22:AY22,MINVERSE(_xlfn.MUNIT(3)-$AB$5:$AD$7))</f>
        <v>3.5591743556738691</v>
      </c>
      <c r="AN22" s="5">
        <v>3.5326601649243292</v>
      </c>
      <c r="AO22" s="5">
        <v>9.4462337179827554</v>
      </c>
      <c r="AP22" s="5">
        <f t="shared" si="8"/>
        <v>1</v>
      </c>
      <c r="AR22" s="5">
        <f t="shared" si="17"/>
        <v>0.54649822336852161</v>
      </c>
      <c r="AS22" s="5">
        <f t="shared" si="9"/>
        <v>-0.23669241978753286</v>
      </c>
      <c r="AT22" s="5">
        <f t="shared" si="10"/>
        <v>2.3948722251635495</v>
      </c>
      <c r="AU22" s="9">
        <f t="shared" si="11"/>
        <v>2.6315646449510823</v>
      </c>
      <c r="AW22" s="5">
        <f t="shared" si="19"/>
        <v>0</v>
      </c>
      <c r="AX22" s="5">
        <f t="shared" si="20"/>
        <v>0</v>
      </c>
      <c r="AY22" s="5">
        <f t="shared" si="21"/>
        <v>0.1001129150390625</v>
      </c>
      <c r="BA22" s="7">
        <f t="shared" si="18"/>
        <v>8</v>
      </c>
      <c r="BC22" s="26">
        <v>0.36930690577256176</v>
      </c>
      <c r="BD22" s="26">
        <v>0.54649822336852161</v>
      </c>
      <c r="BE22" s="26">
        <v>0.72368954096448146</v>
      </c>
      <c r="BF22" s="26">
        <v>0.72368954096448102</v>
      </c>
    </row>
    <row r="23" spans="1:81" x14ac:dyDescent="0.3">
      <c r="A23" s="1">
        <v>32051</v>
      </c>
      <c r="B23">
        <v>120.1</v>
      </c>
      <c r="C23" s="1">
        <v>32051</v>
      </c>
      <c r="D23">
        <v>6.13</v>
      </c>
      <c r="E23" s="1">
        <v>32051</v>
      </c>
      <c r="F23">
        <v>9319.3320000000003</v>
      </c>
      <c r="G23" s="1">
        <v>32051</v>
      </c>
      <c r="H23">
        <v>9270.5014620000002</v>
      </c>
      <c r="J23" s="4">
        <f t="shared" si="1"/>
        <v>32050</v>
      </c>
      <c r="K23" s="5">
        <f t="shared" si="12"/>
        <v>-0.38939728550685382</v>
      </c>
      <c r="L23" s="5">
        <f t="shared" si="2"/>
        <v>3.2619859723208355</v>
      </c>
      <c r="M23" s="5">
        <f t="shared" si="3"/>
        <v>3.9693520140105187</v>
      </c>
      <c r="N23" s="5">
        <f t="shared" si="4"/>
        <v>6.2</v>
      </c>
      <c r="O23" s="6">
        <v>1</v>
      </c>
      <c r="Q23" s="5">
        <v>6.9199358084519345</v>
      </c>
      <c r="R23" s="5">
        <f t="shared" si="13"/>
        <v>-0.71993580845193428</v>
      </c>
      <c r="S23" s="6">
        <v>-0.93908278767002873</v>
      </c>
      <c r="V23" s="5" cm="1">
        <f t="array" ref="V23:X23">MMULT(V22:Y22,_xlfn.ANCHORARRAY($V$4))</f>
        <v>3.0142190374241227</v>
      </c>
      <c r="W23" s="5">
        <v>3.683683451627874</v>
      </c>
      <c r="X23" s="5">
        <v>6.8766367965979578</v>
      </c>
      <c r="Y23" s="6">
        <f t="shared" si="14"/>
        <v>1</v>
      </c>
      <c r="AB23" s="5" cm="1">
        <f t="array" ref="AB23:AD23">MMULT(AB22:AE22,_xlfn.ANCHORARRAY($V$4))+AW23:AY23</f>
        <v>3.7624578401617117</v>
      </c>
      <c r="AC23" s="5">
        <v>3.5135941970019293</v>
      </c>
      <c r="AD23" s="5">
        <v>9.3703348115349634</v>
      </c>
      <c r="AE23" s="6">
        <f t="shared" si="15"/>
        <v>1</v>
      </c>
      <c r="AH23" s="5">
        <f t="shared" si="5"/>
        <v>0.74823880273758903</v>
      </c>
      <c r="AI23" s="5">
        <f t="shared" si="6"/>
        <v>-0.17008925462594471</v>
      </c>
      <c r="AJ23" s="5">
        <f t="shared" si="16"/>
        <v>2.4936980149370056</v>
      </c>
      <c r="AK23" s="9">
        <f t="shared" si="7"/>
        <v>2.6637872695629503</v>
      </c>
      <c r="AM23" s="5" cm="1">
        <f t="array" ref="AM23:AO23">MMULT(AM22:AP22,_xlfn.ANCHORARRAY($V$4))+MMULT(AW23:AY23,MINVERSE(_xlfn.MUNIT(3)-$AB$5:$AD$7))</f>
        <v>3.6220586393151124</v>
      </c>
      <c r="AN23" s="5">
        <v>3.4353658091634864</v>
      </c>
      <c r="AO23" s="5">
        <v>9.1876453192386283</v>
      </c>
      <c r="AP23" s="5">
        <f t="shared" si="8"/>
        <v>1</v>
      </c>
      <c r="AR23" s="5">
        <f t="shared" si="17"/>
        <v>0.60783960189098973</v>
      </c>
      <c r="AS23" s="5">
        <f t="shared" si="9"/>
        <v>-0.24831764246438759</v>
      </c>
      <c r="AT23" s="5">
        <f t="shared" si="10"/>
        <v>2.3110085226406705</v>
      </c>
      <c r="AU23" s="9">
        <f t="shared" si="11"/>
        <v>2.5593261651050581</v>
      </c>
      <c r="AW23" s="5">
        <f t="shared" si="19"/>
        <v>0</v>
      </c>
      <c r="AX23" s="5">
        <f t="shared" si="20"/>
        <v>0</v>
      </c>
      <c r="AY23" s="5">
        <f t="shared" si="21"/>
        <v>7.5084686279296875E-2</v>
      </c>
      <c r="BA23" s="7">
        <f t="shared" si="18"/>
        <v>9</v>
      </c>
      <c r="BC23" s="26">
        <v>0.46744040104439089</v>
      </c>
      <c r="BD23" s="26">
        <v>0.60783960189098973</v>
      </c>
      <c r="BE23" s="26">
        <v>0.74823880273758903</v>
      </c>
      <c r="BF23" s="26">
        <v>0.74823880273758903</v>
      </c>
    </row>
    <row r="24" spans="1:81" x14ac:dyDescent="0.3">
      <c r="A24" s="1">
        <v>32143</v>
      </c>
      <c r="B24">
        <v>121.267</v>
      </c>
      <c r="C24" s="1">
        <v>32143</v>
      </c>
      <c r="D24">
        <v>5.91</v>
      </c>
      <c r="E24" s="1">
        <v>32143</v>
      </c>
      <c r="F24">
        <v>9367.5020000000004</v>
      </c>
      <c r="G24" s="1">
        <v>32143</v>
      </c>
      <c r="H24">
        <v>9343.1415379999999</v>
      </c>
      <c r="J24" s="4">
        <f t="shared" si="1"/>
        <v>32142</v>
      </c>
      <c r="K24" s="5">
        <f t="shared" si="12"/>
        <v>0.52534790487611538</v>
      </c>
      <c r="L24" s="5">
        <f t="shared" si="2"/>
        <v>4.474555651430423</v>
      </c>
      <c r="M24" s="5">
        <f t="shared" si="3"/>
        <v>4.1630529054640153</v>
      </c>
      <c r="N24" s="5">
        <f t="shared" si="4"/>
        <v>6.13</v>
      </c>
      <c r="O24" s="6">
        <v>1</v>
      </c>
      <c r="Q24" s="5">
        <v>6.916144676085227</v>
      </c>
      <c r="R24" s="5">
        <f t="shared" si="13"/>
        <v>-0.78614467608522709</v>
      </c>
      <c r="S24" s="6">
        <v>-1.4203801334650921</v>
      </c>
      <c r="V24" s="5" cm="1">
        <f t="array" ref="V24:X24">MMULT(V23:Y23,_xlfn.ANCHORARRAY($V$4))</f>
        <v>3.0185407870745826</v>
      </c>
      <c r="W24" s="5">
        <v>3.6034827025743414</v>
      </c>
      <c r="X24" s="5">
        <v>6.7057342409190106</v>
      </c>
      <c r="Y24" s="6">
        <f t="shared" si="14"/>
        <v>1</v>
      </c>
      <c r="AB24" s="5" cm="1">
        <f t="array" ref="AB24:AD24">MMULT(AB23:AE23,_xlfn.ANCHORARRAY($V$4))+AW24:AY24</f>
        <v>3.7788766435212606</v>
      </c>
      <c r="AC24" s="5">
        <v>3.425194742577339</v>
      </c>
      <c r="AD24" s="5">
        <v>9.1102460349167522</v>
      </c>
      <c r="AE24" s="6">
        <f t="shared" si="15"/>
        <v>1</v>
      </c>
      <c r="AH24" s="5">
        <f t="shared" si="5"/>
        <v>0.760335856446678</v>
      </c>
      <c r="AI24" s="5">
        <f t="shared" si="6"/>
        <v>-0.17828795999700242</v>
      </c>
      <c r="AJ24" s="5">
        <f t="shared" si="16"/>
        <v>2.4045117939977416</v>
      </c>
      <c r="AK24" s="9">
        <f t="shared" si="7"/>
        <v>2.582799753994744</v>
      </c>
      <c r="AM24" s="5" cm="1">
        <f t="array" ref="AM24:AO24">MMULT(AM23:AP23,_xlfn.ANCHORARRAY($V$4))+MMULT(AW24:AY24,MINVERSE(_xlfn.MUNIT(3)-$AB$5:$AD$7))</f>
        <v>3.6684452590335219</v>
      </c>
      <c r="AN24" s="5">
        <v>3.3473725941258521</v>
      </c>
      <c r="AO24" s="5">
        <v>8.9230858581054235</v>
      </c>
      <c r="AP24" s="5">
        <f t="shared" si="8"/>
        <v>1</v>
      </c>
      <c r="AR24" s="5">
        <f t="shared" si="17"/>
        <v>0.6499044719589393</v>
      </c>
      <c r="AS24" s="5">
        <f t="shared" si="9"/>
        <v>-0.25611010844848936</v>
      </c>
      <c r="AT24" s="5">
        <f t="shared" si="10"/>
        <v>2.2173516171864129</v>
      </c>
      <c r="AU24" s="9">
        <f t="shared" si="11"/>
        <v>2.4734617256349023</v>
      </c>
      <c r="AW24" s="5">
        <f t="shared" si="19"/>
        <v>0</v>
      </c>
      <c r="AX24" s="5">
        <f t="shared" si="20"/>
        <v>0</v>
      </c>
      <c r="AY24" s="5">
        <f t="shared" si="21"/>
        <v>5.6313514709472656E-2</v>
      </c>
      <c r="BA24" s="7">
        <f t="shared" si="18"/>
        <v>10</v>
      </c>
      <c r="BC24" s="26">
        <v>0.53947308747120104</v>
      </c>
      <c r="BD24" s="26">
        <v>0.6499044719589393</v>
      </c>
      <c r="BE24" s="26">
        <v>0.760335856446678</v>
      </c>
      <c r="BF24" s="26">
        <v>0.760335856446678</v>
      </c>
    </row>
    <row r="25" spans="1:81" x14ac:dyDescent="0.3">
      <c r="A25" s="1">
        <v>32234</v>
      </c>
      <c r="B25">
        <v>122.733</v>
      </c>
      <c r="C25" s="1">
        <v>32234</v>
      </c>
      <c r="D25">
        <v>6.35</v>
      </c>
      <c r="E25" s="1">
        <v>32234</v>
      </c>
      <c r="F25">
        <v>9490.5939999999991</v>
      </c>
      <c r="G25" s="1">
        <v>32234</v>
      </c>
      <c r="H25">
        <v>9416.3131059999996</v>
      </c>
      <c r="J25" s="4">
        <f t="shared" si="1"/>
        <v>32233</v>
      </c>
      <c r="K25" s="5">
        <f t="shared" si="12"/>
        <v>0.26039163981674573</v>
      </c>
      <c r="L25" s="5">
        <f t="shared" si="2"/>
        <v>4.2412578965448366</v>
      </c>
      <c r="M25" s="5">
        <f t="shared" si="3"/>
        <v>4.3309559247373786</v>
      </c>
      <c r="N25" s="5">
        <f t="shared" si="4"/>
        <v>5.91</v>
      </c>
      <c r="O25" s="6">
        <v>1</v>
      </c>
      <c r="Q25" s="5">
        <v>6.9126693889905999</v>
      </c>
      <c r="R25" s="5">
        <f t="shared" si="13"/>
        <v>-1.0026693889905998</v>
      </c>
      <c r="S25" s="6">
        <v>-1.6535863913967805</v>
      </c>
      <c r="V25" s="5" cm="1">
        <f t="array" ref="V25:X25">MMULT(V24:Y24,_xlfn.ANCHORARRAY($V$4))</f>
        <v>3.023877577191143</v>
      </c>
      <c r="W25" s="5">
        <v>3.5286181780617389</v>
      </c>
      <c r="X25" s="5">
        <v>6.5391305740901728</v>
      </c>
      <c r="Y25" s="6">
        <f t="shared" si="14"/>
        <v>1</v>
      </c>
      <c r="AB25" s="5" cm="1">
        <f t="array" ref="AB25:AD25">MMULT(AB24:AE24,_xlfn.ANCHORARRAY($V$4))+AW25:AY25</f>
        <v>3.7862868294550585</v>
      </c>
      <c r="AC25" s="5">
        <v>3.3442226205563972</v>
      </c>
      <c r="AD25" s="5">
        <v>8.8467490462647547</v>
      </c>
      <c r="AE25" s="6">
        <f t="shared" si="15"/>
        <v>1</v>
      </c>
      <c r="AH25" s="5">
        <f t="shared" si="5"/>
        <v>0.76240925226391543</v>
      </c>
      <c r="AI25" s="5">
        <f t="shared" si="6"/>
        <v>-0.18439555750534176</v>
      </c>
      <c r="AJ25" s="5">
        <f t="shared" si="16"/>
        <v>2.3076184721745818</v>
      </c>
      <c r="AK25" s="9">
        <f t="shared" si="7"/>
        <v>2.4920140296799236</v>
      </c>
      <c r="AM25" s="5" cm="1">
        <f t="array" ref="AM25:AO25">MMULT(AM24:AP24,_xlfn.ANCHORARRAY($V$4))+MMULT(AW25:AY25,MINVERSE(_xlfn.MUNIT(3)-$AB$5:$AD$7))</f>
        <v>3.6997667791186579</v>
      </c>
      <c r="AN25" s="5">
        <v>3.2679121750541706</v>
      </c>
      <c r="AO25" s="5">
        <v>8.6575133600469076</v>
      </c>
      <c r="AP25" s="5">
        <f t="shared" si="8"/>
        <v>1</v>
      </c>
      <c r="AR25" s="5">
        <f t="shared" si="17"/>
        <v>0.67588920192751489</v>
      </c>
      <c r="AS25" s="5">
        <f t="shared" si="9"/>
        <v>-0.2607060030075683</v>
      </c>
      <c r="AT25" s="5">
        <f t="shared" si="10"/>
        <v>2.1183827859567348</v>
      </c>
      <c r="AU25" s="9">
        <f t="shared" si="11"/>
        <v>2.3790887889643031</v>
      </c>
      <c r="AW25" s="5">
        <f t="shared" si="19"/>
        <v>0</v>
      </c>
      <c r="AX25" s="5">
        <f t="shared" si="20"/>
        <v>0</v>
      </c>
      <c r="AY25" s="5">
        <f t="shared" si="21"/>
        <v>4.2235136032104492E-2</v>
      </c>
      <c r="BA25" s="7">
        <f t="shared" si="18"/>
        <v>11</v>
      </c>
      <c r="BC25" s="26">
        <v>0.58936915159111436</v>
      </c>
      <c r="BD25" s="26">
        <v>0.67588920192751489</v>
      </c>
      <c r="BE25" s="26">
        <v>0.76240925226391543</v>
      </c>
      <c r="BF25" s="26">
        <v>0.76240925226391498</v>
      </c>
    </row>
    <row r="26" spans="1:81" x14ac:dyDescent="0.3">
      <c r="A26" s="1">
        <v>32325</v>
      </c>
      <c r="B26">
        <v>124.1</v>
      </c>
      <c r="C26" s="1">
        <v>32325</v>
      </c>
      <c r="D26">
        <v>7.22</v>
      </c>
      <c r="E26" s="1">
        <v>32325</v>
      </c>
      <c r="F26">
        <v>9546.2060000000001</v>
      </c>
      <c r="G26" s="1">
        <v>32325</v>
      </c>
      <c r="H26">
        <v>9489.6920439999994</v>
      </c>
      <c r="J26" s="4">
        <f t="shared" si="1"/>
        <v>32324</v>
      </c>
      <c r="K26" s="5">
        <f t="shared" si="12"/>
        <v>0.78575809113696526</v>
      </c>
      <c r="L26" s="5">
        <f t="shared" si="2"/>
        <v>4.4844932257771752</v>
      </c>
      <c r="M26" s="5">
        <f t="shared" si="3"/>
        <v>4.3355180944122829</v>
      </c>
      <c r="N26" s="5">
        <f t="shared" si="4"/>
        <v>6.35</v>
      </c>
      <c r="O26" s="6">
        <v>1</v>
      </c>
      <c r="Q26" s="5">
        <v>6.9064274865989761</v>
      </c>
      <c r="R26" s="5">
        <f t="shared" si="13"/>
        <v>-0.55642748659897645</v>
      </c>
      <c r="S26" s="6">
        <v>-1.1097275698305413</v>
      </c>
      <c r="V26" s="5" cm="1">
        <f t="array" ref="V26:X26">MMULT(V25:Y25,_xlfn.ANCHORARRAY($V$4))</f>
        <v>3.0291130608684318</v>
      </c>
      <c r="W26" s="5">
        <v>3.4588926008890843</v>
      </c>
      <c r="X26" s="5">
        <v>6.3771351285684821</v>
      </c>
      <c r="Y26" s="6">
        <f t="shared" si="14"/>
        <v>1</v>
      </c>
      <c r="AB26" s="5" cm="1">
        <f t="array" ref="AB26:AD26">MMULT(AB25:AE25,_xlfn.ANCHORARRAY($V$4))+AW26:AY26</f>
        <v>3.7857145159384631</v>
      </c>
      <c r="AC26" s="5">
        <v>3.2701882223655385</v>
      </c>
      <c r="AD26" s="5">
        <v>8.5837603161328495</v>
      </c>
      <c r="AE26" s="6">
        <f t="shared" si="15"/>
        <v>1</v>
      </c>
      <c r="AH26" s="5">
        <f t="shared" si="5"/>
        <v>0.75660145507003129</v>
      </c>
      <c r="AI26" s="5">
        <f t="shared" si="6"/>
        <v>-0.18870437852354582</v>
      </c>
      <c r="AJ26" s="5">
        <f t="shared" si="16"/>
        <v>2.2066251875643674</v>
      </c>
      <c r="AK26" s="9">
        <f t="shared" si="7"/>
        <v>2.3953295660879133</v>
      </c>
      <c r="AM26" s="5" cm="1">
        <f t="array" ref="AM26:AO26">MMULT(AM25:AP25,_xlfn.ANCHORARRAY($V$4))+MMULT(AW26:AY26,MINVERSE(_xlfn.MUNIT(3)-$AB$5:$AD$7))</f>
        <v>3.717943554389171</v>
      </c>
      <c r="AN26" s="5">
        <v>3.1962112422125042</v>
      </c>
      <c r="AO26" s="5">
        <v>8.3943753997822999</v>
      </c>
      <c r="AP26" s="5">
        <f t="shared" si="8"/>
        <v>1</v>
      </c>
      <c r="AR26" s="5">
        <f t="shared" si="17"/>
        <v>0.68883049352073922</v>
      </c>
      <c r="AS26" s="5">
        <f t="shared" si="9"/>
        <v>-0.26268135867658016</v>
      </c>
      <c r="AT26" s="5">
        <f t="shared" si="10"/>
        <v>2.0172402712138178</v>
      </c>
      <c r="AU26" s="9">
        <f t="shared" si="11"/>
        <v>2.2799216298903979</v>
      </c>
      <c r="AW26" s="5">
        <f t="shared" si="19"/>
        <v>0</v>
      </c>
      <c r="AX26" s="5">
        <f t="shared" si="20"/>
        <v>0</v>
      </c>
      <c r="AY26" s="5">
        <f t="shared" si="21"/>
        <v>3.1676352024078369E-2</v>
      </c>
      <c r="BA26" s="7">
        <f t="shared" si="18"/>
        <v>12</v>
      </c>
      <c r="BC26" s="26">
        <v>0.6210595319714467</v>
      </c>
      <c r="BD26" s="26">
        <v>0.68883049352073922</v>
      </c>
      <c r="BE26" s="26">
        <v>0.75660145507003129</v>
      </c>
      <c r="BF26" s="26">
        <v>0.75660145507003096</v>
      </c>
    </row>
    <row r="27" spans="1:81" x14ac:dyDescent="0.3">
      <c r="A27" s="1">
        <v>32417</v>
      </c>
      <c r="B27">
        <v>125.6</v>
      </c>
      <c r="C27" s="1">
        <v>32417</v>
      </c>
      <c r="D27">
        <v>8</v>
      </c>
      <c r="E27" s="1">
        <v>32417</v>
      </c>
      <c r="F27">
        <v>9673.4050000000007</v>
      </c>
      <c r="G27" s="1">
        <v>32417</v>
      </c>
      <c r="H27">
        <v>9563.580516</v>
      </c>
      <c r="J27" s="4">
        <f t="shared" si="1"/>
        <v>32416</v>
      </c>
      <c r="K27" s="5">
        <f t="shared" si="12"/>
        <v>0.59376365543725773</v>
      </c>
      <c r="L27" s="5">
        <f t="shared" si="2"/>
        <v>4.1932001051296242</v>
      </c>
      <c r="M27" s="5">
        <f t="shared" si="3"/>
        <v>4.520226053413956</v>
      </c>
      <c r="N27" s="5">
        <f t="shared" si="4"/>
        <v>7.22</v>
      </c>
      <c r="O27" s="6">
        <v>1</v>
      </c>
      <c r="Q27" s="5">
        <v>6.8937098399731598</v>
      </c>
      <c r="R27" s="5">
        <f t="shared" si="13"/>
        <v>0.32629016002683997</v>
      </c>
      <c r="S27" s="6">
        <v>-0.60592164520462521</v>
      </c>
      <c r="V27" s="5" cm="1">
        <f t="array" ref="V27:X27">MMULT(V26:Y26,_xlfn.ANCHORARRAY($V$4))</f>
        <v>3.0335661165741068</v>
      </c>
      <c r="W27" s="5">
        <v>3.394070862023943</v>
      </c>
      <c r="X27" s="5">
        <v>6.2199390487077277</v>
      </c>
      <c r="Y27" s="6">
        <f t="shared" si="14"/>
        <v>1</v>
      </c>
      <c r="AB27" s="5" cm="1">
        <f t="array" ref="AB27:AD27">MMULT(AB26:AE26,_xlfn.ANCHORARRAY($V$4))+AW27:AY27</f>
        <v>3.7783020359165764</v>
      </c>
      <c r="AC27" s="5">
        <v>3.2025907145910328</v>
      </c>
      <c r="AD27" s="5">
        <v>8.3240549184435881</v>
      </c>
      <c r="AE27" s="6">
        <f t="shared" si="15"/>
        <v>1</v>
      </c>
      <c r="AH27" s="5">
        <f t="shared" si="5"/>
        <v>0.74473591934246963</v>
      </c>
      <c r="AI27" s="5">
        <f t="shared" si="6"/>
        <v>-0.1914801474329102</v>
      </c>
      <c r="AJ27" s="5">
        <f t="shared" si="16"/>
        <v>2.1041158697358604</v>
      </c>
      <c r="AK27" s="9">
        <f t="shared" si="7"/>
        <v>2.2955960171687706</v>
      </c>
      <c r="AM27" s="5" cm="1">
        <f t="array" ref="AM27:AO27">MMULT(AM26:AP26,_xlfn.ANCHORARRAY($V$4))+MMULT(AW27:AY27,MINVERSE(_xlfn.MUNIT(3)-$AB$5:$AD$7))</f>
        <v>3.7250043004079632</v>
      </c>
      <c r="AN27" s="5">
        <v>3.1315326928817488</v>
      </c>
      <c r="AO27" s="5">
        <v>8.1360432622722811</v>
      </c>
      <c r="AP27" s="5">
        <f t="shared" si="8"/>
        <v>1</v>
      </c>
      <c r="AR27" s="5">
        <f t="shared" si="17"/>
        <v>0.69143818383385636</v>
      </c>
      <c r="AS27" s="5">
        <f t="shared" si="9"/>
        <v>-0.26253816914219419</v>
      </c>
      <c r="AT27" s="5">
        <f t="shared" si="10"/>
        <v>1.9161042135645534</v>
      </c>
      <c r="AU27" s="9">
        <f t="shared" si="11"/>
        <v>2.1786423827067476</v>
      </c>
      <c r="AW27" s="5">
        <f t="shared" si="19"/>
        <v>0</v>
      </c>
      <c r="AX27" s="5">
        <f t="shared" si="20"/>
        <v>0</v>
      </c>
      <c r="AY27" s="5">
        <f t="shared" si="21"/>
        <v>2.3757264018058777E-2</v>
      </c>
      <c r="BA27" s="7">
        <f t="shared" si="18"/>
        <v>13</v>
      </c>
      <c r="BC27" s="26">
        <v>0.63814044832524219</v>
      </c>
      <c r="BD27" s="26">
        <v>0.69143818383385636</v>
      </c>
      <c r="BE27" s="26">
        <v>0.74473591934246963</v>
      </c>
      <c r="BF27" s="26">
        <v>0.74473591934246997</v>
      </c>
      <c r="BI27" s="38" t="s">
        <v>70</v>
      </c>
    </row>
    <row r="28" spans="1:81" x14ac:dyDescent="0.3">
      <c r="A28" s="1">
        <v>32509</v>
      </c>
      <c r="B28">
        <v>126.93300000000001</v>
      </c>
      <c r="C28" s="1">
        <v>32509</v>
      </c>
      <c r="D28">
        <v>8.85</v>
      </c>
      <c r="E28" s="1">
        <v>32509</v>
      </c>
      <c r="F28">
        <v>9771.7250000000004</v>
      </c>
      <c r="G28" s="1">
        <v>32509</v>
      </c>
      <c r="H28">
        <v>9637.6550549999993</v>
      </c>
      <c r="J28" s="4">
        <f t="shared" si="1"/>
        <v>32508</v>
      </c>
      <c r="K28" s="5">
        <f t="shared" si="12"/>
        <v>1.1418179537715032</v>
      </c>
      <c r="L28" s="5">
        <f t="shared" si="2"/>
        <v>3.7993388367320691</v>
      </c>
      <c r="M28" s="5">
        <f t="shared" si="3"/>
        <v>4.5795170691090847</v>
      </c>
      <c r="N28" s="5">
        <f t="shared" si="4"/>
        <v>8</v>
      </c>
      <c r="O28" s="6">
        <v>1</v>
      </c>
      <c r="Q28" s="5">
        <v>6.8704595529968335</v>
      </c>
      <c r="R28" s="5">
        <f t="shared" si="13"/>
        <v>1.1295404470031665</v>
      </c>
      <c r="S28" s="6">
        <v>-0.47571258288409979</v>
      </c>
      <c r="V28" s="5" cm="1">
        <f t="array" ref="V28:X28">MMULT(V27:Y27,_xlfn.ANCHORARRAY($V$4))</f>
        <v>3.0368463918286741</v>
      </c>
      <c r="W28" s="5">
        <v>3.3338982689155694</v>
      </c>
      <c r="X28" s="5">
        <v>6.067649397856349</v>
      </c>
      <c r="Y28" s="6">
        <f t="shared" si="14"/>
        <v>1</v>
      </c>
      <c r="AB28" s="5" cm="1">
        <f t="array" ref="AB28:AD28">MMULT(AB27:AE27,_xlfn.ANCHORARRAY($V$4))+AW28:AY28</f>
        <v>3.7651718517255914</v>
      </c>
      <c r="AC28" s="5">
        <v>3.1409405635287633</v>
      </c>
      <c r="AD28" s="5">
        <v>8.0695750596648743</v>
      </c>
      <c r="AE28" s="6">
        <f t="shared" si="15"/>
        <v>1</v>
      </c>
      <c r="AH28" s="5">
        <f t="shared" si="5"/>
        <v>0.72832545989691733</v>
      </c>
      <c r="AI28" s="5">
        <f t="shared" si="6"/>
        <v>-0.19295770538680612</v>
      </c>
      <c r="AJ28" s="5">
        <f t="shared" si="16"/>
        <v>2.0019256618085253</v>
      </c>
      <c r="AK28" s="9">
        <f t="shared" si="7"/>
        <v>2.1948833671953314</v>
      </c>
      <c r="AM28" s="5" cm="1">
        <f t="array" ref="AM28:AO28">MMULT(AM27:AP27,_xlfn.ANCHORARRAY($V$4))+MMULT(AW28:AY28,MINVERSE(_xlfn.MUNIT(3)-$AB$5:$AD$7))</f>
        <v>3.7228819793210008</v>
      </c>
      <c r="AN28" s="5">
        <v>3.0731953858126428</v>
      </c>
      <c r="AO28" s="5">
        <v>7.8841201484982122</v>
      </c>
      <c r="AP28" s="5">
        <f t="shared" si="8"/>
        <v>1</v>
      </c>
      <c r="AR28" s="5">
        <f t="shared" si="17"/>
        <v>0.68603558749232674</v>
      </c>
      <c r="AS28" s="5">
        <f t="shared" si="9"/>
        <v>-0.26070288310292655</v>
      </c>
      <c r="AT28" s="5">
        <f t="shared" si="10"/>
        <v>1.8164707506418631</v>
      </c>
      <c r="AU28" s="9">
        <f t="shared" si="11"/>
        <v>2.0771736337447897</v>
      </c>
      <c r="AW28" s="5">
        <f t="shared" si="19"/>
        <v>0</v>
      </c>
      <c r="AX28" s="5">
        <f t="shared" si="20"/>
        <v>0</v>
      </c>
      <c r="AY28" s="5">
        <f t="shared" si="21"/>
        <v>1.7817948013544083E-2</v>
      </c>
      <c r="BA28" s="7">
        <f t="shared" si="18"/>
        <v>14</v>
      </c>
      <c r="BC28" s="26">
        <v>0.64374571508773704</v>
      </c>
      <c r="BD28" s="26">
        <v>0.68603558749232674</v>
      </c>
      <c r="BE28" s="26">
        <v>0.72832545989691733</v>
      </c>
      <c r="BF28" s="26">
        <v>0.72832545989691699</v>
      </c>
      <c r="BI28" s="38" t="s">
        <v>62</v>
      </c>
    </row>
    <row r="29" spans="1:81" x14ac:dyDescent="0.3">
      <c r="A29" s="1">
        <v>32599</v>
      </c>
      <c r="B29">
        <v>128.30000000000001</v>
      </c>
      <c r="C29" s="1">
        <v>32599</v>
      </c>
      <c r="D29">
        <v>8.7100000000000009</v>
      </c>
      <c r="E29" s="1">
        <v>32599</v>
      </c>
      <c r="F29">
        <v>9846.2929999999997</v>
      </c>
      <c r="G29" s="1">
        <v>32599</v>
      </c>
      <c r="H29">
        <v>9711.8624879999898</v>
      </c>
      <c r="J29" s="4">
        <f t="shared" si="1"/>
        <v>32598</v>
      </c>
      <c r="K29" s="5">
        <f t="shared" si="12"/>
        <v>1.3815183894387482</v>
      </c>
      <c r="L29" s="5">
        <f t="shared" si="2"/>
        <v>4.3151632099998505</v>
      </c>
      <c r="M29" s="5">
        <f t="shared" si="3"/>
        <v>4.67233460050962</v>
      </c>
      <c r="N29" s="5">
        <f t="shared" si="4"/>
        <v>8.85</v>
      </c>
      <c r="O29" s="6">
        <v>1</v>
      </c>
      <c r="Q29" s="5">
        <v>6.8328236609036948</v>
      </c>
      <c r="R29" s="5">
        <f t="shared" si="13"/>
        <v>2.0171763390963049</v>
      </c>
      <c r="S29" s="6">
        <v>-0.20161270247917784</v>
      </c>
      <c r="V29" s="5" cm="1">
        <f t="array" ref="V29:X29">MMULT(V28:Y28,_xlfn.ANCHORARRAY($V$4))</f>
        <v>3.038756101957282</v>
      </c>
      <c r="W29" s="5">
        <v>3.2781126428164562</v>
      </c>
      <c r="X29" s="5">
        <v>5.9203128972098709</v>
      </c>
      <c r="Y29" s="6">
        <f t="shared" si="14"/>
        <v>1</v>
      </c>
      <c r="AB29" s="5" cm="1">
        <f t="array" ref="AB29:AD29">MMULT(AB28:AE28,_xlfn.ANCHORARRAY($V$4))+AW29:AY29</f>
        <v>3.7473572275360909</v>
      </c>
      <c r="AC29" s="5">
        <v>3.084771713283931</v>
      </c>
      <c r="AD29" s="5">
        <v>7.821654580680935</v>
      </c>
      <c r="AE29" s="6">
        <f t="shared" si="15"/>
        <v>1</v>
      </c>
      <c r="AH29" s="5">
        <f t="shared" si="5"/>
        <v>0.70860112557880894</v>
      </c>
      <c r="AI29" s="5">
        <f t="shared" si="6"/>
        <v>-0.19334092953252524</v>
      </c>
      <c r="AJ29" s="5">
        <f t="shared" si="16"/>
        <v>1.9013416834710641</v>
      </c>
      <c r="AK29" s="9">
        <f t="shared" si="7"/>
        <v>2.0946826130035894</v>
      </c>
      <c r="AM29" s="5" cm="1">
        <f t="array" ref="AM29:AO29">MMULT(AM28:AP28,_xlfn.ANCHORARRAY($V$4))+MMULT(AW29:AY29,MINVERSE(_xlfn.MUNIT(3)-$AB$5:$AD$7))</f>
        <v>3.7133157583556029</v>
      </c>
      <c r="AN29" s="5">
        <v>3.0205812629629571</v>
      </c>
      <c r="AO29" s="5">
        <v>7.6396604774885422</v>
      </c>
      <c r="AP29" s="5">
        <f t="shared" si="8"/>
        <v>1</v>
      </c>
      <c r="AR29" s="5">
        <f t="shared" si="17"/>
        <v>0.67455965639832094</v>
      </c>
      <c r="AS29" s="5">
        <f t="shared" si="9"/>
        <v>-0.25753137985349905</v>
      </c>
      <c r="AT29" s="5">
        <f t="shared" si="10"/>
        <v>1.7193475802786713</v>
      </c>
      <c r="AU29" s="9">
        <f t="shared" si="11"/>
        <v>1.9768789601321703</v>
      </c>
      <c r="AW29" s="5">
        <f t="shared" si="19"/>
        <v>0</v>
      </c>
      <c r="AX29" s="5">
        <f t="shared" si="20"/>
        <v>0</v>
      </c>
      <c r="AY29" s="5">
        <f t="shared" si="21"/>
        <v>1.3363461010158062E-2</v>
      </c>
      <c r="BA29" s="7">
        <f t="shared" si="18"/>
        <v>15</v>
      </c>
      <c r="BC29" s="26">
        <v>0.64051818721783427</v>
      </c>
      <c r="BD29" s="26">
        <v>0.67455965639832094</v>
      </c>
      <c r="BE29" s="26">
        <v>0.70860112557880894</v>
      </c>
      <c r="BF29" s="26">
        <v>0.70860112557880905</v>
      </c>
    </row>
    <row r="30" spans="1:81" x14ac:dyDescent="0.3">
      <c r="A30" s="1">
        <v>32690</v>
      </c>
      <c r="B30">
        <v>129.53299999999999</v>
      </c>
      <c r="C30" s="1">
        <v>32690</v>
      </c>
      <c r="D30">
        <v>8.11</v>
      </c>
      <c r="E30" s="1">
        <v>32690</v>
      </c>
      <c r="F30">
        <v>9919.2279999999992</v>
      </c>
      <c r="G30" s="1">
        <v>32690</v>
      </c>
      <c r="H30">
        <v>9786.0599849999999</v>
      </c>
      <c r="J30" s="4">
        <f t="shared" si="1"/>
        <v>32689</v>
      </c>
      <c r="K30" s="5">
        <f t="shared" si="12"/>
        <v>1.3746963932394216</v>
      </c>
      <c r="L30" s="5">
        <f t="shared" si="2"/>
        <v>3.7479108262349126</v>
      </c>
      <c r="M30" s="5">
        <f t="shared" si="3"/>
        <v>4.535862400495394</v>
      </c>
      <c r="N30" s="5">
        <f t="shared" si="4"/>
        <v>8.7100000000000009</v>
      </c>
      <c r="O30" s="6">
        <v>1</v>
      </c>
      <c r="Q30" s="5">
        <v>6.777655161706817</v>
      </c>
      <c r="R30" s="5">
        <f t="shared" si="13"/>
        <v>1.9323448382931838</v>
      </c>
      <c r="S30" s="6">
        <v>-0.82479054405072105</v>
      </c>
      <c r="V30" s="5" cm="1">
        <f t="array" ref="V30:X30">MMULT(V29:Y29,_xlfn.ANCHORARRAY($V$4))</f>
        <v>3.0392233887934199</v>
      </c>
      <c r="W30" s="5">
        <v>3.2264522353807803</v>
      </c>
      <c r="X30" s="5">
        <v>5.7779325450524333</v>
      </c>
      <c r="Y30" s="6">
        <f t="shared" si="14"/>
        <v>1</v>
      </c>
      <c r="AB30" s="5" cm="1">
        <f t="array" ref="AB30:AD30">MMULT(AB29:AE29,_xlfn.ANCHORARRAY($V$4))+AW30:AY30</f>
        <v>3.7257726878974897</v>
      </c>
      <c r="AC30" s="5">
        <v>3.0336474026007867</v>
      </c>
      <c r="AD30" s="5">
        <v>7.5811826683972203</v>
      </c>
      <c r="AE30" s="6">
        <f t="shared" si="15"/>
        <v>1</v>
      </c>
      <c r="AH30" s="5">
        <f t="shared" si="5"/>
        <v>0.68654929910406981</v>
      </c>
      <c r="AI30" s="5">
        <f t="shared" si="6"/>
        <v>-0.19280483277999361</v>
      </c>
      <c r="AJ30" s="5">
        <f t="shared" si="16"/>
        <v>1.8032501233447871</v>
      </c>
      <c r="AK30" s="9">
        <f t="shared" si="7"/>
        <v>1.9960549561247807</v>
      </c>
      <c r="AM30" s="5" cm="1">
        <f t="array" ref="AM30:AO30">MMULT(AM29:AP29,_xlfn.ANCHORARRAY($V$4))+MMULT(AW30:AY30,MINVERSE(_xlfn.MUNIT(3)-$AB$5:$AD$7))</f>
        <v>3.6978151598428952</v>
      </c>
      <c r="AN30" s="5">
        <v>2.9731353451670612</v>
      </c>
      <c r="AO30" s="5">
        <v>7.4033263031144578</v>
      </c>
      <c r="AP30" s="5">
        <f t="shared" si="8"/>
        <v>1</v>
      </c>
      <c r="AR30" s="5">
        <f t="shared" si="17"/>
        <v>0.65859177104947531</v>
      </c>
      <c r="AS30" s="5">
        <f t="shared" si="9"/>
        <v>-0.25331689021371906</v>
      </c>
      <c r="AT30" s="5">
        <f t="shared" si="10"/>
        <v>1.6253937580620246</v>
      </c>
      <c r="AU30" s="9">
        <f t="shared" si="11"/>
        <v>1.8787106482757436</v>
      </c>
      <c r="AW30" s="5">
        <f t="shared" si="19"/>
        <v>0</v>
      </c>
      <c r="AX30" s="5">
        <f t="shared" si="20"/>
        <v>0</v>
      </c>
      <c r="AY30" s="5">
        <f t="shared" si="21"/>
        <v>1.0022595757618546E-2</v>
      </c>
      <c r="BA30" s="7">
        <f t="shared" si="18"/>
        <v>16</v>
      </c>
      <c r="BC30" s="26">
        <v>0.63063424299488169</v>
      </c>
      <c r="BD30" s="26">
        <v>0.65859177104947531</v>
      </c>
      <c r="BE30" s="26">
        <v>0.68654929910406981</v>
      </c>
      <c r="BF30" s="26">
        <v>0.68654929910407003</v>
      </c>
    </row>
    <row r="31" spans="1:81" x14ac:dyDescent="0.3">
      <c r="A31" s="1">
        <v>32782</v>
      </c>
      <c r="B31">
        <v>131.1</v>
      </c>
      <c r="C31" s="1">
        <v>32782</v>
      </c>
      <c r="D31">
        <v>7.91</v>
      </c>
      <c r="E31" s="1">
        <v>32782</v>
      </c>
      <c r="F31">
        <v>9938.7669999999998</v>
      </c>
      <c r="G31" s="1">
        <v>32782</v>
      </c>
      <c r="H31">
        <v>9860.0114119999998</v>
      </c>
      <c r="J31" s="4">
        <f t="shared" si="1"/>
        <v>32781</v>
      </c>
      <c r="K31" s="5">
        <f t="shared" si="12"/>
        <v>1.3516173164610619</v>
      </c>
      <c r="L31" s="5">
        <f t="shared" si="2"/>
        <v>3.9075419072247097</v>
      </c>
      <c r="M31" s="5">
        <f t="shared" si="3"/>
        <v>4.3779210314262684</v>
      </c>
      <c r="N31" s="5">
        <f t="shared" si="4"/>
        <v>8.11</v>
      </c>
      <c r="O31" s="6">
        <v>1</v>
      </c>
      <c r="Q31" s="5">
        <v>6.70306778863121</v>
      </c>
      <c r="R31" s="5">
        <f t="shared" si="13"/>
        <v>1.4069322113687894</v>
      </c>
      <c r="S31" s="6">
        <v>-1.2262917094123402</v>
      </c>
      <c r="V31" s="5" cm="1">
        <f t="array" ref="V31:X31">MMULT(V30:Y30,_xlfn.ANCHORARRAY($V$4))</f>
        <v>3.0382572053119103</v>
      </c>
      <c r="W31" s="5">
        <v>3.1786608090816983</v>
      </c>
      <c r="X31" s="5">
        <v>5.6404793378454308</v>
      </c>
      <c r="Y31" s="6">
        <f t="shared" si="14"/>
        <v>1</v>
      </c>
      <c r="AB31" s="5" cm="1">
        <f t="array" ref="AB31:AD31">MMULT(AB30:AE30,_xlfn.ANCHORARRAY($V$4))+AW31:AY31</f>
        <v>3.7012072867633319</v>
      </c>
      <c r="AC31" s="5">
        <v>2.9871621715428986</v>
      </c>
      <c r="AD31" s="5">
        <v>7.3487234912529225</v>
      </c>
      <c r="AE31" s="6">
        <f t="shared" si="15"/>
        <v>1</v>
      </c>
      <c r="AH31" s="5">
        <f t="shared" si="5"/>
        <v>0.66295008145142154</v>
      </c>
      <c r="AI31" s="5">
        <f t="shared" si="6"/>
        <v>-0.1914986375387997</v>
      </c>
      <c r="AJ31" s="5">
        <f t="shared" si="16"/>
        <v>1.7082441534074917</v>
      </c>
      <c r="AK31" s="9">
        <f t="shared" si="7"/>
        <v>1.8997427909462914</v>
      </c>
      <c r="AM31" s="5" cm="1">
        <f t="array" ref="AM31:AO31">MMULT(AM30:AP30,_xlfn.ANCHORARRAY($V$4))+MMULT(AW31:AY31,MINVERSE(_xlfn.MUNIT(3)-$AB$5:$AD$7))</f>
        <v>3.6776589907109241</v>
      </c>
      <c r="AN31" s="5">
        <v>2.9303619924942823</v>
      </c>
      <c r="AO31" s="5">
        <v>7.1754991512829562</v>
      </c>
      <c r="AP31" s="5">
        <f t="shared" si="8"/>
        <v>1</v>
      </c>
      <c r="AR31" s="5">
        <f t="shared" si="17"/>
        <v>0.63940178539901371</v>
      </c>
      <c r="AS31" s="5">
        <f t="shared" si="9"/>
        <v>-0.24829881658741604</v>
      </c>
      <c r="AT31" s="5">
        <f t="shared" si="10"/>
        <v>1.5350198134375255</v>
      </c>
      <c r="AU31" s="9">
        <f t="shared" si="11"/>
        <v>1.7833186300249415</v>
      </c>
      <c r="AW31" s="5">
        <f t="shared" si="19"/>
        <v>0</v>
      </c>
      <c r="AX31" s="5">
        <f t="shared" si="20"/>
        <v>0</v>
      </c>
      <c r="AY31" s="5">
        <f t="shared" si="21"/>
        <v>7.5169468182139099E-3</v>
      </c>
      <c r="BA31" s="7">
        <f t="shared" si="18"/>
        <v>17</v>
      </c>
      <c r="BC31" s="26">
        <v>0.61585348934660722</v>
      </c>
      <c r="BD31" s="26">
        <v>0.63940178539901371</v>
      </c>
      <c r="BE31" s="26">
        <v>0.66295008145142154</v>
      </c>
      <c r="BF31" s="26">
        <v>0.66295008145142198</v>
      </c>
    </row>
    <row r="32" spans="1:81" x14ac:dyDescent="0.3">
      <c r="A32" s="1">
        <v>32874</v>
      </c>
      <c r="B32">
        <v>132.767</v>
      </c>
      <c r="C32" s="1">
        <v>32874</v>
      </c>
      <c r="D32">
        <v>8.02</v>
      </c>
      <c r="E32" s="1">
        <v>32874</v>
      </c>
      <c r="F32">
        <v>10047.386</v>
      </c>
      <c r="G32" s="1">
        <v>32874</v>
      </c>
      <c r="H32">
        <v>9933.1606680000004</v>
      </c>
      <c r="J32" s="4">
        <f t="shared" si="1"/>
        <v>32873</v>
      </c>
      <c r="K32" s="5">
        <f t="shared" si="12"/>
        <v>0.79556426912375822</v>
      </c>
      <c r="L32" s="5">
        <f t="shared" si="2"/>
        <v>2.743211930028755</v>
      </c>
      <c r="M32" s="5">
        <f t="shared" si="3"/>
        <v>4.3789808917197526</v>
      </c>
      <c r="N32" s="5">
        <f t="shared" si="4"/>
        <v>7.91</v>
      </c>
      <c r="O32" s="6">
        <v>1</v>
      </c>
      <c r="Q32" s="5">
        <v>6.6083829904258167</v>
      </c>
      <c r="R32" s="5">
        <f t="shared" si="13"/>
        <v>1.3016170095741835</v>
      </c>
      <c r="S32" s="6">
        <v>-0.94769598044450731</v>
      </c>
      <c r="V32" s="5" cm="1">
        <f t="array" ref="V32:X32">MMULT(V31:Y31,_xlfn.ANCHORARRAY($V$4))</f>
        <v>3.0359168752844541</v>
      </c>
      <c r="W32" s="5">
        <v>3.1344907987077062</v>
      </c>
      <c r="X32" s="5">
        <v>5.5079006129381956</v>
      </c>
      <c r="Y32" s="6">
        <f t="shared" si="14"/>
        <v>1</v>
      </c>
      <c r="AB32" s="5" cm="1">
        <f t="array" ref="AB32:AD32">MMULT(AB31:AE31,_xlfn.ANCHORARRAY($V$4))+AW32:AY32</f>
        <v>3.6743301775283785</v>
      </c>
      <c r="AC32" s="5">
        <v>2.9449416720874821</v>
      </c>
      <c r="AD32" s="5">
        <v>7.1246038075065394</v>
      </c>
      <c r="AE32" s="6">
        <f t="shared" si="15"/>
        <v>1</v>
      </c>
      <c r="AH32" s="5">
        <f t="shared" si="5"/>
        <v>0.63841330224392445</v>
      </c>
      <c r="AI32" s="5">
        <f t="shared" si="6"/>
        <v>-0.18954912662022405</v>
      </c>
      <c r="AJ32" s="5">
        <f t="shared" si="16"/>
        <v>1.6167031945683439</v>
      </c>
      <c r="AK32" s="9">
        <f t="shared" si="7"/>
        <v>1.8062523211885679</v>
      </c>
      <c r="AM32" s="5" cm="1">
        <f t="array" ref="AM32:AO32">MMULT(AM31:AP31,_xlfn.ANCHORARRAY($V$4))+MMULT(AW32:AY32,MINVERSE(_xlfn.MUNIT(3)-$AB$5:$AD$7))</f>
        <v>3.6539122481373458</v>
      </c>
      <c r="AN32" s="5">
        <v>2.8918194672196438</v>
      </c>
      <c r="AO32" s="5">
        <v>6.9563601821170185</v>
      </c>
      <c r="AP32" s="5">
        <f t="shared" si="8"/>
        <v>1</v>
      </c>
      <c r="AR32" s="5">
        <f t="shared" si="17"/>
        <v>0.61799537285289174</v>
      </c>
      <c r="AS32" s="5">
        <f t="shared" si="9"/>
        <v>-0.24267133148806241</v>
      </c>
      <c r="AT32" s="5">
        <f t="shared" si="10"/>
        <v>1.4484595691788229</v>
      </c>
      <c r="AU32" s="9">
        <f t="shared" si="11"/>
        <v>1.6911309006668853</v>
      </c>
      <c r="AW32" s="5">
        <f t="shared" si="19"/>
        <v>0</v>
      </c>
      <c r="AX32" s="5">
        <f t="shared" si="20"/>
        <v>0</v>
      </c>
      <c r="AY32" s="5">
        <f t="shared" si="21"/>
        <v>5.6377101136604324E-3</v>
      </c>
      <c r="BA32" s="7">
        <f t="shared" si="18"/>
        <v>18</v>
      </c>
      <c r="BC32" s="26">
        <v>0.59757744346185993</v>
      </c>
      <c r="BD32" s="26">
        <v>0.61799537285289174</v>
      </c>
      <c r="BE32" s="26">
        <v>0.63841330224392445</v>
      </c>
      <c r="BF32" s="26">
        <v>0.63841330224392401</v>
      </c>
    </row>
    <row r="33" spans="1:67" x14ac:dyDescent="0.3">
      <c r="A33" s="1">
        <v>32964</v>
      </c>
      <c r="B33">
        <v>134.5</v>
      </c>
      <c r="C33" s="1">
        <v>32964</v>
      </c>
      <c r="D33">
        <v>8.01</v>
      </c>
      <c r="E33" s="1">
        <v>32964</v>
      </c>
      <c r="F33">
        <v>10083.855</v>
      </c>
      <c r="G33" s="1">
        <v>32964</v>
      </c>
      <c r="H33">
        <v>10005.190999999901</v>
      </c>
      <c r="J33" s="4">
        <f t="shared" si="1"/>
        <v>32963</v>
      </c>
      <c r="K33" s="5">
        <f t="shared" si="12"/>
        <v>1.1433778894789204</v>
      </c>
      <c r="L33" s="5">
        <f t="shared" si="2"/>
        <v>2.821006526483294</v>
      </c>
      <c r="M33" s="5">
        <f t="shared" si="3"/>
        <v>4.5961255150354763</v>
      </c>
      <c r="N33" s="5">
        <f t="shared" si="4"/>
        <v>8.02</v>
      </c>
      <c r="O33" s="6">
        <v>1</v>
      </c>
      <c r="Q33" s="5">
        <v>6.493801548471688</v>
      </c>
      <c r="R33" s="5">
        <f t="shared" si="13"/>
        <v>1.5261984515283116</v>
      </c>
      <c r="S33" s="6">
        <v>-0.80206531682022941</v>
      </c>
      <c r="V33" s="5" cm="1">
        <f t="array" ref="V33:X33">MMULT(V32:Y32,_xlfn.ANCHORARRAY($V$4))</f>
        <v>3.0322916508105058</v>
      </c>
      <c r="W33" s="5">
        <v>3.0937051794390085</v>
      </c>
      <c r="X33" s="5">
        <v>5.3801260532944344</v>
      </c>
      <c r="Y33" s="6">
        <f t="shared" si="14"/>
        <v>1</v>
      </c>
      <c r="AB33" s="5" cm="1">
        <f t="array" ref="AB33:AD33">MMULT(AB32:AE32,_xlfn.ANCHORARRAY($V$4))+AW33:AY33</f>
        <v>3.6457021200406077</v>
      </c>
      <c r="AC33" s="5">
        <v>2.9066412884984474</v>
      </c>
      <c r="AD33" s="5">
        <v>6.9089772510525993</v>
      </c>
      <c r="AE33" s="6">
        <f t="shared" si="15"/>
        <v>1</v>
      </c>
      <c r="AH33" s="5">
        <f t="shared" si="5"/>
        <v>0.6134104692301019</v>
      </c>
      <c r="AI33" s="5">
        <f t="shared" si="6"/>
        <v>-0.18706389094056108</v>
      </c>
      <c r="AJ33" s="5">
        <f t="shared" si="16"/>
        <v>1.5288511977581649</v>
      </c>
      <c r="AK33" s="9">
        <f t="shared" si="7"/>
        <v>1.715915088698726</v>
      </c>
      <c r="AM33" s="5" cm="1">
        <f t="array" ref="AM33:AO33">MMULT(AM32:AP32,_xlfn.ANCHORARRAY($V$4))+MMULT(AW33:AY33,MINVERSE(_xlfn.MUNIT(3)-$AB$5:$AD$7))</f>
        <v>3.6274509641834221</v>
      </c>
      <c r="AN33" s="5">
        <v>2.8571139825864282</v>
      </c>
      <c r="AO33" s="5">
        <v>6.7459477928879625</v>
      </c>
      <c r="AP33" s="5">
        <f t="shared" si="8"/>
        <v>1</v>
      </c>
      <c r="AR33" s="5">
        <f t="shared" si="17"/>
        <v>0.59515931337291628</v>
      </c>
      <c r="AS33" s="5">
        <f t="shared" si="9"/>
        <v>-0.23659119685258023</v>
      </c>
      <c r="AT33" s="5">
        <f t="shared" si="10"/>
        <v>1.3658217395935282</v>
      </c>
      <c r="AU33" s="9">
        <f t="shared" si="11"/>
        <v>1.6024129364461084</v>
      </c>
      <c r="AW33" s="5">
        <f t="shared" si="19"/>
        <v>0</v>
      </c>
      <c r="AX33" s="5">
        <f t="shared" si="20"/>
        <v>0</v>
      </c>
      <c r="AY33" s="5">
        <f t="shared" si="21"/>
        <v>4.2282825852453243E-3</v>
      </c>
      <c r="BA33" s="7">
        <f t="shared" si="18"/>
        <v>19</v>
      </c>
      <c r="BC33" s="26">
        <v>0.57690815751573155</v>
      </c>
      <c r="BD33" s="26">
        <v>0.59515931337291628</v>
      </c>
      <c r="BE33" s="26">
        <v>0.6134104692301019</v>
      </c>
      <c r="BF33" s="26">
        <v>0.61341046923010201</v>
      </c>
    </row>
    <row r="34" spans="1:67" x14ac:dyDescent="0.3">
      <c r="A34" s="1">
        <v>33055</v>
      </c>
      <c r="B34">
        <v>136.5</v>
      </c>
      <c r="C34" s="1">
        <v>33055</v>
      </c>
      <c r="D34">
        <v>7.73</v>
      </c>
      <c r="E34" s="1">
        <v>33055</v>
      </c>
      <c r="F34">
        <v>10090.569</v>
      </c>
      <c r="G34" s="1">
        <v>33055</v>
      </c>
      <c r="H34">
        <v>10075.351929999901</v>
      </c>
      <c r="J34" s="4">
        <f t="shared" si="1"/>
        <v>33054</v>
      </c>
      <c r="K34" s="5">
        <f t="shared" si="12"/>
        <v>0.78315716994550089</v>
      </c>
      <c r="L34" s="5">
        <f t="shared" si="2"/>
        <v>2.4127049641931242</v>
      </c>
      <c r="M34" s="5">
        <f t="shared" si="3"/>
        <v>4.8324240062353807</v>
      </c>
      <c r="N34" s="5">
        <f t="shared" si="4"/>
        <v>8.01</v>
      </c>
      <c r="O34" s="6">
        <v>1</v>
      </c>
      <c r="Q34" s="5">
        <v>6.3603377547808586</v>
      </c>
      <c r="R34" s="5">
        <f t="shared" si="13"/>
        <v>1.6496622452191412</v>
      </c>
      <c r="S34" s="6">
        <v>-0.92897180868470031</v>
      </c>
      <c r="V34" s="5" cm="1">
        <f t="array" ref="V34:X34">MMULT(V33:Y33,_xlfn.ANCHORARRAY($V$4))</f>
        <v>3.0274870750184961</v>
      </c>
      <c r="W34" s="5">
        <v>3.0560784677964787</v>
      </c>
      <c r="X34" s="5">
        <v>5.2570720670752396</v>
      </c>
      <c r="Y34" s="6">
        <f t="shared" si="14"/>
        <v>1</v>
      </c>
      <c r="AB34" s="5" cm="1">
        <f t="array" ref="AB34:AD34">MMULT(AB33:AE33,_xlfn.ANCHORARRAY($V$4))+AW34:AY34</f>
        <v>3.6157891886916298</v>
      </c>
      <c r="AC34" s="5">
        <v>2.8719441818102638</v>
      </c>
      <c r="AD34" s="5">
        <v>6.7018715971750389</v>
      </c>
      <c r="AE34" s="6">
        <f t="shared" si="15"/>
        <v>1</v>
      </c>
      <c r="AH34" s="5">
        <f t="shared" si="5"/>
        <v>0.58830211367313368</v>
      </c>
      <c r="AI34" s="5">
        <f t="shared" si="6"/>
        <v>-0.18413428598621495</v>
      </c>
      <c r="AJ34" s="5">
        <f t="shared" si="16"/>
        <v>1.4447995300997993</v>
      </c>
      <c r="AK34" s="9">
        <f t="shared" si="7"/>
        <v>1.6289338160860143</v>
      </c>
      <c r="AM34" s="5" cm="1">
        <f t="array" ref="AM34:AO34">MMULT(AM33:AP33,_xlfn.ANCHORARRAY($V$4))+MMULT(AW34:AY34,MINVERSE(_xlfn.MUNIT(3)-$AB$5:$AD$7))</f>
        <v>3.5989892138272248</v>
      </c>
      <c r="AN34" s="5">
        <v>2.8258938886842655</v>
      </c>
      <c r="AO34" s="5">
        <v>6.5441991147062</v>
      </c>
      <c r="AP34" s="5">
        <f t="shared" si="8"/>
        <v>1</v>
      </c>
      <c r="AR34" s="5">
        <f t="shared" si="17"/>
        <v>0.57150213880872869</v>
      </c>
      <c r="AS34" s="5">
        <f t="shared" si="9"/>
        <v>-0.23018457911221324</v>
      </c>
      <c r="AT34" s="5">
        <f t="shared" si="10"/>
        <v>1.2871270476309604</v>
      </c>
      <c r="AU34" s="9">
        <f t="shared" si="11"/>
        <v>1.5173116267431737</v>
      </c>
      <c r="AW34" s="5">
        <f t="shared" si="19"/>
        <v>0</v>
      </c>
      <c r="AX34" s="5">
        <f t="shared" si="20"/>
        <v>0</v>
      </c>
      <c r="AY34" s="5">
        <f t="shared" si="21"/>
        <v>3.1712119389339932E-3</v>
      </c>
      <c r="BA34" s="7">
        <f t="shared" si="18"/>
        <v>20</v>
      </c>
      <c r="BC34" s="26">
        <v>0.5547021639443237</v>
      </c>
      <c r="BD34" s="26">
        <v>0.57150213880872869</v>
      </c>
      <c r="BE34" s="26">
        <v>0.58830211367313368</v>
      </c>
      <c r="BF34" s="26">
        <v>0.58830211367313401</v>
      </c>
    </row>
    <row r="35" spans="1:67" x14ac:dyDescent="0.3">
      <c r="A35" s="1">
        <v>33147</v>
      </c>
      <c r="B35">
        <v>138.06700000000001</v>
      </c>
      <c r="C35" s="1">
        <v>33147</v>
      </c>
      <c r="D35">
        <v>7.23</v>
      </c>
      <c r="E35" s="1">
        <v>33147</v>
      </c>
      <c r="F35">
        <v>9998.7039999999997</v>
      </c>
      <c r="G35" s="1">
        <v>33147</v>
      </c>
      <c r="H35">
        <v>10143.60708</v>
      </c>
      <c r="J35" s="4">
        <f t="shared" si="1"/>
        <v>33146</v>
      </c>
      <c r="K35" s="5">
        <f t="shared" si="12"/>
        <v>0.15091870032791882</v>
      </c>
      <c r="L35" s="5">
        <f t="shared" si="2"/>
        <v>1.7273622503686914</v>
      </c>
      <c r="M35" s="5">
        <f t="shared" si="3"/>
        <v>5.3785521836134498</v>
      </c>
      <c r="N35" s="5">
        <f t="shared" si="4"/>
        <v>7.73</v>
      </c>
      <c r="O35" s="6">
        <v>1</v>
      </c>
      <c r="Q35" s="5">
        <v>6.2099597753975644</v>
      </c>
      <c r="R35" s="5">
        <f t="shared" si="13"/>
        <v>1.520040224602436</v>
      </c>
      <c r="S35" s="6">
        <v>-1.3708208495469059</v>
      </c>
      <c r="V35" s="5" cm="1">
        <f t="array" ref="V35:X35">MMULT(V34:Y34,_xlfn.ANCHORARRAY($V$4))</f>
        <v>3.0216159709222614</v>
      </c>
      <c r="W35" s="5">
        <v>3.0213971457516529</v>
      </c>
      <c r="X35" s="5">
        <v>5.1386450310655025</v>
      </c>
      <c r="Y35" s="6">
        <f t="shared" si="14"/>
        <v>1</v>
      </c>
      <c r="AB35" s="5" cm="1">
        <f t="array" ref="AB35:AD35">MMULT(AB34:AE34,_xlfn.ANCHORARRAY($V$4))+AW35:AY35</f>
        <v>3.5849765883248623</v>
      </c>
      <c r="AC35" s="5">
        <v>2.8405591232486707</v>
      </c>
      <c r="AD35" s="5">
        <v>6.503223581045634</v>
      </c>
      <c r="AE35" s="6">
        <f t="shared" si="15"/>
        <v>1</v>
      </c>
      <c r="AH35" s="5">
        <f t="shared" si="5"/>
        <v>0.56336061740260091</v>
      </c>
      <c r="AI35" s="5">
        <f t="shared" si="6"/>
        <v>-0.1808380225029822</v>
      </c>
      <c r="AJ35" s="5">
        <f t="shared" si="16"/>
        <v>1.3645785499801315</v>
      </c>
      <c r="AK35" s="9">
        <f t="shared" si="7"/>
        <v>1.5454165724831137</v>
      </c>
      <c r="AM35" s="5" cm="1">
        <f t="array" ref="AM35:AO35">MMULT(AM34:AP34,_xlfn.ANCHORARRAY($V$4))+MMULT(AW35:AY35,MINVERSE(_xlfn.MUNIT(3)-$AB$5:$AD$7))</f>
        <v>3.5691051517617667</v>
      </c>
      <c r="AN35" s="5">
        <v>2.7978443224665734</v>
      </c>
      <c r="AO35" s="5">
        <v>6.3509799810215251</v>
      </c>
      <c r="AP35" s="5">
        <f t="shared" si="8"/>
        <v>1</v>
      </c>
      <c r="AR35" s="5">
        <f t="shared" si="17"/>
        <v>0.54748918083950526</v>
      </c>
      <c r="AS35" s="5">
        <f t="shared" si="9"/>
        <v>-0.22355282328507942</v>
      </c>
      <c r="AT35" s="5">
        <f t="shared" si="10"/>
        <v>1.2123349499560225</v>
      </c>
      <c r="AU35" s="9">
        <f t="shared" si="11"/>
        <v>1.435887773241102</v>
      </c>
      <c r="AW35" s="5">
        <f t="shared" si="19"/>
        <v>0</v>
      </c>
      <c r="AX35" s="5">
        <f t="shared" si="20"/>
        <v>0</v>
      </c>
      <c r="AY35" s="5">
        <f t="shared" si="21"/>
        <v>2.3784089542004949E-3</v>
      </c>
      <c r="BA35" s="7">
        <f t="shared" si="18"/>
        <v>21</v>
      </c>
      <c r="BC35" s="26">
        <v>0.53161774427641006</v>
      </c>
      <c r="BD35" s="26">
        <v>0.54748918083950526</v>
      </c>
      <c r="BE35" s="26">
        <v>0.56336061740260091</v>
      </c>
      <c r="BF35" s="26">
        <v>0.56336061740260102</v>
      </c>
    </row>
    <row r="36" spans="1:67" x14ac:dyDescent="0.3">
      <c r="A36" s="1">
        <v>33239</v>
      </c>
      <c r="B36">
        <v>140.06700000000001</v>
      </c>
      <c r="C36" s="1">
        <v>33239</v>
      </c>
      <c r="D36">
        <v>6.22</v>
      </c>
      <c r="E36" s="1">
        <v>33239</v>
      </c>
      <c r="F36">
        <v>9951.9159999999993</v>
      </c>
      <c r="G36" s="1">
        <v>33239</v>
      </c>
      <c r="H36">
        <v>10210.3138</v>
      </c>
      <c r="J36" s="4">
        <f t="shared" si="1"/>
        <v>33238</v>
      </c>
      <c r="K36" s="5">
        <f t="shared" si="12"/>
        <v>-1.4388178122311155</v>
      </c>
      <c r="L36" s="5">
        <f t="shared" si="2"/>
        <v>0.60306273403933908</v>
      </c>
      <c r="M36" s="5">
        <f t="shared" si="3"/>
        <v>5.3142639206712472</v>
      </c>
      <c r="N36" s="5">
        <f t="shared" si="4"/>
        <v>7.23</v>
      </c>
      <c r="O36" s="6">
        <v>1</v>
      </c>
      <c r="Q36" s="5">
        <v>6.0456668152693034</v>
      </c>
      <c r="R36" s="5">
        <f t="shared" si="13"/>
        <v>1.184333184730697</v>
      </c>
      <c r="S36" s="6">
        <v>-1.4660282202620714</v>
      </c>
      <c r="V36" s="5" cm="1">
        <f t="array" ref="V36:X36">MMULT(V35:Y35,_xlfn.ANCHORARRAY($V$4))</f>
        <v>3.0147925696197504</v>
      </c>
      <c r="W36" s="5">
        <v>2.9894597054445398</v>
      </c>
      <c r="X36" s="5">
        <v>5.024743733905944</v>
      </c>
      <c r="Y36" s="6">
        <f t="shared" si="14"/>
        <v>1</v>
      </c>
      <c r="AB36" s="5" cm="1">
        <f t="array" ref="AB36:AD36">MMULT(AB35:AE35,_xlfn.ANCHORARRAY($V$4))+AW36:AY36</f>
        <v>3.5535814923324844</v>
      </c>
      <c r="AC36" s="5">
        <v>2.812218324445614</v>
      </c>
      <c r="AD36" s="5">
        <v>6.3129045938282813</v>
      </c>
      <c r="AE36" s="6">
        <f t="shared" si="15"/>
        <v>1</v>
      </c>
      <c r="AH36" s="5">
        <f t="shared" si="5"/>
        <v>0.53878892271273404</v>
      </c>
      <c r="AI36" s="5">
        <f t="shared" si="6"/>
        <v>-0.17724138099892572</v>
      </c>
      <c r="AJ36" s="5">
        <f t="shared" si="16"/>
        <v>1.2881608599223373</v>
      </c>
      <c r="AK36" s="9">
        <f t="shared" si="7"/>
        <v>1.465402240921263</v>
      </c>
      <c r="AM36" s="5" cm="1">
        <f t="array" ref="AM36:AO36">MMULT(AM35:AP35,_xlfn.ANCHORARRAY($V$4))+MMULT(AW36:AY36,MINVERSE(_xlfn.MUNIT(3)-$AB$5:$AD$7))</f>
        <v>3.5382645448153713</v>
      </c>
      <c r="AN36" s="5">
        <v>2.7726824566609567</v>
      </c>
      <c r="AO36" s="5">
        <v>6.1661066231308235</v>
      </c>
      <c r="AP36" s="5">
        <f t="shared" si="8"/>
        <v>1</v>
      </c>
      <c r="AR36" s="5">
        <f t="shared" si="17"/>
        <v>0.52347197519562094</v>
      </c>
      <c r="AS36" s="5">
        <f t="shared" si="9"/>
        <v>-0.21677724878358307</v>
      </c>
      <c r="AT36" s="5">
        <f t="shared" si="10"/>
        <v>1.1413628892248795</v>
      </c>
      <c r="AU36" s="9">
        <f t="shared" si="11"/>
        <v>1.3581401380084626</v>
      </c>
      <c r="AW36" s="5">
        <f t="shared" si="19"/>
        <v>0</v>
      </c>
      <c r="AX36" s="5">
        <f t="shared" si="20"/>
        <v>0</v>
      </c>
      <c r="AY36" s="5">
        <f t="shared" si="21"/>
        <v>1.7838067156503712E-3</v>
      </c>
      <c r="BA36" s="7">
        <f t="shared" si="18"/>
        <v>22</v>
      </c>
      <c r="BC36" s="26">
        <v>0.50815502767850873</v>
      </c>
      <c r="BD36" s="26">
        <v>0.52347197519562094</v>
      </c>
      <c r="BE36" s="26">
        <v>0.53878892271273404</v>
      </c>
      <c r="BF36" s="26">
        <v>0.53878892271273404</v>
      </c>
    </row>
    <row r="37" spans="1:67" x14ac:dyDescent="0.3">
      <c r="A37" s="1">
        <v>33329</v>
      </c>
      <c r="B37">
        <v>141.333</v>
      </c>
      <c r="C37" s="1">
        <v>33329</v>
      </c>
      <c r="D37">
        <v>5.73</v>
      </c>
      <c r="E37" s="1">
        <v>33329</v>
      </c>
      <c r="F37">
        <v>10029.51</v>
      </c>
      <c r="G37" s="1">
        <v>33329</v>
      </c>
      <c r="H37">
        <v>10275.384329999901</v>
      </c>
      <c r="J37" s="4">
        <f t="shared" si="1"/>
        <v>33328</v>
      </c>
      <c r="K37" s="5">
        <f t="shared" si="12"/>
        <v>-2.5633270831491242</v>
      </c>
      <c r="L37" s="5">
        <f t="shared" si="2"/>
        <v>-0.95019739462584019</v>
      </c>
      <c r="M37" s="5">
        <f t="shared" si="3"/>
        <v>5.4983542597181634</v>
      </c>
      <c r="N37" s="5">
        <f t="shared" si="4"/>
        <v>6.22</v>
      </c>
      <c r="O37" s="6">
        <v>1</v>
      </c>
      <c r="Q37" s="5">
        <v>5.8714081044839492</v>
      </c>
      <c r="R37" s="5">
        <f t="shared" si="13"/>
        <v>0.34859189551605052</v>
      </c>
      <c r="S37" s="6">
        <v>-2.0818755486803928</v>
      </c>
      <c r="V37" s="5" cm="1">
        <f t="array" ref="V37:X37">MMULT(V36:Y36,_xlfn.ANCHORARRAY($V$4))</f>
        <v>3.0071287636732604</v>
      </c>
      <c r="W37" s="5">
        <v>2.9600764485898163</v>
      </c>
      <c r="X37" s="5">
        <v>4.9152612504491833</v>
      </c>
      <c r="Y37" s="6">
        <f t="shared" si="14"/>
        <v>1</v>
      </c>
      <c r="AB37" s="5" cm="1">
        <f t="array" ref="AB37:AD37">MMULT(AB36:AE36,_xlfn.ANCHORARRAY($V$4))+AW37:AY37</f>
        <v>3.5218644198019065</v>
      </c>
      <c r="AC37" s="5">
        <v>2.7866753751903901</v>
      </c>
      <c r="AD37" s="5">
        <v>6.1307396788910999</v>
      </c>
      <c r="AE37" s="6">
        <f t="shared" si="15"/>
        <v>1</v>
      </c>
      <c r="AH37" s="5">
        <f t="shared" si="5"/>
        <v>0.51473565612864602</v>
      </c>
      <c r="AI37" s="5">
        <f t="shared" si="6"/>
        <v>-0.17340107339942623</v>
      </c>
      <c r="AJ37" s="5">
        <f t="shared" si="16"/>
        <v>1.2154784284419167</v>
      </c>
      <c r="AK37" s="9">
        <f t="shared" si="7"/>
        <v>1.3888795018413429</v>
      </c>
      <c r="AM37" s="5" cm="1">
        <f t="array" ref="AM37:AO37">MMULT(AM36:AP36,_xlfn.ANCHORARRAY($V$4))+MMULT(AW37:AY37,MINVERSE(_xlfn.MUNIT(3)-$AB$5:$AD$7))</f>
        <v>3.506841208968821</v>
      </c>
      <c r="AN37" s="5">
        <v>2.7501533729348631</v>
      </c>
      <c r="AO37" s="5">
        <v>5.9893614126522463</v>
      </c>
      <c r="AP37" s="5">
        <f t="shared" si="8"/>
        <v>1</v>
      </c>
      <c r="AR37" s="5">
        <f t="shared" si="17"/>
        <v>0.49971244529556058</v>
      </c>
      <c r="AS37" s="5">
        <f t="shared" si="9"/>
        <v>-0.20992307565495327</v>
      </c>
      <c r="AT37" s="5">
        <f t="shared" si="10"/>
        <v>1.074100162203063</v>
      </c>
      <c r="AU37" s="9">
        <f t="shared" si="11"/>
        <v>1.2840232378580163</v>
      </c>
      <c r="AW37" s="5">
        <f t="shared" si="19"/>
        <v>0</v>
      </c>
      <c r="AX37" s="5">
        <f t="shared" si="20"/>
        <v>0</v>
      </c>
      <c r="AY37" s="5">
        <f t="shared" si="21"/>
        <v>1.3378550367377784E-3</v>
      </c>
      <c r="BA37" s="7">
        <f t="shared" si="18"/>
        <v>23</v>
      </c>
      <c r="BC37" s="26">
        <v>0.48468923446247691</v>
      </c>
      <c r="BD37" s="26">
        <v>0.49971244529556058</v>
      </c>
      <c r="BE37" s="26">
        <v>0.51473565612864602</v>
      </c>
      <c r="BF37" s="26">
        <v>0.51473565612864602</v>
      </c>
    </row>
    <row r="38" spans="1:67" x14ac:dyDescent="0.3">
      <c r="A38" s="1">
        <v>33420</v>
      </c>
      <c r="B38">
        <v>142.86699999999999</v>
      </c>
      <c r="C38" s="1">
        <v>33420</v>
      </c>
      <c r="D38">
        <v>5.55</v>
      </c>
      <c r="E38" s="1">
        <v>33420</v>
      </c>
      <c r="F38">
        <v>10080.195</v>
      </c>
      <c r="G38" s="1">
        <v>33420</v>
      </c>
      <c r="H38">
        <v>10339.40166</v>
      </c>
      <c r="J38" s="4">
        <f t="shared" si="1"/>
        <v>33419</v>
      </c>
      <c r="K38" s="5">
        <f t="shared" si="12"/>
        <v>-2.4219416721529279</v>
      </c>
      <c r="L38" s="5">
        <f t="shared" si="2"/>
        <v>-0.53893079581170955</v>
      </c>
      <c r="M38" s="5">
        <f t="shared" si="3"/>
        <v>5.0802973977695176</v>
      </c>
      <c r="N38" s="5">
        <f t="shared" si="4"/>
        <v>5.73</v>
      </c>
      <c r="O38" s="6">
        <v>1</v>
      </c>
      <c r="Q38" s="5">
        <v>5.6918730813698311</v>
      </c>
      <c r="R38" s="5">
        <f t="shared" si="13"/>
        <v>3.8126918630169371E-2</v>
      </c>
      <c r="S38" s="6">
        <v>-1.6406551407953387</v>
      </c>
      <c r="V38" s="5" cm="1">
        <f t="array" ref="V38:X38">MMULT(V37:Y37,_xlfn.ANCHORARRAY($V$4))</f>
        <v>2.9987317942287821</v>
      </c>
      <c r="W38" s="5">
        <v>2.9330691314138164</v>
      </c>
      <c r="X38" s="5">
        <v>4.8100864069641567</v>
      </c>
      <c r="Y38" s="6">
        <f t="shared" si="14"/>
        <v>1</v>
      </c>
      <c r="AB38" s="5" cm="1">
        <f t="array" ref="AB38:AD38">MMULT(AB37:AE37,_xlfn.ANCHORARRAY($V$4))+AW38:AY38</f>
        <v>3.4900390157710248</v>
      </c>
      <c r="AC38" s="5">
        <v>2.7637033407110354</v>
      </c>
      <c r="AD38" s="5">
        <v>5.9565215967765388</v>
      </c>
      <c r="AE38" s="6">
        <f t="shared" si="15"/>
        <v>1</v>
      </c>
      <c r="AH38" s="5">
        <f t="shared" si="5"/>
        <v>0.49130722154224271</v>
      </c>
      <c r="AI38" s="5">
        <f t="shared" si="6"/>
        <v>-0.16936579070278102</v>
      </c>
      <c r="AJ38" s="5">
        <f t="shared" si="16"/>
        <v>1.1464351898123821</v>
      </c>
      <c r="AK38" s="9">
        <f t="shared" si="7"/>
        <v>1.3158009805151631</v>
      </c>
      <c r="AM38" s="5" cm="1">
        <f t="array" ref="AM38:AO38">MMULT(AM37:AP37,_xlfn.ANCHORARRAY($V$4))+MMULT(AW38:AY38,MINVERSE(_xlfn.MUNIT(3)-$AB$5:$AD$7))</f>
        <v>3.4751342896321602</v>
      </c>
      <c r="AN38" s="5">
        <v>2.7300265264212804</v>
      </c>
      <c r="AO38" s="5">
        <v>5.8205043083270747</v>
      </c>
      <c r="AP38" s="5">
        <f t="shared" si="8"/>
        <v>1</v>
      </c>
      <c r="AR38" s="5">
        <f t="shared" si="17"/>
        <v>0.47640249540337809</v>
      </c>
      <c r="AS38" s="5">
        <f t="shared" si="9"/>
        <v>-0.20304260499253601</v>
      </c>
      <c r="AT38" s="5">
        <f t="shared" si="10"/>
        <v>1.010417901362918</v>
      </c>
      <c r="AU38" s="9">
        <f t="shared" si="11"/>
        <v>1.213460506355454</v>
      </c>
      <c r="AW38" s="5">
        <f t="shared" si="19"/>
        <v>0</v>
      </c>
      <c r="AX38" s="5">
        <f t="shared" si="20"/>
        <v>0</v>
      </c>
      <c r="AY38" s="5">
        <f t="shared" si="21"/>
        <v>1.0033912775533338E-3</v>
      </c>
      <c r="BA38" s="7">
        <f t="shared" si="18"/>
        <v>24</v>
      </c>
      <c r="BC38" s="26">
        <v>0.46149776926451391</v>
      </c>
      <c r="BD38" s="26">
        <v>0.47640249540337809</v>
      </c>
      <c r="BE38" s="26">
        <v>0.49130722154224271</v>
      </c>
      <c r="BF38" s="26">
        <v>0.49130722154224299</v>
      </c>
    </row>
    <row r="39" spans="1:67" x14ac:dyDescent="0.3">
      <c r="A39" s="1">
        <v>33512</v>
      </c>
      <c r="B39">
        <v>144.19999999999999</v>
      </c>
      <c r="C39" s="1">
        <v>33512</v>
      </c>
      <c r="D39">
        <v>4.7</v>
      </c>
      <c r="E39" s="1">
        <v>33512</v>
      </c>
      <c r="F39">
        <v>10115.329</v>
      </c>
      <c r="G39" s="1">
        <v>33512</v>
      </c>
      <c r="H39">
        <v>10403.443069999999</v>
      </c>
      <c r="J39" s="4">
        <f t="shared" si="1"/>
        <v>33511</v>
      </c>
      <c r="K39" s="5">
        <f t="shared" si="12"/>
        <v>-2.5389393174031731</v>
      </c>
      <c r="L39" s="5">
        <f t="shared" si="2"/>
        <v>-0.10280887034219699</v>
      </c>
      <c r="M39" s="5">
        <f t="shared" si="3"/>
        <v>4.6644688644688515</v>
      </c>
      <c r="N39" s="5">
        <f t="shared" si="4"/>
        <v>5.55</v>
      </c>
      <c r="O39" s="6">
        <v>1</v>
      </c>
      <c r="Q39" s="5">
        <v>5.5119690541899784</v>
      </c>
      <c r="R39" s="5">
        <f t="shared" si="13"/>
        <v>3.8030945810021421E-2</v>
      </c>
      <c r="S39" s="6">
        <v>-1.217499382109013</v>
      </c>
      <c r="V39" s="5" cm="1">
        <f t="array" ref="V39:X39">MMULT(V38:Y38,_xlfn.ANCHORARRAY($V$4))</f>
        <v>2.9897029007596072</v>
      </c>
      <c r="W39" s="5">
        <v>2.9082705164711498</v>
      </c>
      <c r="X39" s="5">
        <v>4.7091049478980018</v>
      </c>
      <c r="Y39" s="6">
        <f t="shared" si="14"/>
        <v>1</v>
      </c>
      <c r="AB39" s="5" cm="1">
        <f t="array" ref="AB39:AD39">MMULT(AB38:AE38,_xlfn.ANCHORARRAY($V$4))+AW39:AY39</f>
        <v>3.4582802875497469</v>
      </c>
      <c r="AC39" s="5">
        <v>2.7430930360526449</v>
      </c>
      <c r="AD39" s="5">
        <v>5.7900212528134301</v>
      </c>
      <c r="AE39" s="6">
        <f t="shared" si="15"/>
        <v>1</v>
      </c>
      <c r="AH39" s="5">
        <f t="shared" si="5"/>
        <v>0.46857738679013972</v>
      </c>
      <c r="AI39" s="5">
        <f t="shared" si="6"/>
        <v>-0.16517748041850489</v>
      </c>
      <c r="AJ39" s="5">
        <f t="shared" si="16"/>
        <v>1.0809163049154282</v>
      </c>
      <c r="AK39" s="9">
        <f t="shared" si="7"/>
        <v>1.2460937853339331</v>
      </c>
      <c r="AM39" s="5" cm="1">
        <f t="array" ref="AM39:AO39">MMULT(AM38:AP38,_xlfn.ANCHORARRAY($V$4))+MMULT(AW39:AY39,MINVERSE(_xlfn.MUNIT(3)-$AB$5:$AD$7))</f>
        <v>3.4433826002817991</v>
      </c>
      <c r="AN39" s="5">
        <v>2.7120927412718778</v>
      </c>
      <c r="AO39" s="5">
        <v>5.6592811940551888</v>
      </c>
      <c r="AP39" s="5">
        <f t="shared" si="8"/>
        <v>1</v>
      </c>
      <c r="AR39" s="5">
        <f t="shared" si="17"/>
        <v>0.45367969952219189</v>
      </c>
      <c r="AS39" s="5">
        <f t="shared" si="9"/>
        <v>-0.19617777519927193</v>
      </c>
      <c r="AT39" s="5">
        <f t="shared" si="10"/>
        <v>0.95017624615718699</v>
      </c>
      <c r="AU39" s="9">
        <f t="shared" si="11"/>
        <v>1.1463540213564589</v>
      </c>
      <c r="AW39" s="5">
        <f t="shared" si="19"/>
        <v>0</v>
      </c>
      <c r="AX39" s="5">
        <f t="shared" si="20"/>
        <v>0</v>
      </c>
      <c r="AY39" s="5">
        <f t="shared" si="21"/>
        <v>7.5254345816500035E-4</v>
      </c>
      <c r="BA39" s="7">
        <f t="shared" si="18"/>
        <v>25</v>
      </c>
      <c r="BC39" s="26">
        <v>0.43878201225424363</v>
      </c>
      <c r="BD39" s="26">
        <v>0.45367969952219189</v>
      </c>
      <c r="BE39" s="26">
        <v>0.46857738679013972</v>
      </c>
      <c r="BF39" s="26">
        <v>0.46857738679013999</v>
      </c>
      <c r="BO39" s="46" t="s">
        <v>70</v>
      </c>
    </row>
    <row r="40" spans="1:67" x14ac:dyDescent="0.3">
      <c r="A40" s="1">
        <v>33604</v>
      </c>
      <c r="B40">
        <v>145.46700000000001</v>
      </c>
      <c r="C40" s="1">
        <v>33604</v>
      </c>
      <c r="D40">
        <v>3.99</v>
      </c>
      <c r="E40" s="1">
        <v>33604</v>
      </c>
      <c r="F40">
        <v>10236.434999999999</v>
      </c>
      <c r="G40" s="1">
        <v>33604</v>
      </c>
      <c r="H40">
        <v>10467.53224</v>
      </c>
      <c r="J40" s="4">
        <f t="shared" si="1"/>
        <v>33603</v>
      </c>
      <c r="K40" s="5">
        <f t="shared" si="12"/>
        <v>-2.8084819738361428</v>
      </c>
      <c r="L40" s="5">
        <f t="shared" si="2"/>
        <v>1.1664011655910578</v>
      </c>
      <c r="M40" s="5">
        <f t="shared" si="3"/>
        <v>4.4420462529061844</v>
      </c>
      <c r="N40" s="5">
        <f t="shared" si="4"/>
        <v>4.7</v>
      </c>
      <c r="O40" s="6">
        <v>1</v>
      </c>
      <c r="Q40" s="5">
        <v>5.3366271605315649</v>
      </c>
      <c r="R40" s="5">
        <f t="shared" si="13"/>
        <v>-0.63662716053156476</v>
      </c>
      <c r="S40" s="6">
        <v>-1.756700095322496</v>
      </c>
      <c r="V40" s="5" cm="1">
        <f t="array" ref="V40:X40">MMULT(V39:Y39,_xlfn.ANCHORARRAY($V$4))</f>
        <v>2.9801366127245128</v>
      </c>
      <c r="W40" s="5">
        <v>2.8855238725813228</v>
      </c>
      <c r="X40" s="5">
        <v>4.6122004813169024</v>
      </c>
      <c r="Y40" s="6">
        <f t="shared" si="14"/>
        <v>1</v>
      </c>
      <c r="AB40" s="5" cm="1">
        <f t="array" ref="AB40:AD40">MMULT(AB39:AE39,_xlfn.ANCHORARRAY($V$4))+AW40:AY40</f>
        <v>3.4267314428908313</v>
      </c>
      <c r="AC40" s="5">
        <v>2.7246514758892797</v>
      </c>
      <c r="AD40" s="5">
        <v>5.6309954358230598</v>
      </c>
      <c r="AE40" s="6">
        <f t="shared" si="15"/>
        <v>1</v>
      </c>
      <c r="AH40" s="5">
        <f t="shared" si="5"/>
        <v>0.44659483016631851</v>
      </c>
      <c r="AI40" s="5">
        <f t="shared" si="6"/>
        <v>-0.16087239669204312</v>
      </c>
      <c r="AJ40" s="5">
        <f t="shared" si="16"/>
        <v>1.0187949545061574</v>
      </c>
      <c r="AK40" s="9">
        <f t="shared" si="7"/>
        <v>1.1796673511982005</v>
      </c>
      <c r="AM40" s="5" cm="1">
        <f t="array" ref="AM40:AO40">MMULT(AM39:AP39,_xlfn.ANCHORARRAY($V$4))+MMULT(AW40:AY40,MINVERSE(_xlfn.MUNIT(3)-$AB$5:$AD$7))</f>
        <v>3.4117763593522912</v>
      </c>
      <c r="AN40" s="5">
        <v>2.6961616674395348</v>
      </c>
      <c r="AO40" s="5">
        <v>5.5054299602970733</v>
      </c>
      <c r="AP40" s="5">
        <f t="shared" si="8"/>
        <v>1</v>
      </c>
      <c r="AR40" s="5">
        <f t="shared" si="17"/>
        <v>0.43163974662777838</v>
      </c>
      <c r="AS40" s="5">
        <f t="shared" si="9"/>
        <v>-0.18936220514178803</v>
      </c>
      <c r="AT40" s="5">
        <f t="shared" si="10"/>
        <v>0.89322947898017091</v>
      </c>
      <c r="AU40" s="9">
        <f t="shared" si="11"/>
        <v>1.0825916841219589</v>
      </c>
      <c r="AW40" s="5">
        <f t="shared" si="19"/>
        <v>0</v>
      </c>
      <c r="AX40" s="5">
        <f t="shared" si="20"/>
        <v>0</v>
      </c>
      <c r="AY40" s="5">
        <f t="shared" si="21"/>
        <v>5.6440759362375026E-4</v>
      </c>
      <c r="BA40" s="7">
        <f t="shared" si="18"/>
        <v>26</v>
      </c>
      <c r="BC40" s="26">
        <v>0.41668466308923824</v>
      </c>
      <c r="BD40" s="26">
        <v>0.43163974662777838</v>
      </c>
      <c r="BE40" s="26">
        <v>0.44659483016631851</v>
      </c>
      <c r="BF40" s="26">
        <v>0.44659483016631901</v>
      </c>
      <c r="BO40" s="46" t="s">
        <v>80</v>
      </c>
    </row>
    <row r="41" spans="1:67" x14ac:dyDescent="0.3">
      <c r="A41" s="1">
        <v>33695</v>
      </c>
      <c r="B41">
        <v>146.733</v>
      </c>
      <c r="C41" s="1">
        <v>33695</v>
      </c>
      <c r="D41">
        <v>3.78</v>
      </c>
      <c r="E41" s="1">
        <v>33695</v>
      </c>
      <c r="F41">
        <v>10347.429</v>
      </c>
      <c r="G41" s="1">
        <v>33695</v>
      </c>
      <c r="H41">
        <v>10532.40179</v>
      </c>
      <c r="J41" s="4">
        <f t="shared" si="1"/>
        <v>33694</v>
      </c>
      <c r="K41" s="5">
        <f t="shared" si="12"/>
        <v>-2.2324884452236491</v>
      </c>
      <c r="L41" s="5">
        <f t="shared" si="2"/>
        <v>2.858936912248855</v>
      </c>
      <c r="M41" s="5">
        <f t="shared" si="3"/>
        <v>3.8552978217567313</v>
      </c>
      <c r="N41" s="5">
        <f t="shared" si="4"/>
        <v>3.99</v>
      </c>
      <c r="O41" s="6">
        <v>1</v>
      </c>
      <c r="Q41" s="5">
        <v>5.1708023073228944</v>
      </c>
      <c r="R41" s="5">
        <f t="shared" si="13"/>
        <v>-1.1808023073228942</v>
      </c>
      <c r="S41" s="6">
        <v>-1.5995568864551863</v>
      </c>
      <c r="V41" s="5" cm="1">
        <f t="array" ref="V41:X41">MMULT(V40:Y40,_xlfn.ANCHORARRAY($V$4))</f>
        <v>2.9701204650872834</v>
      </c>
      <c r="W41" s="5">
        <v>2.8646824504251804</v>
      </c>
      <c r="X41" s="5">
        <v>4.5192552571031204</v>
      </c>
      <c r="Y41" s="6">
        <f t="shared" si="14"/>
        <v>1</v>
      </c>
      <c r="AB41" s="5" cm="1">
        <f t="array" ref="AB41:AD41">MMULT(AB40:AE40,_xlfn.ANCHORARRAY($V$4))+AW41:AY41</f>
        <v>3.3955095120354377</v>
      </c>
      <c r="AC41" s="5">
        <v>2.7082004881953594</v>
      </c>
      <c r="AD41" s="5">
        <v>5.4791925645411848</v>
      </c>
      <c r="AE41" s="6">
        <f t="shared" si="15"/>
        <v>1</v>
      </c>
      <c r="AH41" s="5">
        <f t="shared" si="5"/>
        <v>0.42538904694815427</v>
      </c>
      <c r="AI41" s="5">
        <f t="shared" si="6"/>
        <v>-0.15648196222982103</v>
      </c>
      <c r="AJ41" s="5">
        <f t="shared" si="16"/>
        <v>0.95993730743806438</v>
      </c>
      <c r="AK41" s="9">
        <f t="shared" si="7"/>
        <v>1.1164192696678854</v>
      </c>
      <c r="AM41" s="5" cm="1">
        <f t="array" ref="AM41:AO41">MMULT(AM40:AP40,_xlfn.ANCHORARRAY($V$4))+MMULT(AW41:AY41,MINVERSE(_xlfn.MUNIT(3)-$AB$5:$AD$7))</f>
        <v>3.3804667024909154</v>
      </c>
      <c r="AN41" s="5">
        <v>2.6820596293926746</v>
      </c>
      <c r="AO41" s="5">
        <v>5.3586849422125251</v>
      </c>
      <c r="AP41" s="5">
        <f t="shared" si="8"/>
        <v>1</v>
      </c>
      <c r="AR41" s="5">
        <f t="shared" si="17"/>
        <v>0.41034623740363196</v>
      </c>
      <c r="AS41" s="5">
        <f t="shared" si="9"/>
        <v>-0.18262282103250582</v>
      </c>
      <c r="AT41" s="5">
        <f t="shared" si="10"/>
        <v>0.83942968510940474</v>
      </c>
      <c r="AU41" s="9">
        <f t="shared" si="11"/>
        <v>1.0220525061419106</v>
      </c>
      <c r="AW41" s="5">
        <f t="shared" si="19"/>
        <v>0</v>
      </c>
      <c r="AX41" s="5">
        <f t="shared" si="20"/>
        <v>0</v>
      </c>
      <c r="AY41" s="5">
        <f t="shared" si="21"/>
        <v>4.2330569521781269E-4</v>
      </c>
      <c r="BA41" s="7">
        <f t="shared" si="18"/>
        <v>27</v>
      </c>
      <c r="BC41" s="26">
        <v>0.39530342785911055</v>
      </c>
      <c r="BD41" s="26">
        <v>0.41034623740363196</v>
      </c>
      <c r="BE41" s="26">
        <v>0.42538904694815427</v>
      </c>
      <c r="BF41" s="26">
        <v>0.42538904694815399</v>
      </c>
    </row>
    <row r="42" spans="1:67" x14ac:dyDescent="0.3">
      <c r="A42" s="1">
        <v>33786</v>
      </c>
      <c r="B42">
        <v>147.86699999999999</v>
      </c>
      <c r="C42" s="1">
        <v>33786</v>
      </c>
      <c r="D42">
        <v>3.19</v>
      </c>
      <c r="E42" s="1">
        <v>33786</v>
      </c>
      <c r="F42">
        <v>10449.673000000001</v>
      </c>
      <c r="G42" s="1">
        <v>33786</v>
      </c>
      <c r="H42">
        <v>10598.6170599999</v>
      </c>
      <c r="J42" s="4">
        <f t="shared" si="1"/>
        <v>33785</v>
      </c>
      <c r="K42" s="5">
        <f t="shared" si="12"/>
        <v>-1.7718307299242237</v>
      </c>
      <c r="L42" s="5">
        <f t="shared" si="2"/>
        <v>3.1698358145113792</v>
      </c>
      <c r="M42" s="5">
        <f t="shared" si="3"/>
        <v>3.8207637282163365</v>
      </c>
      <c r="N42" s="5">
        <f t="shared" si="4"/>
        <v>3.78</v>
      </c>
      <c r="O42" s="6">
        <v>1</v>
      </c>
      <c r="Q42" s="5">
        <v>5.0190515095169363</v>
      </c>
      <c r="R42" s="5">
        <f t="shared" si="13"/>
        <v>-1.2390515095169365</v>
      </c>
      <c r="S42" s="6">
        <v>-1.304689008388928</v>
      </c>
      <c r="V42" s="5" cm="1">
        <f t="array" ref="V42:X42">MMULT(V41:Y41,_xlfn.ANCHORARRAY($V$4))</f>
        <v>2.9597349896948448</v>
      </c>
      <c r="W42" s="5">
        <v>2.8456089520152266</v>
      </c>
      <c r="X42" s="5">
        <v>4.4301508161482985</v>
      </c>
      <c r="Y42" s="6">
        <f t="shared" si="14"/>
        <v>1</v>
      </c>
      <c r="AB42" s="5" cm="1">
        <f t="array" ref="AB42:AD42">MMULT(AB41:AE41,_xlfn.ANCHORARRAY($V$4))+AW42:AY42</f>
        <v>3.3647099400305245</v>
      </c>
      <c r="AC42" s="5">
        <v>2.6935754758609058</v>
      </c>
      <c r="AD42" s="5">
        <v>5.3343569544295182</v>
      </c>
      <c r="AE42" s="6">
        <f t="shared" si="15"/>
        <v>1</v>
      </c>
      <c r="AH42" s="5">
        <f t="shared" si="5"/>
        <v>0.40497495033567965</v>
      </c>
      <c r="AI42" s="5">
        <f t="shared" si="6"/>
        <v>-0.15203347615432072</v>
      </c>
      <c r="AJ42" s="5">
        <f t="shared" si="16"/>
        <v>0.90420613828121965</v>
      </c>
      <c r="AK42" s="9">
        <f t="shared" si="7"/>
        <v>1.0562396144355404</v>
      </c>
      <c r="AM42" s="5" cm="1">
        <f t="array" ref="AM42:AO42">MMULT(AM41:AP41,_xlfn.ANCHORARRAY($V$4))+MMULT(AW42:AY42,MINVERSE(_xlfn.MUNIT(3)-$AB$5:$AD$7))</f>
        <v>3.3495733366737657</v>
      </c>
      <c r="AN42" s="5">
        <v>2.6696278030391021</v>
      </c>
      <c r="AO42" s="5">
        <v>5.2187801572247521</v>
      </c>
      <c r="AP42" s="5">
        <f t="shared" si="8"/>
        <v>1</v>
      </c>
      <c r="AR42" s="5">
        <f t="shared" si="17"/>
        <v>0.38983834697892084</v>
      </c>
      <c r="AS42" s="5">
        <f t="shared" si="9"/>
        <v>-0.17598114897612449</v>
      </c>
      <c r="AT42" s="5">
        <f t="shared" si="10"/>
        <v>0.78862934107645355</v>
      </c>
      <c r="AU42" s="9">
        <f t="shared" si="11"/>
        <v>0.96461049005257804</v>
      </c>
      <c r="AW42" s="5">
        <f t="shared" si="19"/>
        <v>0</v>
      </c>
      <c r="AX42" s="5">
        <f t="shared" si="20"/>
        <v>0</v>
      </c>
      <c r="AY42" s="5">
        <f t="shared" si="21"/>
        <v>3.1747927141335952E-4</v>
      </c>
      <c r="BA42" s="7">
        <f t="shared" si="18"/>
        <v>28</v>
      </c>
      <c r="BC42" s="26">
        <v>0.37470174362216202</v>
      </c>
      <c r="BD42" s="26">
        <v>0.38983834697892084</v>
      </c>
      <c r="BE42" s="26">
        <v>0.40497495033567965</v>
      </c>
      <c r="BF42" s="26">
        <v>0.40497495033567998</v>
      </c>
    </row>
    <row r="43" spans="1:67" x14ac:dyDescent="0.3">
      <c r="A43" s="1">
        <v>33878</v>
      </c>
      <c r="B43">
        <v>149.19999999999999</v>
      </c>
      <c r="C43" s="1">
        <v>33878</v>
      </c>
      <c r="D43">
        <v>3.12</v>
      </c>
      <c r="E43" s="1">
        <v>33878</v>
      </c>
      <c r="F43">
        <v>10558.647999999999</v>
      </c>
      <c r="G43" s="1">
        <v>33878</v>
      </c>
      <c r="H43">
        <v>10665.78356</v>
      </c>
      <c r="J43" s="4">
        <f t="shared" si="1"/>
        <v>33877</v>
      </c>
      <c r="K43" s="5">
        <f t="shared" si="12"/>
        <v>-1.4152840513651734</v>
      </c>
      <c r="L43" s="5">
        <f t="shared" si="2"/>
        <v>3.6653854414522735</v>
      </c>
      <c r="M43" s="5">
        <f t="shared" si="3"/>
        <v>3.4997585166623546</v>
      </c>
      <c r="N43" s="5">
        <f t="shared" si="4"/>
        <v>3.19</v>
      </c>
      <c r="O43" s="6">
        <v>1</v>
      </c>
      <c r="Q43" s="5">
        <v>4.8851937806245829</v>
      </c>
      <c r="R43" s="5">
        <f t="shared" si="13"/>
        <v>-1.6951937806245829</v>
      </c>
      <c r="S43" s="6">
        <v>-1.580333479116351</v>
      </c>
      <c r="V43" s="5" cm="1">
        <f t="array" ref="V43:X43">MMULT(V42:Y42,_xlfn.ANCHORARRAY($V$4))</f>
        <v>2.9490538822973349</v>
      </c>
      <c r="W43" s="5">
        <v>2.8281750059144355</v>
      </c>
      <c r="X43" s="5">
        <v>4.3447685378745353</v>
      </c>
      <c r="Y43" s="6">
        <f t="shared" si="14"/>
        <v>1</v>
      </c>
      <c r="AB43" s="5" cm="1">
        <f t="array" ref="AB43:AD43">MMULT(AB42:AE42,_xlfn.ANCHORARRAY($V$4))+AW43:AY43</f>
        <v>3.3344103234013902</v>
      </c>
      <c r="AC43" s="5">
        <v>2.6806243091999908</v>
      </c>
      <c r="AD43" s="5">
        <v>5.1962319829306249</v>
      </c>
      <c r="AE43" s="6">
        <f t="shared" si="15"/>
        <v>1</v>
      </c>
      <c r="AH43" s="5">
        <f t="shared" si="5"/>
        <v>0.38535644110405531</v>
      </c>
      <c r="AI43" s="5">
        <f t="shared" si="6"/>
        <v>-0.14755069671444465</v>
      </c>
      <c r="AJ43" s="5">
        <f t="shared" si="16"/>
        <v>0.85146344505608962</v>
      </c>
      <c r="AK43" s="9">
        <f t="shared" si="7"/>
        <v>0.99901414177053427</v>
      </c>
      <c r="AM43" s="5" cm="1">
        <f t="array" ref="AM43:AO43">MMULT(AM42:AP42,_xlfn.ANCHORARRAY($V$4))+MMULT(AW43:AY43,MINVERSE(_xlfn.MUNIT(3)-$AB$5:$AD$7))</f>
        <v>3.3191906684044716</v>
      </c>
      <c r="AN43" s="5">
        <v>2.6587206648791186</v>
      </c>
      <c r="AO43" s="5">
        <v>5.0854516623981585</v>
      </c>
      <c r="AP43" s="5">
        <f t="shared" si="8"/>
        <v>1</v>
      </c>
      <c r="AR43" s="5">
        <f t="shared" si="17"/>
        <v>0.37013678610713674</v>
      </c>
      <c r="AS43" s="5">
        <f t="shared" si="9"/>
        <v>-0.16945434103531687</v>
      </c>
      <c r="AT43" s="5">
        <f t="shared" si="10"/>
        <v>0.74068312452362317</v>
      </c>
      <c r="AU43" s="9">
        <f t="shared" si="11"/>
        <v>0.91013746555894004</v>
      </c>
      <c r="AW43" s="5">
        <f t="shared" si="19"/>
        <v>0</v>
      </c>
      <c r="AX43" s="5">
        <f t="shared" si="20"/>
        <v>0</v>
      </c>
      <c r="AY43" s="5">
        <f t="shared" si="21"/>
        <v>2.3810945356001964E-4</v>
      </c>
      <c r="BA43" s="7">
        <f t="shared" si="18"/>
        <v>29</v>
      </c>
      <c r="BC43" s="26">
        <v>0.35491713111021816</v>
      </c>
      <c r="BD43" s="26">
        <v>0.37013678610713674</v>
      </c>
      <c r="BE43" s="26">
        <v>0.38535644110405531</v>
      </c>
      <c r="BF43" s="26">
        <v>0.38535644110405498</v>
      </c>
      <c r="BH43" s="38" t="s">
        <v>63</v>
      </c>
      <c r="BI43" s="38"/>
      <c r="BJ43" s="38"/>
      <c r="BK43" s="38"/>
      <c r="BL43" s="38"/>
      <c r="BM43" s="38"/>
      <c r="BN43" s="38"/>
      <c r="BO43" s="38"/>
    </row>
    <row r="44" spans="1:67" x14ac:dyDescent="0.3">
      <c r="A44" s="1">
        <v>33970</v>
      </c>
      <c r="B44">
        <v>150.5</v>
      </c>
      <c r="C44" s="1">
        <v>33970</v>
      </c>
      <c r="D44">
        <v>3.04</v>
      </c>
      <c r="E44" s="1">
        <v>33970</v>
      </c>
      <c r="F44">
        <v>10576.275</v>
      </c>
      <c r="G44" s="1">
        <v>33970</v>
      </c>
      <c r="H44">
        <v>10733.96018</v>
      </c>
      <c r="J44" s="4">
        <f t="shared" si="1"/>
        <v>33969</v>
      </c>
      <c r="K44" s="5">
        <f t="shared" si="12"/>
        <v>-1.0095579675725901</v>
      </c>
      <c r="L44" s="5">
        <f t="shared" si="2"/>
        <v>4.3826453889932671</v>
      </c>
      <c r="M44" s="5">
        <f t="shared" si="3"/>
        <v>3.4674063800277377</v>
      </c>
      <c r="N44" s="5">
        <f t="shared" si="4"/>
        <v>3.12</v>
      </c>
      <c r="O44" s="6">
        <v>1</v>
      </c>
      <c r="Q44" s="5">
        <v>4.7722737269632809</v>
      </c>
      <c r="R44" s="5">
        <f t="shared" si="13"/>
        <v>-1.6522737269632808</v>
      </c>
      <c r="S44" s="6">
        <v>-1.2352279556868746</v>
      </c>
      <c r="V44" s="5" cm="1">
        <f t="array" ref="V44:X44">MMULT(V43:Y43,_xlfn.ANCHORARRAY($V$4))</f>
        <v>2.9381442775773006</v>
      </c>
      <c r="W44" s="5">
        <v>2.8122606557768712</v>
      </c>
      <c r="X44" s="5">
        <v>4.2629901058779129</v>
      </c>
      <c r="Y44" s="6">
        <f t="shared" si="14"/>
        <v>1</v>
      </c>
      <c r="AB44" s="5" cm="1">
        <f t="array" ref="AB44:AD44">MMULT(AB43:AE43,_xlfn.ANCHORARRAY($V$4))+AW44:AY44</f>
        <v>3.3046734453644571</v>
      </c>
      <c r="AC44" s="5">
        <v>2.669206332908407</v>
      </c>
      <c r="AD44" s="5">
        <v>5.0645624325179091</v>
      </c>
      <c r="AE44" s="6">
        <f t="shared" si="15"/>
        <v>1</v>
      </c>
      <c r="AH44" s="5">
        <f t="shared" si="5"/>
        <v>0.3665291677871565</v>
      </c>
      <c r="AI44" s="5">
        <f t="shared" si="6"/>
        <v>-0.1430543228684642</v>
      </c>
      <c r="AJ44" s="5">
        <f t="shared" si="16"/>
        <v>0.80157232663999611</v>
      </c>
      <c r="AK44" s="9">
        <f t="shared" si="7"/>
        <v>0.94462664950846031</v>
      </c>
      <c r="AM44" s="5" cm="1">
        <f t="array" ref="AM44:AO44">MMULT(AM43:AP43,_xlfn.ANCHORARRAY($V$4))+MMULT(AW44:AY44,MINVERSE(_xlfn.MUNIT(3)-$AB$5:$AD$7))</f>
        <v>3.2893926945200826</v>
      </c>
      <c r="AN44" s="5">
        <v>2.6492046656548554</v>
      </c>
      <c r="AO44" s="5">
        <v>4.9584392641747206</v>
      </c>
      <c r="AP44" s="5">
        <f t="shared" si="8"/>
        <v>1</v>
      </c>
      <c r="AR44" s="5">
        <f t="shared" si="17"/>
        <v>0.35124841694278208</v>
      </c>
      <c r="AS44" s="5">
        <f t="shared" si="9"/>
        <v>-0.16305599012201588</v>
      </c>
      <c r="AT44" s="5">
        <f t="shared" si="10"/>
        <v>0.69544915829680765</v>
      </c>
      <c r="AU44" s="9">
        <f t="shared" si="11"/>
        <v>0.85850514841882353</v>
      </c>
      <c r="AW44" s="5">
        <f t="shared" si="19"/>
        <v>0</v>
      </c>
      <c r="AX44" s="5">
        <f t="shared" si="20"/>
        <v>0</v>
      </c>
      <c r="AY44" s="5">
        <f t="shared" si="21"/>
        <v>1.7858209017001473E-4</v>
      </c>
      <c r="BA44" s="7">
        <f t="shared" si="18"/>
        <v>30</v>
      </c>
      <c r="BC44" s="26">
        <v>0.33596766609840856</v>
      </c>
      <c r="BD44" s="26">
        <v>0.35124841694278208</v>
      </c>
      <c r="BE44" s="26">
        <v>0.3665291677871565</v>
      </c>
      <c r="BF44" s="26">
        <v>0.366529167787156</v>
      </c>
      <c r="BH44" s="38" t="s">
        <v>61</v>
      </c>
      <c r="BI44" s="38"/>
      <c r="BJ44" s="38"/>
      <c r="BK44" s="38"/>
      <c r="BL44" s="38"/>
      <c r="BM44" s="38"/>
      <c r="BN44" s="38"/>
      <c r="BO44" s="38"/>
    </row>
    <row r="45" spans="1:67" x14ac:dyDescent="0.3">
      <c r="A45" s="1">
        <v>34060</v>
      </c>
      <c r="B45">
        <v>151.767</v>
      </c>
      <c r="C45" s="1">
        <v>34060</v>
      </c>
      <c r="D45">
        <v>3.03</v>
      </c>
      <c r="E45" s="1">
        <v>34060</v>
      </c>
      <c r="F45">
        <v>10637.847</v>
      </c>
      <c r="G45" s="1">
        <v>34060</v>
      </c>
      <c r="H45">
        <v>10804.01648</v>
      </c>
      <c r="J45" s="4">
        <f t="shared" ref="J45:J76" si="22">EOMONTH(A44,2)</f>
        <v>34059</v>
      </c>
      <c r="K45" s="5">
        <f t="shared" si="12"/>
        <v>-1.4799278999718244</v>
      </c>
      <c r="L45" s="5">
        <f t="shared" ref="L45:L76" si="23">(F44/F40-1)*100</f>
        <v>3.3199058070509935</v>
      </c>
      <c r="M45" s="5">
        <f t="shared" ref="M45:M76" si="24">(B44/B40-1)*100</f>
        <v>3.4598912468119858</v>
      </c>
      <c r="N45" s="5">
        <f t="shared" ref="N45:N76" si="25">D44</f>
        <v>3.04</v>
      </c>
      <c r="O45" s="6">
        <v>1</v>
      </c>
      <c r="Q45" s="5">
        <v>4.6822764587375882</v>
      </c>
      <c r="R45" s="5">
        <f t="shared" si="13"/>
        <v>-1.6422764587375882</v>
      </c>
      <c r="S45" s="6">
        <v>-1.1961033468076616</v>
      </c>
      <c r="V45" s="5" cm="1">
        <f t="array" ref="V45:X45">MMULT(V44:Y44,_xlfn.ANCHORARRAY($V$4))</f>
        <v>2.9270670867598354</v>
      </c>
      <c r="W45" s="5">
        <v>2.797753866872764</v>
      </c>
      <c r="X45" s="5">
        <v>4.1846979062608352</v>
      </c>
      <c r="Y45" s="6">
        <f t="shared" si="14"/>
        <v>1</v>
      </c>
      <c r="AB45" s="5" cm="1">
        <f t="array" ref="AB45:AD45">MMULT(AB44:AE44,_xlfn.ANCHORARRAY($V$4))+AW45:AY45</f>
        <v>3.2755497415465369</v>
      </c>
      <c r="AC45" s="5">
        <v>2.6591914724861079</v>
      </c>
      <c r="AD45" s="5">
        <v>4.9390962183926126</v>
      </c>
      <c r="AE45" s="6">
        <f t="shared" si="15"/>
        <v>1</v>
      </c>
      <c r="AH45" s="5">
        <f t="shared" ref="AH45:AH76" si="26">AB45-V45</f>
        <v>0.34848265478670148</v>
      </c>
      <c r="AI45" s="5">
        <f t="shared" ref="AI45:AI76" si="27">AC45-W45</f>
        <v>-0.13856239438665607</v>
      </c>
      <c r="AJ45" s="5">
        <f t="shared" ref="AJ45:AJ76" si="28">AD45-X45</f>
        <v>0.75439831213177744</v>
      </c>
      <c r="AK45" s="9">
        <f t="shared" ref="AK45:AK76" si="29">AJ45-AI45</f>
        <v>0.89296070651843351</v>
      </c>
      <c r="AM45" s="5" cm="1">
        <f t="array" ref="AM45:AO45">MMULT(AM44:AP44,_xlfn.ANCHORARRAY($V$4))+MMULT(AW45:AY45,MINVERSE(_xlfn.MUNIT(3)-$AB$5:$AD$7))</f>
        <v>3.2602368990588584</v>
      </c>
      <c r="AN45" s="5">
        <v>2.6409570886234381</v>
      </c>
      <c r="AO45" s="5">
        <v>4.8374877497656108</v>
      </c>
      <c r="AP45" s="5">
        <f t="shared" ref="AP45:AP76" si="30">Y45</f>
        <v>1</v>
      </c>
      <c r="AR45" s="5">
        <f t="shared" ref="AR45:AR76" si="31">AM45-V45</f>
        <v>0.33316981229902298</v>
      </c>
      <c r="AS45" s="5">
        <f t="shared" ref="AS45:AS76" si="32">AN45-W45</f>
        <v>-0.15679677824932581</v>
      </c>
      <c r="AT45" s="5">
        <f t="shared" ref="AT45:AT76" si="33">AO45-X45</f>
        <v>0.65278984350477565</v>
      </c>
      <c r="AU45" s="9">
        <f t="shared" ref="AU45:AU76" si="34">AT45-AS45</f>
        <v>0.80958662175410145</v>
      </c>
      <c r="AW45" s="5">
        <f t="shared" si="19"/>
        <v>0</v>
      </c>
      <c r="AX45" s="5">
        <f t="shared" si="20"/>
        <v>0</v>
      </c>
      <c r="AY45" s="5">
        <f t="shared" si="21"/>
        <v>1.3393656762751105E-4</v>
      </c>
      <c r="BA45" s="7">
        <f t="shared" si="18"/>
        <v>31</v>
      </c>
      <c r="BC45" s="26">
        <v>0.31785696981134537</v>
      </c>
      <c r="BD45" s="26">
        <v>0.33316981229902298</v>
      </c>
      <c r="BE45" s="26">
        <v>0.34848265478670148</v>
      </c>
      <c r="BF45" s="26">
        <v>0.34848265478670098</v>
      </c>
      <c r="BH45" s="38" t="s">
        <v>60</v>
      </c>
      <c r="BI45" s="38"/>
      <c r="BJ45" s="38"/>
      <c r="BK45" s="38"/>
      <c r="BL45" s="38"/>
      <c r="BM45" s="38"/>
      <c r="BN45" s="38"/>
      <c r="BO45" s="38"/>
    </row>
    <row r="46" spans="1:67" x14ac:dyDescent="0.3">
      <c r="A46" s="1">
        <v>34151</v>
      </c>
      <c r="B46">
        <v>152.667</v>
      </c>
      <c r="C46" s="1">
        <v>34151</v>
      </c>
      <c r="D46">
        <v>3.08</v>
      </c>
      <c r="E46" s="1">
        <v>34151</v>
      </c>
      <c r="F46">
        <v>10688.606</v>
      </c>
      <c r="G46" s="1">
        <v>34151</v>
      </c>
      <c r="H46">
        <v>10875.16202</v>
      </c>
      <c r="J46" s="4">
        <f t="shared" si="22"/>
        <v>34150</v>
      </c>
      <c r="K46" s="5">
        <f t="shared" si="12"/>
        <v>-1.5499847476192461</v>
      </c>
      <c r="L46" s="5">
        <f t="shared" si="23"/>
        <v>2.8066682071459459</v>
      </c>
      <c r="M46" s="5">
        <f t="shared" si="24"/>
        <v>3.4307211056817444</v>
      </c>
      <c r="N46" s="5">
        <f t="shared" si="25"/>
        <v>3.03</v>
      </c>
      <c r="O46" s="6">
        <v>1</v>
      </c>
      <c r="Q46" s="5">
        <v>4.616154415072705</v>
      </c>
      <c r="R46" s="5">
        <f t="shared" si="13"/>
        <v>-1.5861544150727052</v>
      </c>
      <c r="S46" s="6">
        <v>-1.1104641626078684</v>
      </c>
      <c r="V46" s="5" cm="1">
        <f t="array" ref="V46:X46">MMULT(V45:Y45,_xlfn.ANCHORARRAY($V$4))</f>
        <v>2.9158773674944403</v>
      </c>
      <c r="W46" s="5">
        <v>2.7845500532985881</v>
      </c>
      <c r="X46" s="5">
        <v>4.1097753695729908</v>
      </c>
      <c r="Y46" s="6">
        <f t="shared" ref="Y46:Y77" si="35">O46</f>
        <v>1</v>
      </c>
      <c r="AB46" s="5" cm="1">
        <f t="array" ref="AB46:AD46">MMULT(AB45:AE45,_xlfn.ANCHORARRAY($V$4))+AW46:AY46</f>
        <v>3.2470793065180779</v>
      </c>
      <c r="AC46" s="5">
        <v>2.6504594269290469</v>
      </c>
      <c r="AD46" s="5">
        <v>4.8195856543306617</v>
      </c>
      <c r="AE46" s="6">
        <f t="shared" ref="AE46:AE77" si="36">Y46</f>
        <v>1</v>
      </c>
      <c r="AH46" s="5">
        <f t="shared" si="26"/>
        <v>0.33120193902363759</v>
      </c>
      <c r="AI46" s="5">
        <f t="shared" si="27"/>
        <v>-0.13409062636954117</v>
      </c>
      <c r="AJ46" s="5">
        <f t="shared" si="28"/>
        <v>0.70981028475767083</v>
      </c>
      <c r="AK46" s="9">
        <f t="shared" si="29"/>
        <v>0.84390091112721199</v>
      </c>
      <c r="AM46" s="5" cm="1">
        <f t="array" ref="AM46:AO46">MMULT(AM45:AP45,_xlfn.ANCHORARRAY($V$4))+MMULT(AW46:AY46,MINVERSE(_xlfn.MUNIT(3)-$AB$5:$AD$7))</f>
        <v>3.2317673574323926</v>
      </c>
      <c r="AN46" s="5">
        <v>2.6338650596292341</v>
      </c>
      <c r="AO46" s="5">
        <v>4.7223477638420146</v>
      </c>
      <c r="AP46" s="5">
        <f t="shared" si="30"/>
        <v>1</v>
      </c>
      <c r="AR46" s="5">
        <f t="shared" si="31"/>
        <v>0.31588998993795236</v>
      </c>
      <c r="AS46" s="5">
        <f t="shared" si="32"/>
        <v>-0.15068499366935395</v>
      </c>
      <c r="AT46" s="5">
        <f t="shared" si="33"/>
        <v>0.61257239426902377</v>
      </c>
      <c r="AU46" s="9">
        <f t="shared" si="34"/>
        <v>0.76325738793837772</v>
      </c>
      <c r="AW46" s="5">
        <f t="shared" si="19"/>
        <v>0</v>
      </c>
      <c r="AX46" s="5">
        <f t="shared" si="20"/>
        <v>0</v>
      </c>
      <c r="AY46" s="5">
        <f t="shared" si="21"/>
        <v>1.0045242572063329E-4</v>
      </c>
      <c r="BA46" s="7">
        <f t="shared" si="18"/>
        <v>32</v>
      </c>
      <c r="BC46" s="26">
        <v>0.30057804085226891</v>
      </c>
      <c r="BD46" s="26">
        <v>0.31588998993795236</v>
      </c>
      <c r="BE46" s="26">
        <v>0.33120193902363759</v>
      </c>
      <c r="BF46" s="26">
        <v>0.33120193902363798</v>
      </c>
    </row>
    <row r="47" spans="1:67" x14ac:dyDescent="0.3">
      <c r="A47" s="1">
        <v>34243</v>
      </c>
      <c r="B47">
        <v>153.86699999999999</v>
      </c>
      <c r="C47" s="1">
        <v>34243</v>
      </c>
      <c r="D47">
        <v>3.12</v>
      </c>
      <c r="E47" s="1">
        <v>34243</v>
      </c>
      <c r="F47">
        <v>10833.986999999999</v>
      </c>
      <c r="G47" s="1">
        <v>34243</v>
      </c>
      <c r="H47">
        <v>10947.425020000001</v>
      </c>
      <c r="J47" s="4">
        <f t="shared" si="22"/>
        <v>34242</v>
      </c>
      <c r="K47" s="5">
        <f t="shared" si="12"/>
        <v>-1.7303160965819453</v>
      </c>
      <c r="L47" s="5">
        <f t="shared" si="23"/>
        <v>2.2865117406066116</v>
      </c>
      <c r="M47" s="5">
        <f t="shared" si="24"/>
        <v>3.2461604009008216</v>
      </c>
      <c r="N47" s="5">
        <f t="shared" si="25"/>
        <v>3.08</v>
      </c>
      <c r="O47" s="6">
        <v>1</v>
      </c>
      <c r="Q47" s="5">
        <v>4.5738336123071228</v>
      </c>
      <c r="R47" s="5">
        <f t="shared" si="13"/>
        <v>-1.4938336123071227</v>
      </c>
      <c r="S47" s="6">
        <v>-0.93356341253924668</v>
      </c>
      <c r="V47" s="5" cm="1">
        <f t="array" ref="V47:X47">MMULT(V46:Y46,_xlfn.ANCHORARRAY($V$4))</f>
        <v>2.9046247059818744</v>
      </c>
      <c r="W47" s="5">
        <v>2.77255162725712</v>
      </c>
      <c r="X47" s="5">
        <v>4.0381072647195326</v>
      </c>
      <c r="Y47" s="6">
        <f t="shared" si="35"/>
        <v>1</v>
      </c>
      <c r="AB47" s="5" cm="1">
        <f t="array" ref="AB47:AD47">MMULT(AB46:AE46,_xlfn.ANCHORARRAY($V$4))+AW47:AY47</f>
        <v>3.2192935317811622</v>
      </c>
      <c r="AC47" s="5">
        <v>2.6428989363191091</v>
      </c>
      <c r="AD47" s="5">
        <v>4.7057883708552666</v>
      </c>
      <c r="AE47" s="6">
        <f t="shared" si="36"/>
        <v>1</v>
      </c>
      <c r="AH47" s="5">
        <f t="shared" si="26"/>
        <v>0.31466882579928779</v>
      </c>
      <c r="AI47" s="5">
        <f t="shared" si="27"/>
        <v>-0.12965269093801091</v>
      </c>
      <c r="AJ47" s="5">
        <f t="shared" si="28"/>
        <v>0.66768110613573395</v>
      </c>
      <c r="AK47" s="9">
        <f t="shared" si="29"/>
        <v>0.79733379707374485</v>
      </c>
      <c r="AM47" s="5" cm="1">
        <f t="array" ref="AM47:AO47">MMULT(AM46:AP46,_xlfn.ANCHORARRAY($V$4))+MMULT(AW47:AY47,MINVERSE(_xlfn.MUNIT(3)-$AB$5:$AD$7))</f>
        <v>3.2040172117307804</v>
      </c>
      <c r="AN47" s="5">
        <v>2.6278246822307043</v>
      </c>
      <c r="AO47" s="5">
        <v>4.6127764211331721</v>
      </c>
      <c r="AP47" s="5">
        <f t="shared" si="30"/>
        <v>1</v>
      </c>
      <c r="AR47" s="5">
        <f t="shared" si="31"/>
        <v>0.29939250574890597</v>
      </c>
      <c r="AS47" s="5">
        <f t="shared" si="32"/>
        <v>-0.1447269450264157</v>
      </c>
      <c r="AT47" s="5">
        <f t="shared" si="33"/>
        <v>0.57466915641363947</v>
      </c>
      <c r="AU47" s="9">
        <f t="shared" si="34"/>
        <v>0.71939610144005517</v>
      </c>
      <c r="AW47" s="5">
        <f t="shared" ref="AW47:AW78" si="37">AW46*0.5</f>
        <v>0</v>
      </c>
      <c r="AX47" s="5">
        <f t="shared" ref="AX47:AX78" si="38">AX46*0.5</f>
        <v>0</v>
      </c>
      <c r="AY47" s="5">
        <f t="shared" ref="AY47:AY78" si="39">AY46*0.75</f>
        <v>7.5339319290474964E-5</v>
      </c>
      <c r="BA47" s="7">
        <f t="shared" si="18"/>
        <v>33</v>
      </c>
      <c r="BC47" s="26">
        <v>0.28411618569852548</v>
      </c>
      <c r="BD47" s="26">
        <v>0.29939250574890597</v>
      </c>
      <c r="BE47" s="26">
        <v>0.31466882579928779</v>
      </c>
      <c r="BF47" s="26">
        <v>0.31466882579928801</v>
      </c>
    </row>
    <row r="48" spans="1:67" x14ac:dyDescent="0.3">
      <c r="A48" s="1">
        <v>34335</v>
      </c>
      <c r="B48">
        <v>154.86699999999999</v>
      </c>
      <c r="C48" s="1">
        <v>34335</v>
      </c>
      <c r="D48">
        <v>3.32</v>
      </c>
      <c r="E48" s="1">
        <v>34335</v>
      </c>
      <c r="F48">
        <v>10939.116</v>
      </c>
      <c r="G48" s="1">
        <v>34335</v>
      </c>
      <c r="H48">
        <v>11020.72941</v>
      </c>
      <c r="J48" s="4">
        <f t="shared" si="22"/>
        <v>34334</v>
      </c>
      <c r="K48" s="5">
        <f t="shared" si="12"/>
        <v>-1.0416133308837812</v>
      </c>
      <c r="L48" s="5">
        <f t="shared" si="23"/>
        <v>2.6077107599381977</v>
      </c>
      <c r="M48" s="5">
        <f t="shared" si="24"/>
        <v>3.1280160857908967</v>
      </c>
      <c r="N48" s="5">
        <f t="shared" si="25"/>
        <v>3.12</v>
      </c>
      <c r="O48" s="6">
        <v>1</v>
      </c>
      <c r="Q48" s="5">
        <v>4.5542487202699125</v>
      </c>
      <c r="R48" s="5">
        <f t="shared" si="13"/>
        <v>-1.4342487202699123</v>
      </c>
      <c r="S48" s="6">
        <v>-0.91893694035765261</v>
      </c>
      <c r="V48" s="5" cm="1">
        <f t="array" ref="V48:X48">MMULT(V47:Y47,_xlfn.ANCHORARRAY($V$4))</f>
        <v>2.893353598301144</v>
      </c>
      <c r="W48" s="5">
        <v>2.7616675709173988</v>
      </c>
      <c r="X48" s="5">
        <v>3.9695799513797052</v>
      </c>
      <c r="Y48" s="6">
        <f t="shared" si="35"/>
        <v>1</v>
      </c>
      <c r="AB48" s="5" cm="1">
        <f t="array" ref="AB48:AD48">MMULT(AB47:AE47,_xlfn.ANCHORARRAY($V$4))+AW48:AY48</f>
        <v>3.1922164487545119</v>
      </c>
      <c r="AC48" s="5">
        <v>2.6364071146458055</v>
      </c>
      <c r="AD48" s="5">
        <v>4.597467970869145</v>
      </c>
      <c r="AE48" s="6">
        <f t="shared" si="36"/>
        <v>1</v>
      </c>
      <c r="AH48" s="5">
        <f t="shared" si="26"/>
        <v>0.29886285045336791</v>
      </c>
      <c r="AI48" s="5">
        <f t="shared" si="27"/>
        <v>-0.12526045627159332</v>
      </c>
      <c r="AJ48" s="5">
        <f t="shared" si="28"/>
        <v>0.62788801948943984</v>
      </c>
      <c r="AK48" s="9">
        <f t="shared" si="29"/>
        <v>0.75314847576103316</v>
      </c>
      <c r="AM48" s="5" cm="1">
        <f t="array" ref="AM48:AO48">MMULT(AM47:AP47,_xlfn.ANCHORARRAY($V$4))+MMULT(AW48:AY48,MINVERSE(_xlfn.MUNIT(3)-$AB$5:$AD$7))</f>
        <v>3.1770106489889596</v>
      </c>
      <c r="AN48" s="5">
        <v>2.6227402762474257</v>
      </c>
      <c r="AO48" s="5">
        <v>4.5085377215713196</v>
      </c>
      <c r="AP48" s="5">
        <f t="shared" si="30"/>
        <v>1</v>
      </c>
      <c r="AR48" s="5">
        <f t="shared" si="31"/>
        <v>0.28365705068781555</v>
      </c>
      <c r="AS48" s="5">
        <f t="shared" si="32"/>
        <v>-0.13892729466997311</v>
      </c>
      <c r="AT48" s="5">
        <f t="shared" si="33"/>
        <v>0.53895777019161439</v>
      </c>
      <c r="AU48" s="9">
        <f t="shared" si="34"/>
        <v>0.67788506486158751</v>
      </c>
      <c r="AW48" s="5">
        <f t="shared" si="37"/>
        <v>0</v>
      </c>
      <c r="AX48" s="5">
        <f t="shared" si="38"/>
        <v>0</v>
      </c>
      <c r="AY48" s="5">
        <f t="shared" si="39"/>
        <v>5.650448946785622E-5</v>
      </c>
      <c r="BA48" s="7">
        <f t="shared" si="18"/>
        <v>34</v>
      </c>
      <c r="BC48" s="26">
        <v>0.26845125092226452</v>
      </c>
      <c r="BD48" s="26">
        <v>0.28365705068781555</v>
      </c>
      <c r="BE48" s="26">
        <v>0.29886285045336791</v>
      </c>
      <c r="BF48" s="26">
        <v>0.29886285045336802</v>
      </c>
    </row>
    <row r="49" spans="1:58" x14ac:dyDescent="0.3">
      <c r="A49" s="1">
        <v>34425</v>
      </c>
      <c r="B49">
        <v>155.93299999999999</v>
      </c>
      <c r="C49" s="1">
        <v>34425</v>
      </c>
      <c r="D49">
        <v>4.0599999999999996</v>
      </c>
      <c r="E49" s="1">
        <v>34425</v>
      </c>
      <c r="F49">
        <v>11087.361000000001</v>
      </c>
      <c r="G49" s="1">
        <v>34425</v>
      </c>
      <c r="H49">
        <v>11094.906789999999</v>
      </c>
      <c r="J49" s="4">
        <f t="shared" si="22"/>
        <v>34424</v>
      </c>
      <c r="K49" s="5">
        <f t="shared" si="12"/>
        <v>-0.7433001848086036</v>
      </c>
      <c r="L49" s="5">
        <f t="shared" si="23"/>
        <v>3.4307069360431708</v>
      </c>
      <c r="M49" s="5">
        <f t="shared" si="24"/>
        <v>2.9016611295680894</v>
      </c>
      <c r="N49" s="5">
        <f t="shared" si="25"/>
        <v>3.32</v>
      </c>
      <c r="O49" s="6">
        <v>1</v>
      </c>
      <c r="Q49" s="5">
        <v>4.5554007627824529</v>
      </c>
      <c r="R49" s="5">
        <f t="shared" si="13"/>
        <v>-1.235400762782453</v>
      </c>
      <c r="S49" s="6">
        <v>-0.65868224560770416</v>
      </c>
      <c r="V49" s="5" cm="1">
        <f t="array" ref="V49:X49">MMULT(V48:Y48,_xlfn.ANCHORARRAY($V$4))</f>
        <v>2.8821038226218501</v>
      </c>
      <c r="W49" s="5">
        <v>2.7518130307891533</v>
      </c>
      <c r="X49" s="5">
        <v>3.9040815961775905</v>
      </c>
      <c r="Y49" s="6">
        <f t="shared" si="35"/>
        <v>1</v>
      </c>
      <c r="AB49" s="5" cm="1">
        <f t="array" ref="AB49:AD49">MMULT(AB48:AE48,_xlfn.ANCHORARRAY($V$4))+AW49:AY49</f>
        <v>3.1658658358596838</v>
      </c>
      <c r="AC49" s="5">
        <v>2.6308888397094283</v>
      </c>
      <c r="AD49" s="5">
        <v>4.4943944863946816</v>
      </c>
      <c r="AE49" s="6">
        <f t="shared" si="36"/>
        <v>1</v>
      </c>
      <c r="AH49" s="5">
        <f t="shared" si="26"/>
        <v>0.28376201323783379</v>
      </c>
      <c r="AI49" s="5">
        <f t="shared" si="27"/>
        <v>-0.12092419107972496</v>
      </c>
      <c r="AJ49" s="5">
        <f t="shared" si="28"/>
        <v>0.5903128902170911</v>
      </c>
      <c r="AK49" s="9">
        <f t="shared" si="29"/>
        <v>0.71123708129681606</v>
      </c>
      <c r="AM49" s="5" cm="1">
        <f t="array" ref="AM49:AO49">MMULT(AM48:AP48,_xlfn.ANCHORARRAY($V$4))+MMULT(AW49:AY49,MINVERSE(_xlfn.MUNIT(3)-$AB$5:$AD$7))</f>
        <v>3.1507644875412777</v>
      </c>
      <c r="AN49" s="5">
        <v>2.6185237023078005</v>
      </c>
      <c r="AO49" s="5">
        <v>4.4094028171869022</v>
      </c>
      <c r="AP49" s="5">
        <f t="shared" si="30"/>
        <v>1</v>
      </c>
      <c r="AR49" s="5">
        <f t="shared" si="31"/>
        <v>0.26866066491942764</v>
      </c>
      <c r="AS49" s="5">
        <f t="shared" si="32"/>
        <v>-0.13328932848135278</v>
      </c>
      <c r="AT49" s="5">
        <f t="shared" si="33"/>
        <v>0.50532122100931165</v>
      </c>
      <c r="AU49" s="9">
        <f t="shared" si="34"/>
        <v>0.63861054949066443</v>
      </c>
      <c r="AW49" s="5">
        <f t="shared" si="37"/>
        <v>0</v>
      </c>
      <c r="AX49" s="5">
        <f t="shared" si="38"/>
        <v>0</v>
      </c>
      <c r="AY49" s="5">
        <f t="shared" si="39"/>
        <v>4.2378367100892165E-5</v>
      </c>
      <c r="BA49" s="7">
        <f t="shared" si="18"/>
        <v>35</v>
      </c>
      <c r="BC49" s="26">
        <v>0.25355931660102282</v>
      </c>
      <c r="BD49" s="26">
        <v>0.26866066491942764</v>
      </c>
      <c r="BE49" s="26">
        <v>0.28376201323783379</v>
      </c>
      <c r="BF49" s="26">
        <v>0.28376201323783401</v>
      </c>
    </row>
    <row r="50" spans="1:58" x14ac:dyDescent="0.3">
      <c r="A50" s="1">
        <v>34516</v>
      </c>
      <c r="B50">
        <v>157.1</v>
      </c>
      <c r="C50" s="1">
        <v>34516</v>
      </c>
      <c r="D50">
        <v>4.59</v>
      </c>
      <c r="E50" s="1">
        <v>34516</v>
      </c>
      <c r="F50">
        <v>11152.175999999999</v>
      </c>
      <c r="G50" s="1">
        <v>34516</v>
      </c>
      <c r="H50">
        <v>11170.74646</v>
      </c>
      <c r="J50" s="4">
        <f t="shared" si="22"/>
        <v>34515</v>
      </c>
      <c r="K50" s="5">
        <f t="shared" si="12"/>
        <v>-6.8034435094676424E-2</v>
      </c>
      <c r="L50" s="5">
        <f t="shared" si="23"/>
        <v>4.2256106898322709</v>
      </c>
      <c r="M50" s="5">
        <f t="shared" si="24"/>
        <v>2.7449972655452015</v>
      </c>
      <c r="N50" s="5">
        <f t="shared" si="25"/>
        <v>4.0599999999999996</v>
      </c>
      <c r="O50" s="6">
        <v>1</v>
      </c>
      <c r="Q50" s="5">
        <v>4.5743943582159519</v>
      </c>
      <c r="R50" s="5">
        <f t="shared" si="13"/>
        <v>-0.51439435821595225</v>
      </c>
      <c r="S50" s="6">
        <v>-3.7110943760828796E-2</v>
      </c>
      <c r="V50" s="5" cm="1">
        <f t="array" ref="V50:X50">MMULT(V49:Y49,_xlfn.ANCHORARRAY($V$4))</f>
        <v>2.8709107971815024</v>
      </c>
      <c r="W50" s="5">
        <v>2.7429089341745789</v>
      </c>
      <c r="X50" s="5">
        <v>3.8415023569001026</v>
      </c>
      <c r="Y50" s="6">
        <f t="shared" si="35"/>
        <v>1</v>
      </c>
      <c r="AB50" s="5" cm="1">
        <f t="array" ref="AB50:AD50">MMULT(AB49:AE49,_xlfn.ANCHORARRAY($V$4))+AW50:AY50</f>
        <v>3.1402541368720041</v>
      </c>
      <c r="AC50" s="5">
        <v>2.6262561932612831</v>
      </c>
      <c r="AD50" s="5">
        <v>4.3963446841458724</v>
      </c>
      <c r="AE50" s="6">
        <f t="shared" si="36"/>
        <v>1</v>
      </c>
      <c r="AH50" s="5">
        <f t="shared" si="26"/>
        <v>0.26934333969050162</v>
      </c>
      <c r="AI50" s="5">
        <f t="shared" si="27"/>
        <v>-0.1166527409132958</v>
      </c>
      <c r="AJ50" s="5">
        <f t="shared" si="28"/>
        <v>0.55484232724576987</v>
      </c>
      <c r="AK50" s="9">
        <f t="shared" si="29"/>
        <v>0.67149506815906568</v>
      </c>
      <c r="AM50" s="5" cm="1">
        <f t="array" ref="AM50:AO50">MMULT(AM49:AP49,_xlfn.ANCHORARRAY($V$4))+MMULT(AW50:AY50,MINVERSE(_xlfn.MUNIT(3)-$AB$5:$AD$7))</f>
        <v>3.1252894547119734</v>
      </c>
      <c r="AN50" s="5">
        <v>2.6150937584068696</v>
      </c>
      <c r="AO50" s="5">
        <v>4.3151501672374435</v>
      </c>
      <c r="AP50" s="5">
        <f t="shared" si="30"/>
        <v>1</v>
      </c>
      <c r="AR50" s="5">
        <f t="shared" si="31"/>
        <v>0.25437865753047095</v>
      </c>
      <c r="AS50" s="5">
        <f t="shared" si="32"/>
        <v>-0.12781517576770929</v>
      </c>
      <c r="AT50" s="5">
        <f t="shared" si="33"/>
        <v>0.47364781033734094</v>
      </c>
      <c r="AU50" s="9">
        <f t="shared" si="34"/>
        <v>0.60146298610505022</v>
      </c>
      <c r="AW50" s="5">
        <f t="shared" si="37"/>
        <v>0</v>
      </c>
      <c r="AX50" s="5">
        <f t="shared" si="38"/>
        <v>0</v>
      </c>
      <c r="AY50" s="5">
        <f t="shared" si="39"/>
        <v>3.1783775325669122E-5</v>
      </c>
      <c r="BA50" s="7">
        <f t="shared" si="18"/>
        <v>36</v>
      </c>
      <c r="BC50" s="26">
        <v>0.23941397537044162</v>
      </c>
      <c r="BD50" s="26">
        <v>0.25437865753047095</v>
      </c>
      <c r="BE50" s="26">
        <v>0.26934333969050162</v>
      </c>
      <c r="BF50" s="26">
        <v>0.269343339690502</v>
      </c>
    </row>
    <row r="51" spans="1:58" x14ac:dyDescent="0.3">
      <c r="A51" s="1">
        <v>34608</v>
      </c>
      <c r="B51">
        <v>158.1</v>
      </c>
      <c r="C51" s="1">
        <v>34608</v>
      </c>
      <c r="D51">
        <v>5.44</v>
      </c>
      <c r="E51" s="1">
        <v>34608</v>
      </c>
      <c r="F51">
        <v>11279.932000000001</v>
      </c>
      <c r="G51" s="1">
        <v>34608</v>
      </c>
      <c r="H51">
        <v>11247.90841</v>
      </c>
      <c r="J51" s="4">
        <f t="shared" si="22"/>
        <v>34607</v>
      </c>
      <c r="K51" s="5">
        <f t="shared" si="12"/>
        <v>-0.16638022478671011</v>
      </c>
      <c r="L51" s="5">
        <f t="shared" si="23"/>
        <v>4.3370482549361489</v>
      </c>
      <c r="M51" s="5">
        <f t="shared" si="24"/>
        <v>2.9037054504247761</v>
      </c>
      <c r="N51" s="5">
        <f t="shared" si="25"/>
        <v>4.59</v>
      </c>
      <c r="O51" s="6">
        <v>1</v>
      </c>
      <c r="Q51" s="5">
        <v>4.6075619994648811</v>
      </c>
      <c r="R51" s="5">
        <f t="shared" si="13"/>
        <v>-1.7561999464881239E-2</v>
      </c>
      <c r="S51" s="6">
        <v>-8.4303289238770951E-2</v>
      </c>
      <c r="V51" s="5" cm="1">
        <f t="array" ref="V51:X51">MMULT(V50:Y50,_xlfn.ANCHORARRAY($V$4))</f>
        <v>2.8598059210550804</v>
      </c>
      <c r="W51" s="5">
        <v>2.734881627026736</v>
      </c>
      <c r="X51" s="5">
        <v>3.7817345383571546</v>
      </c>
      <c r="Y51" s="6">
        <f t="shared" si="35"/>
        <v>1</v>
      </c>
      <c r="AB51" s="5" cm="1">
        <f t="array" ref="AB51:AD51">MMULT(AB50:AE50,_xlfn.ANCHORARRAY($V$4))+AW51:AY51</f>
        <v>3.1153892279756823</v>
      </c>
      <c r="AC51" s="5">
        <v>2.6224279456378463</v>
      </c>
      <c r="AD51" s="5">
        <v>4.3031022558305532</v>
      </c>
      <c r="AE51" s="6">
        <f t="shared" si="36"/>
        <v>1</v>
      </c>
      <c r="AH51" s="5">
        <f t="shared" si="26"/>
        <v>0.25558330692060194</v>
      </c>
      <c r="AI51" s="5">
        <f t="shared" si="27"/>
        <v>-0.11245368138888967</v>
      </c>
      <c r="AJ51" s="5">
        <f t="shared" si="28"/>
        <v>0.52136771747339861</v>
      </c>
      <c r="AK51" s="9">
        <f t="shared" si="29"/>
        <v>0.63382139886228828</v>
      </c>
      <c r="AM51" s="5" cm="1">
        <f t="array" ref="AM51:AO51">MMULT(AM50:AP50,_xlfn.ANCHORARRAY($V$4))+MMULT(AW51:AY51,MINVERSE(_xlfn.MUNIT(3)-$AB$5:$AD$7))</f>
        <v>3.1005912214053728</v>
      </c>
      <c r="AN51" s="5">
        <v>2.612375637244341</v>
      </c>
      <c r="AO51" s="5">
        <v>4.2255656087470292</v>
      </c>
      <c r="AP51" s="5">
        <f t="shared" si="30"/>
        <v>1</v>
      </c>
      <c r="AR51" s="5">
        <f t="shared" si="31"/>
        <v>0.24078530035029244</v>
      </c>
      <c r="AS51" s="5">
        <f t="shared" si="32"/>
        <v>-0.12250598978239502</v>
      </c>
      <c r="AT51" s="5">
        <f t="shared" si="33"/>
        <v>0.44383107038987468</v>
      </c>
      <c r="AU51" s="9">
        <f t="shared" si="34"/>
        <v>0.5663370601722697</v>
      </c>
      <c r="AW51" s="5">
        <f t="shared" si="37"/>
        <v>0</v>
      </c>
      <c r="AX51" s="5">
        <f t="shared" si="38"/>
        <v>0</v>
      </c>
      <c r="AY51" s="5">
        <f t="shared" si="39"/>
        <v>2.3837831494251841E-5</v>
      </c>
      <c r="BA51" s="7">
        <f t="shared" si="18"/>
        <v>37</v>
      </c>
      <c r="BC51" s="26">
        <v>0.22598729377998383</v>
      </c>
      <c r="BD51" s="26">
        <v>0.24078530035029244</v>
      </c>
      <c r="BE51" s="26">
        <v>0.25558330692060194</v>
      </c>
      <c r="BF51" s="26">
        <v>0.25558330692060199</v>
      </c>
    </row>
    <row r="52" spans="1:58" x14ac:dyDescent="0.3">
      <c r="A52" s="1">
        <v>34700</v>
      </c>
      <c r="B52">
        <v>159.43299999999999</v>
      </c>
      <c r="C52" s="1">
        <v>34700</v>
      </c>
      <c r="D52">
        <v>5.92</v>
      </c>
      <c r="E52" s="1">
        <v>34700</v>
      </c>
      <c r="F52">
        <v>11319.950999999999</v>
      </c>
      <c r="G52" s="1">
        <v>34700</v>
      </c>
      <c r="H52">
        <v>11325.9380599999</v>
      </c>
      <c r="J52" s="4">
        <f t="shared" si="22"/>
        <v>34699</v>
      </c>
      <c r="K52" s="5">
        <f t="shared" si="12"/>
        <v>0.28430254287301671</v>
      </c>
      <c r="L52" s="5">
        <f t="shared" si="23"/>
        <v>4.1161670214298951</v>
      </c>
      <c r="M52" s="5">
        <f t="shared" si="24"/>
        <v>2.7510772290354701</v>
      </c>
      <c r="N52" s="5">
        <f t="shared" si="25"/>
        <v>5.44</v>
      </c>
      <c r="O52" s="6">
        <v>1</v>
      </c>
      <c r="Q52" s="5">
        <v>4.6509146829498258</v>
      </c>
      <c r="R52" s="5">
        <f t="shared" si="13"/>
        <v>0.7890853170501746</v>
      </c>
      <c r="S52" s="6">
        <v>0.43465996646697658</v>
      </c>
      <c r="V52" s="5" cm="1">
        <f t="array" ref="V52:X52">MMULT(V51:Y51,_xlfn.ANCHORARRAY($V$4))</f>
        <v>2.8488168961788549</v>
      </c>
      <c r="W52" s="5">
        <v>2.727662532403599</v>
      </c>
      <c r="X52" s="5">
        <v>3.7246727229505914</v>
      </c>
      <c r="Y52" s="6">
        <f t="shared" si="35"/>
        <v>1</v>
      </c>
      <c r="AB52" s="5" cm="1">
        <f t="array" ref="AB52:AD52">MMULT(AB51:AE51,_xlfn.ANCHORARRAY($V$4))+AW52:AY52</f>
        <v>3.0912750631359884</v>
      </c>
      <c r="AC52" s="5">
        <v>2.6193290800609854</v>
      </c>
      <c r="AD52" s="5">
        <v>4.2144579202823111</v>
      </c>
      <c r="AE52" s="6">
        <f t="shared" si="36"/>
        <v>1</v>
      </c>
      <c r="AH52" s="5">
        <f t="shared" si="26"/>
        <v>0.24245816695713351</v>
      </c>
      <c r="AI52" s="5">
        <f t="shared" si="27"/>
        <v>-0.1083334523426136</v>
      </c>
      <c r="AJ52" s="5">
        <f t="shared" si="28"/>
        <v>0.48978519733171977</v>
      </c>
      <c r="AK52" s="9">
        <f t="shared" si="29"/>
        <v>0.59811864967433337</v>
      </c>
      <c r="AM52" s="5" cm="1">
        <f t="array" ref="AM52:AO52">MMULT(AM51:AP51,_xlfn.ANCHORARRAY($V$4))+MMULT(AW52:AY52,MINVERSE(_xlfn.MUNIT(3)-$AB$5:$AD$7))</f>
        <v>3.0766712450182627</v>
      </c>
      <c r="AN52" s="5">
        <v>2.6103004353184054</v>
      </c>
      <c r="AO52" s="5">
        <v>4.1404423628031983</v>
      </c>
      <c r="AP52" s="5">
        <f t="shared" si="30"/>
        <v>1</v>
      </c>
      <c r="AR52" s="5">
        <f t="shared" si="31"/>
        <v>0.22785434883940781</v>
      </c>
      <c r="AS52" s="5">
        <f t="shared" si="32"/>
        <v>-0.11736209708519363</v>
      </c>
      <c r="AT52" s="5">
        <f t="shared" si="33"/>
        <v>0.41576963985260695</v>
      </c>
      <c r="AU52" s="9">
        <f t="shared" si="34"/>
        <v>0.53313173693780058</v>
      </c>
      <c r="AW52" s="5">
        <f t="shared" si="37"/>
        <v>0</v>
      </c>
      <c r="AX52" s="5">
        <f t="shared" si="38"/>
        <v>0</v>
      </c>
      <c r="AY52" s="5">
        <f t="shared" si="39"/>
        <v>1.7878373620688882E-5</v>
      </c>
      <c r="BA52" s="7">
        <f t="shared" si="18"/>
        <v>38</v>
      </c>
      <c r="BC52" s="26">
        <v>0.21325053072168254</v>
      </c>
      <c r="BD52" s="26">
        <v>0.22785434883940781</v>
      </c>
      <c r="BE52" s="26">
        <v>0.24245816695713351</v>
      </c>
      <c r="BF52" s="26">
        <v>0.24245816695713401</v>
      </c>
    </row>
    <row r="53" spans="1:58" x14ac:dyDescent="0.3">
      <c r="A53" s="1">
        <v>34790</v>
      </c>
      <c r="B53">
        <v>160.733</v>
      </c>
      <c r="C53" s="1">
        <v>34790</v>
      </c>
      <c r="D53">
        <v>5.77</v>
      </c>
      <c r="E53" s="1">
        <v>34790</v>
      </c>
      <c r="F53">
        <v>11353.721</v>
      </c>
      <c r="G53" s="1">
        <v>34790</v>
      </c>
      <c r="H53">
        <v>11405.42678</v>
      </c>
      <c r="J53" s="4">
        <f t="shared" si="22"/>
        <v>34789</v>
      </c>
      <c r="K53" s="5">
        <f t="shared" si="12"/>
        <v>-5.2875470011606807E-2</v>
      </c>
      <c r="L53" s="5">
        <f t="shared" si="23"/>
        <v>3.4814056272920002</v>
      </c>
      <c r="M53" s="5">
        <f t="shared" si="24"/>
        <v>2.9483363143858909</v>
      </c>
      <c r="N53" s="5">
        <f t="shared" si="25"/>
        <v>5.92</v>
      </c>
      <c r="O53" s="6">
        <v>1</v>
      </c>
      <c r="Q53" s="5">
        <v>4.7004524288417056</v>
      </c>
      <c r="R53" s="5">
        <f t="shared" si="13"/>
        <v>1.2195475711582944</v>
      </c>
      <c r="S53" s="6">
        <v>0.25898644913717828</v>
      </c>
      <c r="V53" s="5" cm="1">
        <f t="array" ref="V53:X53">MMULT(V52:Y52,_xlfn.ANCHORARRAY($V$4))</f>
        <v>2.8379680300402095</v>
      </c>
      <c r="W53" s="5">
        <v>2.7211878286293674</v>
      </c>
      <c r="X53" s="5">
        <v>3.6702138786109209</v>
      </c>
      <c r="Y53" s="6">
        <f t="shared" si="35"/>
        <v>1</v>
      </c>
      <c r="AB53" s="5" cm="1">
        <f t="array" ref="AB53:AD53">MMULT(AB52:AE52,_xlfn.ANCHORARRAY($V$4))+AW53:AY53</f>
        <v>3.0679122211590961</v>
      </c>
      <c r="AC53" s="5">
        <v>2.6168903525296461</v>
      </c>
      <c r="AD53" s="5">
        <v>4.1302094579601079</v>
      </c>
      <c r="AE53" s="6">
        <f t="shared" si="36"/>
        <v>1</v>
      </c>
      <c r="AH53" s="5">
        <f t="shared" si="26"/>
        <v>0.22994419111888664</v>
      </c>
      <c r="AI53" s="5">
        <f t="shared" si="27"/>
        <v>-0.10429747609972129</v>
      </c>
      <c r="AJ53" s="5">
        <f t="shared" si="28"/>
        <v>0.459995579349187</v>
      </c>
      <c r="AK53" s="9">
        <f t="shared" si="29"/>
        <v>0.56429305544890829</v>
      </c>
      <c r="AM53" s="5" cm="1">
        <f t="array" ref="AM53:AO53">MMULT(AM52:AP52,_xlfn.ANCHORARRAY($V$4))+MMULT(AW53:AY53,MINVERSE(_xlfn.MUNIT(3)-$AB$5:$AD$7))</f>
        <v>3.0535274608834997</v>
      </c>
      <c r="AN53" s="5">
        <v>2.6088047065027422</v>
      </c>
      <c r="AO53" s="5">
        <v>4.0595809919287484</v>
      </c>
      <c r="AP53" s="5">
        <f t="shared" si="30"/>
        <v>1</v>
      </c>
      <c r="AR53" s="5">
        <f t="shared" si="31"/>
        <v>0.21555943084329021</v>
      </c>
      <c r="AS53" s="5">
        <f t="shared" si="32"/>
        <v>-0.11238312212662516</v>
      </c>
      <c r="AT53" s="5">
        <f t="shared" si="33"/>
        <v>0.38936711331782758</v>
      </c>
      <c r="AU53" s="9">
        <f t="shared" si="34"/>
        <v>0.50175023544445274</v>
      </c>
      <c r="AW53" s="5">
        <f t="shared" si="37"/>
        <v>0</v>
      </c>
      <c r="AX53" s="5">
        <f t="shared" si="38"/>
        <v>0</v>
      </c>
      <c r="AY53" s="5">
        <f t="shared" si="39"/>
        <v>1.3408780215516662E-5</v>
      </c>
      <c r="BA53" s="7">
        <f t="shared" si="18"/>
        <v>39</v>
      </c>
      <c r="BC53" s="26">
        <v>0.20117467056769422</v>
      </c>
      <c r="BD53" s="26">
        <v>0.21555943084329021</v>
      </c>
      <c r="BE53" s="26">
        <v>0.22994419111888664</v>
      </c>
      <c r="BF53" s="26">
        <v>0.229944191118887</v>
      </c>
    </row>
    <row r="54" spans="1:58" x14ac:dyDescent="0.3">
      <c r="A54" s="1">
        <v>34881</v>
      </c>
      <c r="B54">
        <v>161.80000000000001</v>
      </c>
      <c r="C54" s="1">
        <v>34881</v>
      </c>
      <c r="D54">
        <v>5.53</v>
      </c>
      <c r="E54" s="1">
        <v>34881</v>
      </c>
      <c r="F54">
        <v>11450.31</v>
      </c>
      <c r="G54" s="1">
        <v>34881</v>
      </c>
      <c r="H54">
        <v>11485.86699</v>
      </c>
      <c r="J54" s="4">
        <f t="shared" si="22"/>
        <v>34880</v>
      </c>
      <c r="K54" s="5">
        <f t="shared" si="12"/>
        <v>-0.45437438570097577</v>
      </c>
      <c r="L54" s="5">
        <f t="shared" si="23"/>
        <v>2.4023751008017014</v>
      </c>
      <c r="M54" s="5">
        <f t="shared" si="24"/>
        <v>3.0782451437476377</v>
      </c>
      <c r="N54" s="5">
        <f t="shared" si="25"/>
        <v>5.77</v>
      </c>
      <c r="O54" s="6">
        <v>1</v>
      </c>
      <c r="Q54" s="5">
        <v>4.7526684356345985</v>
      </c>
      <c r="R54" s="5">
        <f t="shared" si="13"/>
        <v>1.0173315643654011</v>
      </c>
      <c r="S54" s="6">
        <v>-0.26102604309416755</v>
      </c>
      <c r="V54" s="5" cm="1">
        <f t="array" ref="V54:X54">MMULT(V53:Y53,_xlfn.ANCHORARRAY($V$4))</f>
        <v>2.8272805190653729</v>
      </c>
      <c r="W54" s="5">
        <v>2.7153981462392838</v>
      </c>
      <c r="X54" s="5">
        <v>3.6182574464390163</v>
      </c>
      <c r="Y54" s="6">
        <f t="shared" si="35"/>
        <v>1</v>
      </c>
      <c r="AB54" s="5" cm="1">
        <f t="array" ref="AB54:AD54">MMULT(AB53:AE53,_xlfn.ANCHORARRAY($V$4))+AW54:AY54</f>
        <v>3.0452983728665908</v>
      </c>
      <c r="AC54" s="5">
        <v>2.6150478838445408</v>
      </c>
      <c r="AD54" s="5">
        <v>4.0501616934493496</v>
      </c>
      <c r="AE54" s="6">
        <f t="shared" si="36"/>
        <v>1</v>
      </c>
      <c r="AH54" s="5">
        <f t="shared" si="26"/>
        <v>0.21801785380121785</v>
      </c>
      <c r="AI54" s="5">
        <f t="shared" si="27"/>
        <v>-0.10035026239474298</v>
      </c>
      <c r="AJ54" s="5">
        <f t="shared" si="28"/>
        <v>0.43190424701033336</v>
      </c>
      <c r="AK54" s="9">
        <f t="shared" si="29"/>
        <v>0.53225450940507635</v>
      </c>
      <c r="AM54" s="5" cm="1">
        <f t="array" ref="AM54:AO54">MMULT(AM53:AP53,_xlfn.ANCHORARRAY($V$4))+MMULT(AW54:AY54,MINVERSE(_xlfn.MUNIT(3)-$AB$5:$AD$7))</f>
        <v>3.0311548536219064</v>
      </c>
      <c r="AN54" s="5">
        <v>2.6078300542199995</v>
      </c>
      <c r="AO54" s="5">
        <v>3.9827893201293922</v>
      </c>
      <c r="AP54" s="5">
        <f t="shared" si="30"/>
        <v>1</v>
      </c>
      <c r="AR54" s="5">
        <f t="shared" si="31"/>
        <v>0.20387433455653348</v>
      </c>
      <c r="AS54" s="5">
        <f t="shared" si="32"/>
        <v>-0.1075680920192843</v>
      </c>
      <c r="AT54" s="5">
        <f t="shared" si="33"/>
        <v>0.36453187369037598</v>
      </c>
      <c r="AU54" s="9">
        <f t="shared" si="34"/>
        <v>0.47209996570966029</v>
      </c>
      <c r="AW54" s="5">
        <f t="shared" si="37"/>
        <v>0</v>
      </c>
      <c r="AX54" s="5">
        <f t="shared" si="38"/>
        <v>0</v>
      </c>
      <c r="AY54" s="5">
        <f t="shared" si="39"/>
        <v>1.0056585161637497E-5</v>
      </c>
      <c r="BA54" s="7">
        <f t="shared" si="18"/>
        <v>40</v>
      </c>
      <c r="BC54" s="26">
        <v>0.1897308153118491</v>
      </c>
      <c r="BD54" s="26">
        <v>0.20387433455653348</v>
      </c>
      <c r="BE54" s="26">
        <v>0.21801785380121785</v>
      </c>
      <c r="BF54" s="26">
        <v>0.21801785380121799</v>
      </c>
    </row>
    <row r="55" spans="1:58" x14ac:dyDescent="0.3">
      <c r="A55" s="1">
        <v>34973</v>
      </c>
      <c r="B55">
        <v>162.93299999999999</v>
      </c>
      <c r="C55" s="1">
        <v>34973</v>
      </c>
      <c r="D55">
        <v>5.42</v>
      </c>
      <c r="E55" s="1">
        <v>34973</v>
      </c>
      <c r="F55">
        <v>11528.066999999999</v>
      </c>
      <c r="G55" s="1">
        <v>34973</v>
      </c>
      <c r="H55">
        <v>11568.46189</v>
      </c>
      <c r="J55" s="4">
        <f t="shared" si="22"/>
        <v>34972</v>
      </c>
      <c r="K55" s="5">
        <f t="shared" si="12"/>
        <v>-0.31005183209255005</v>
      </c>
      <c r="L55" s="5">
        <f t="shared" si="23"/>
        <v>2.6733258155179795</v>
      </c>
      <c r="M55" s="5">
        <f t="shared" si="24"/>
        <v>2.991725015913449</v>
      </c>
      <c r="N55" s="5">
        <f t="shared" si="25"/>
        <v>5.53</v>
      </c>
      <c r="O55" s="6">
        <v>1</v>
      </c>
      <c r="Q55" s="5">
        <v>4.8048181190545574</v>
      </c>
      <c r="R55" s="5">
        <f t="shared" si="13"/>
        <v>0.72518188094544289</v>
      </c>
      <c r="S55" s="6">
        <v>-0.3868145860175245</v>
      </c>
      <c r="V55" s="5" cm="1">
        <f t="array" ref="V55:X55">MMULT(V54:Y54,_xlfn.ANCHORARRAY($V$4))</f>
        <v>2.8167727131337648</v>
      </c>
      <c r="W55" s="5">
        <v>2.7102382827766851</v>
      </c>
      <c r="X55" s="5">
        <v>3.5687054101295903</v>
      </c>
      <c r="Y55" s="6">
        <f t="shared" si="35"/>
        <v>1</v>
      </c>
      <c r="AB55" s="5" cm="1">
        <f t="array" ref="AB55:AD55">MMULT(AB54:AE54,_xlfn.ANCHORARRAY($V$4))+AW55:AY55</f>
        <v>3.0234286829180643</v>
      </c>
      <c r="AC55" s="5">
        <v>2.6137427808096265</v>
      </c>
      <c r="AD55" s="5">
        <v>3.9741264379231018</v>
      </c>
      <c r="AE55" s="6">
        <f t="shared" si="36"/>
        <v>1</v>
      </c>
      <c r="AH55" s="5">
        <f t="shared" si="26"/>
        <v>0.20665596978429956</v>
      </c>
      <c r="AI55" s="5">
        <f t="shared" si="27"/>
        <v>-9.6495501967058583E-2</v>
      </c>
      <c r="AJ55" s="5">
        <f t="shared" si="28"/>
        <v>0.40542102779351152</v>
      </c>
      <c r="AK55" s="9">
        <f t="shared" si="29"/>
        <v>0.50191652976057011</v>
      </c>
      <c r="AM55" s="5" cm="1">
        <f t="array" ref="AM55:AO55">MMULT(AM54:AP54,_xlfn.ANCHORARRAY($V$4))+MMULT(AW55:AY55,MINVERSE(_xlfn.MUNIT(3)-$AB$5:$AD$7))</f>
        <v>3.0095459328607332</v>
      </c>
      <c r="AN55" s="5">
        <v>2.6073227574186069</v>
      </c>
      <c r="AO55" s="5">
        <v>3.9098823244610723</v>
      </c>
      <c r="AP55" s="5">
        <f t="shared" si="30"/>
        <v>1</v>
      </c>
      <c r="AR55" s="5">
        <f t="shared" si="31"/>
        <v>0.19277321972696848</v>
      </c>
      <c r="AS55" s="5">
        <f t="shared" si="32"/>
        <v>-0.10291552535807824</v>
      </c>
      <c r="AT55" s="5">
        <f t="shared" si="33"/>
        <v>0.34117691433148201</v>
      </c>
      <c r="AU55" s="9">
        <f t="shared" si="34"/>
        <v>0.44409243968956025</v>
      </c>
      <c r="AW55" s="5">
        <f t="shared" si="37"/>
        <v>0</v>
      </c>
      <c r="AX55" s="5">
        <f t="shared" si="38"/>
        <v>0</v>
      </c>
      <c r="AY55" s="5">
        <f t="shared" si="39"/>
        <v>7.542438871228123E-6</v>
      </c>
      <c r="BA55" s="3"/>
      <c r="BC55" s="26"/>
      <c r="BD55" s="26"/>
      <c r="BE55" s="26"/>
      <c r="BF55" s="26"/>
    </row>
    <row r="56" spans="1:58" x14ac:dyDescent="0.3">
      <c r="A56" s="1">
        <v>35065</v>
      </c>
      <c r="B56">
        <v>164.03299999999999</v>
      </c>
      <c r="C56" s="1">
        <v>35065</v>
      </c>
      <c r="D56">
        <v>5.07</v>
      </c>
      <c r="E56" s="1">
        <v>35065</v>
      </c>
      <c r="F56">
        <v>11614.418</v>
      </c>
      <c r="G56" s="1">
        <v>35065</v>
      </c>
      <c r="H56">
        <v>11652.861370000001</v>
      </c>
      <c r="J56" s="4">
        <f t="shared" si="22"/>
        <v>35064</v>
      </c>
      <c r="K56" s="5">
        <f t="shared" si="12"/>
        <v>-0.34979222531561882</v>
      </c>
      <c r="L56" s="5">
        <f t="shared" si="23"/>
        <v>2.1997916299495213</v>
      </c>
      <c r="M56" s="5">
        <f t="shared" si="24"/>
        <v>3.0569259962049289</v>
      </c>
      <c r="N56" s="5">
        <f t="shared" si="25"/>
        <v>5.42</v>
      </c>
      <c r="O56" s="6">
        <v>1</v>
      </c>
      <c r="Q56" s="5">
        <v>4.8547927270553624</v>
      </c>
      <c r="R56" s="5">
        <f t="shared" si="13"/>
        <v>0.56520727294463757</v>
      </c>
      <c r="S56" s="6">
        <v>-0.38150210946117102</v>
      </c>
      <c r="V56" s="5" cm="1">
        <f t="array" ref="V56:X56">MMULT(V55:Y55,_xlfn.ANCHORARRAY($V$4))</f>
        <v>2.8064603618934134</v>
      </c>
      <c r="W56" s="5">
        <v>2.7056569345217429</v>
      </c>
      <c r="X56" s="5">
        <v>3.5214623490377019</v>
      </c>
      <c r="Y56" s="6">
        <f t="shared" si="35"/>
        <v>1</v>
      </c>
      <c r="AB56" s="5" cm="1">
        <f t="array" ref="AB56:AD56">MMULT(AB55:AE55,_xlfn.ANCHORARRAY($V$4))+AW56:AY56</f>
        <v>3.0022961577613612</v>
      </c>
      <c r="AC56" s="5">
        <v>2.6129207840632285</v>
      </c>
      <c r="AD56" s="5">
        <v>3.9019224007601787</v>
      </c>
      <c r="AE56" s="6">
        <f t="shared" si="36"/>
        <v>1</v>
      </c>
      <c r="AH56" s="5">
        <f t="shared" si="26"/>
        <v>0.19583579586794775</v>
      </c>
      <c r="AI56" s="5">
        <f t="shared" si="27"/>
        <v>-9.2736150458514466E-2</v>
      </c>
      <c r="AJ56" s="5">
        <f t="shared" si="28"/>
        <v>0.38046005172247677</v>
      </c>
      <c r="AK56" s="9">
        <f t="shared" si="29"/>
        <v>0.47319620218099123</v>
      </c>
      <c r="AM56" s="5" cm="1">
        <f t="array" ref="AM56:AO56">MMULT(AM55:AP55,_xlfn.ANCHORARRAY($V$4))+MMULT(AW56:AY56,MINVERSE(_xlfn.MUNIT(3)-$AB$5:$AD$7))</f>
        <v>2.988691132380298</v>
      </c>
      <c r="AN56" s="5">
        <v>2.6072334264216863</v>
      </c>
      <c r="AO56" s="5">
        <v>3.8406820049064745</v>
      </c>
      <c r="AP56" s="5">
        <f t="shared" si="30"/>
        <v>1</v>
      </c>
      <c r="AR56" s="5">
        <f t="shared" si="31"/>
        <v>0.18223077048688463</v>
      </c>
      <c r="AS56" s="5">
        <f t="shared" si="32"/>
        <v>-9.8423508100056623E-2</v>
      </c>
      <c r="AT56" s="5">
        <f t="shared" si="33"/>
        <v>0.31921965586877254</v>
      </c>
      <c r="AU56" s="9">
        <f t="shared" si="34"/>
        <v>0.41764316396882917</v>
      </c>
      <c r="AW56" s="5">
        <f t="shared" si="37"/>
        <v>0</v>
      </c>
      <c r="AX56" s="5">
        <f t="shared" si="38"/>
        <v>0</v>
      </c>
      <c r="AY56" s="5">
        <f t="shared" si="39"/>
        <v>5.6568291534210922E-6</v>
      </c>
      <c r="BA56" s="3"/>
      <c r="BC56" s="26"/>
      <c r="BD56" s="26"/>
      <c r="BE56" s="26"/>
      <c r="BF56" s="26"/>
    </row>
    <row r="57" spans="1:58" x14ac:dyDescent="0.3">
      <c r="A57" s="1">
        <v>35156</v>
      </c>
      <c r="B57">
        <v>165</v>
      </c>
      <c r="C57" s="1">
        <v>35156</v>
      </c>
      <c r="D57">
        <v>5.15</v>
      </c>
      <c r="E57" s="1">
        <v>35156</v>
      </c>
      <c r="F57">
        <v>11808.14</v>
      </c>
      <c r="G57" s="1">
        <v>35156</v>
      </c>
      <c r="H57">
        <v>11742.561879999999</v>
      </c>
      <c r="J57" s="4">
        <f t="shared" si="22"/>
        <v>35155</v>
      </c>
      <c r="K57" s="5">
        <f t="shared" si="12"/>
        <v>-0.33045036655389648</v>
      </c>
      <c r="L57" s="5">
        <f t="shared" si="23"/>
        <v>2.6013098466592277</v>
      </c>
      <c r="M57" s="5">
        <f t="shared" si="24"/>
        <v>2.8852245143728084</v>
      </c>
      <c r="N57" s="5">
        <f t="shared" si="25"/>
        <v>5.07</v>
      </c>
      <c r="O57" s="6">
        <v>1</v>
      </c>
      <c r="Q57" s="5">
        <v>4.9009367462663853</v>
      </c>
      <c r="R57" s="5">
        <f t="shared" si="13"/>
        <v>0.16906325373361497</v>
      </c>
      <c r="S57" s="6">
        <v>-0.58963310564175053</v>
      </c>
      <c r="V57" s="5" cm="1">
        <f t="array" ref="V57:X57">MMULT(V56:Y56,_xlfn.ANCHORARRAY($V$4))</f>
        <v>2.7963568436959987</v>
      </c>
      <c r="W57" s="5">
        <v>2.7016064442537417</v>
      </c>
      <c r="X57" s="5">
        <v>3.4764354765672141</v>
      </c>
      <c r="Y57" s="6">
        <f t="shared" si="35"/>
        <v>1</v>
      </c>
      <c r="AB57" s="5" cm="1">
        <f t="array" ref="AB57:AD57">MMULT(AB56:AE56,_xlfn.ANCHORARRAY($V$4))+AW57:AY57</f>
        <v>2.9818919488022271</v>
      </c>
      <c r="AC57" s="5">
        <v>2.6125319403252867</v>
      </c>
      <c r="AD57" s="5">
        <v>3.8333750774344781</v>
      </c>
      <c r="AE57" s="6">
        <f t="shared" si="36"/>
        <v>1</v>
      </c>
      <c r="AH57" s="5">
        <f t="shared" si="26"/>
        <v>0.18553510510622839</v>
      </c>
      <c r="AI57" s="5">
        <f t="shared" si="27"/>
        <v>-8.9074503928455062E-2</v>
      </c>
      <c r="AJ57" s="5">
        <f t="shared" si="28"/>
        <v>0.35693960086726406</v>
      </c>
      <c r="AK57" s="9">
        <f t="shared" si="29"/>
        <v>0.44601410479571912</v>
      </c>
      <c r="AM57" s="5" cm="1">
        <f t="array" ref="AM57:AO57">MMULT(AM56:AP56,_xlfn.ANCHORARRAY($V$4))+MMULT(AW57:AY57,MINVERSE(_xlfn.MUNIT(3)-$AB$5:$AD$7))</f>
        <v>2.9685791475553667</v>
      </c>
      <c r="AN57" s="5">
        <v>2.6075166853962193</v>
      </c>
      <c r="AO57" s="5">
        <v>3.7750172378125266</v>
      </c>
      <c r="AP57" s="5">
        <f t="shared" si="30"/>
        <v>1</v>
      </c>
      <c r="AR57" s="5">
        <f t="shared" si="31"/>
        <v>0.17222230385936799</v>
      </c>
      <c r="AS57" s="5">
        <f t="shared" si="32"/>
        <v>-9.4089758857522465E-2</v>
      </c>
      <c r="AT57" s="5">
        <f t="shared" si="33"/>
        <v>0.29858176124531255</v>
      </c>
      <c r="AU57" s="9">
        <f t="shared" si="34"/>
        <v>0.39267152010283501</v>
      </c>
      <c r="AW57" s="5">
        <f t="shared" si="37"/>
        <v>0</v>
      </c>
      <c r="AX57" s="5">
        <f t="shared" si="38"/>
        <v>0</v>
      </c>
      <c r="AY57" s="5">
        <f t="shared" si="39"/>
        <v>4.2426218650658194E-6</v>
      </c>
      <c r="BA57" s="3"/>
      <c r="BC57" s="26"/>
      <c r="BD57" s="26"/>
      <c r="BE57" s="26"/>
      <c r="BF57" s="26"/>
    </row>
    <row r="58" spans="1:58" x14ac:dyDescent="0.3">
      <c r="A58" s="1">
        <v>35247</v>
      </c>
      <c r="B58">
        <v>166.06700000000001</v>
      </c>
      <c r="C58" s="1">
        <v>35247</v>
      </c>
      <c r="D58">
        <v>5.25</v>
      </c>
      <c r="E58" s="1">
        <v>35247</v>
      </c>
      <c r="F58">
        <v>11914.063</v>
      </c>
      <c r="G58" s="1">
        <v>35247</v>
      </c>
      <c r="H58">
        <v>11838.76089</v>
      </c>
      <c r="J58" s="4">
        <f t="shared" si="22"/>
        <v>35246</v>
      </c>
      <c r="K58" s="5">
        <f t="shared" si="12"/>
        <v>0.55691155046193574</v>
      </c>
      <c r="L58" s="5">
        <f t="shared" si="23"/>
        <v>4.0023794842237281</v>
      </c>
      <c r="M58" s="5">
        <f t="shared" si="24"/>
        <v>2.6547130956306342</v>
      </c>
      <c r="N58" s="5">
        <f t="shared" si="25"/>
        <v>5.15</v>
      </c>
      <c r="O58" s="6">
        <v>1</v>
      </c>
      <c r="Q58" s="5">
        <v>4.9419479178625858</v>
      </c>
      <c r="R58" s="5">
        <f t="shared" si="13"/>
        <v>0.20805208213741455</v>
      </c>
      <c r="S58" s="6">
        <v>-0.24777099814492676</v>
      </c>
      <c r="V58" s="5" cm="1">
        <f t="array" ref="V58:X58">MMULT(V57:Y57,_xlfn.ANCHORARRAY($V$4))</f>
        <v>2.7864733780461073</v>
      </c>
      <c r="W58" s="5">
        <v>2.6980425641783774</v>
      </c>
      <c r="X58" s="5">
        <v>3.4335346654029619</v>
      </c>
      <c r="Y58" s="6">
        <f t="shared" si="35"/>
        <v>1</v>
      </c>
      <c r="AB58" s="5" cm="1">
        <f t="array" ref="AB58:AD58">MMULT(AB57:AE57,_xlfn.ANCHORARRAY($V$4))+AW58:AY58</f>
        <v>2.9622056180217786</v>
      </c>
      <c r="AC58" s="5">
        <v>2.6125302971201507</v>
      </c>
      <c r="AD58" s="5">
        <v>3.7683166192141222</v>
      </c>
      <c r="AE58" s="6">
        <f t="shared" si="36"/>
        <v>1</v>
      </c>
      <c r="AH58" s="5">
        <f t="shared" si="26"/>
        <v>0.17573223997567133</v>
      </c>
      <c r="AI58" s="5">
        <f t="shared" si="27"/>
        <v>-8.5512267058226676E-2</v>
      </c>
      <c r="AJ58" s="5">
        <f t="shared" si="28"/>
        <v>0.33478195381116027</v>
      </c>
      <c r="AK58" s="9">
        <f t="shared" si="29"/>
        <v>0.42029422086938695</v>
      </c>
      <c r="AM58" s="5" cm="1">
        <f t="array" ref="AM58:AO58">MMULT(AM57:AP57,_xlfn.ANCHORARRAY($V$4))+MMULT(AW58:AY58,MINVERSE(_xlfn.MUNIT(3)-$AB$5:$AD$7))</f>
        <v>2.9491972227052319</v>
      </c>
      <c r="AN58" s="5">
        <v>2.6081308787269162</v>
      </c>
      <c r="AO58" s="5">
        <v>3.7127236169833706</v>
      </c>
      <c r="AP58" s="5">
        <f t="shared" si="30"/>
        <v>1</v>
      </c>
      <c r="AR58" s="5">
        <f t="shared" si="31"/>
        <v>0.16272384465912459</v>
      </c>
      <c r="AS58" s="5">
        <f t="shared" si="32"/>
        <v>-8.9911685451461221E-2</v>
      </c>
      <c r="AT58" s="5">
        <f t="shared" si="33"/>
        <v>0.27918895158040868</v>
      </c>
      <c r="AU58" s="9">
        <f t="shared" si="34"/>
        <v>0.3691006370318699</v>
      </c>
      <c r="AW58" s="5">
        <f t="shared" si="37"/>
        <v>0</v>
      </c>
      <c r="AX58" s="5">
        <f t="shared" si="38"/>
        <v>0</v>
      </c>
      <c r="AY58" s="5">
        <f t="shared" si="39"/>
        <v>3.1819663987993645E-6</v>
      </c>
      <c r="BA58" s="3"/>
      <c r="BC58" s="26"/>
      <c r="BD58" s="26"/>
      <c r="BE58" s="26"/>
      <c r="BF58" s="26"/>
    </row>
    <row r="59" spans="1:58" x14ac:dyDescent="0.3">
      <c r="A59" s="1">
        <v>35339</v>
      </c>
      <c r="B59">
        <v>167.13300000000001</v>
      </c>
      <c r="C59" s="1">
        <v>35339</v>
      </c>
      <c r="D59">
        <v>5.1100000000000003</v>
      </c>
      <c r="E59" s="1">
        <v>35339</v>
      </c>
      <c r="F59">
        <v>12037.775</v>
      </c>
      <c r="G59" s="1">
        <v>35339</v>
      </c>
      <c r="H59">
        <v>11941.25553</v>
      </c>
      <c r="J59" s="4">
        <f t="shared" si="22"/>
        <v>35338</v>
      </c>
      <c r="K59" s="5">
        <f t="shared" si="12"/>
        <v>0.63404976707290583</v>
      </c>
      <c r="L59" s="5">
        <f t="shared" si="23"/>
        <v>4.0501348871777365</v>
      </c>
      <c r="M59" s="5">
        <f t="shared" si="24"/>
        <v>2.6372064276884988</v>
      </c>
      <c r="N59" s="5">
        <f t="shared" si="25"/>
        <v>5.25</v>
      </c>
      <c r="O59" s="6">
        <v>1</v>
      </c>
      <c r="Q59" s="5">
        <v>4.9766296475525076</v>
      </c>
      <c r="R59" s="5">
        <f t="shared" si="13"/>
        <v>0.27337035244749242</v>
      </c>
      <c r="S59" s="6">
        <v>-0.21051407118164889</v>
      </c>
      <c r="V59" s="5" cm="1">
        <f t="array" ref="V59:X59">MMULT(V58:Y58,_xlfn.ANCHORARRAY($V$4))</f>
        <v>2.7768192224901656</v>
      </c>
      <c r="W59" s="5">
        <v>2.6949242331854388</v>
      </c>
      <c r="X59" s="5">
        <v>3.392672460970672</v>
      </c>
      <c r="Y59" s="6">
        <f t="shared" si="35"/>
        <v>1</v>
      </c>
      <c r="AB59" s="5" cm="1">
        <f t="array" ref="AB59:AD59">MMULT(AB58:AE58,_xlfn.ANCHORARRAY($V$4))+AW59:AY59</f>
        <v>2.943225371817797</v>
      </c>
      <c r="AC59" s="5">
        <v>2.6128736182587997</v>
      </c>
      <c r="AD59" s="5">
        <v>3.7065856890115274</v>
      </c>
      <c r="AE59" s="6">
        <f t="shared" si="36"/>
        <v>1</v>
      </c>
      <c r="AH59" s="5">
        <f t="shared" si="26"/>
        <v>0.16640614932763143</v>
      </c>
      <c r="AI59" s="5">
        <f t="shared" si="27"/>
        <v>-8.205061492663912E-2</v>
      </c>
      <c r="AJ59" s="5">
        <f t="shared" si="28"/>
        <v>0.31391322804085542</v>
      </c>
      <c r="AK59" s="9">
        <f t="shared" si="29"/>
        <v>0.39596384296749454</v>
      </c>
      <c r="AM59" s="5" cm="1">
        <f t="array" ref="AM59:AO59">MMULT(AM58:AP58,_xlfn.ANCHORARRAY($V$4))+MMULT(AW59:AY59,MINVERSE(_xlfn.MUNIT(3)-$AB$5:$AD$7))</f>
        <v>2.9305313974493341</v>
      </c>
      <c r="AN59" s="5">
        <v>2.609037799003723</v>
      </c>
      <c r="AO59" s="5">
        <v>3.6536432856471883</v>
      </c>
      <c r="AP59" s="5">
        <f t="shared" si="30"/>
        <v>1</v>
      </c>
      <c r="AR59" s="5">
        <f t="shared" si="31"/>
        <v>0.15371217495916856</v>
      </c>
      <c r="AS59" s="5">
        <f t="shared" si="32"/>
        <v>-8.5886434181715821E-2</v>
      </c>
      <c r="AT59" s="5">
        <f t="shared" si="33"/>
        <v>0.26097082467651633</v>
      </c>
      <c r="AU59" s="9">
        <f t="shared" si="34"/>
        <v>0.34685725885823215</v>
      </c>
      <c r="AW59" s="5">
        <f t="shared" si="37"/>
        <v>0</v>
      </c>
      <c r="AX59" s="5">
        <f t="shared" si="38"/>
        <v>0</v>
      </c>
      <c r="AY59" s="5">
        <f t="shared" si="39"/>
        <v>2.3864747990995235E-6</v>
      </c>
      <c r="BA59" s="3"/>
      <c r="BC59" s="26"/>
      <c r="BD59" s="26"/>
      <c r="BE59" s="26"/>
      <c r="BF59" s="26"/>
    </row>
    <row r="60" spans="1:58" x14ac:dyDescent="0.3">
      <c r="A60" s="1">
        <v>35431</v>
      </c>
      <c r="B60">
        <v>168.1</v>
      </c>
      <c r="C60" s="1">
        <v>35431</v>
      </c>
      <c r="D60">
        <v>5.2</v>
      </c>
      <c r="E60" s="1">
        <v>35431</v>
      </c>
      <c r="F60">
        <v>12115.472</v>
      </c>
      <c r="G60" s="1">
        <v>35431</v>
      </c>
      <c r="H60">
        <v>12049.812909999901</v>
      </c>
      <c r="J60" s="4">
        <f t="shared" si="22"/>
        <v>35430</v>
      </c>
      <c r="K60" s="5">
        <f t="shared" si="12"/>
        <v>0.80503664359058669</v>
      </c>
      <c r="L60" s="5">
        <f t="shared" si="23"/>
        <v>4.421452442981133</v>
      </c>
      <c r="M60" s="5">
        <f t="shared" si="24"/>
        <v>2.5777466811511607</v>
      </c>
      <c r="N60" s="5">
        <f t="shared" si="25"/>
        <v>5.1100000000000003</v>
      </c>
      <c r="O60" s="6">
        <v>1</v>
      </c>
      <c r="Q60" s="5">
        <v>5.0039153735960316</v>
      </c>
      <c r="R60" s="5">
        <f t="shared" si="13"/>
        <v>0.10608462640396876</v>
      </c>
      <c r="S60" s="6">
        <v>-0.411192203552738</v>
      </c>
      <c r="V60" s="5" cm="1">
        <f t="array" ref="V60:X60">MMULT(V59:Y59,_xlfn.ANCHORARRAY($V$4))</f>
        <v>2.7674018548717871</v>
      </c>
      <c r="W60" s="5">
        <v>2.6922133676383195</v>
      </c>
      <c r="X60" s="5">
        <v>3.3537640843864249</v>
      </c>
      <c r="Y60" s="6">
        <f t="shared" si="35"/>
        <v>1</v>
      </c>
      <c r="AB60" s="5" cm="1">
        <f t="array" ref="AB60:AD60">MMULT(AB59:AE59,_xlfn.ANCHORARRAY($V$4))+AW60:AY60</f>
        <v>2.9249382677139106</v>
      </c>
      <c r="AC60" s="5">
        <v>2.6135231185501704</v>
      </c>
      <c r="AD60" s="5">
        <v>3.6480273068112954</v>
      </c>
      <c r="AE60" s="6">
        <f t="shared" si="36"/>
        <v>1</v>
      </c>
      <c r="AH60" s="5">
        <f t="shared" si="26"/>
        <v>0.1575364128421235</v>
      </c>
      <c r="AI60" s="5">
        <f t="shared" si="27"/>
        <v>-7.8690249088149145E-2</v>
      </c>
      <c r="AJ60" s="5">
        <f t="shared" si="28"/>
        <v>0.29426322242487046</v>
      </c>
      <c r="AK60" s="9">
        <f t="shared" si="29"/>
        <v>0.37295347151301961</v>
      </c>
      <c r="AM60" s="5" cm="1">
        <f t="array" ref="AM60:AO60">MMULT(AM59:AP59,_xlfn.ANCHORARRAY($V$4))+MMULT(AW60:AY60,MINVERSE(_xlfn.MUNIT(3)-$AB$5:$AD$7))</f>
        <v>2.9125667192195386</v>
      </c>
      <c r="AN60" s="5">
        <v>2.610202434669274</v>
      </c>
      <c r="AO60" s="5">
        <v>3.5976247618476922</v>
      </c>
      <c r="AP60" s="5">
        <f t="shared" si="30"/>
        <v>1</v>
      </c>
      <c r="AR60" s="5">
        <f t="shared" si="31"/>
        <v>0.14516486434775144</v>
      </c>
      <c r="AS60" s="5">
        <f t="shared" si="32"/>
        <v>-8.2010932969045491E-2</v>
      </c>
      <c r="AT60" s="5">
        <f t="shared" si="33"/>
        <v>0.24386067746126727</v>
      </c>
      <c r="AU60" s="9">
        <f t="shared" si="34"/>
        <v>0.32587161043031276</v>
      </c>
      <c r="AW60" s="5">
        <f t="shared" si="37"/>
        <v>0</v>
      </c>
      <c r="AX60" s="5">
        <f t="shared" si="38"/>
        <v>0</v>
      </c>
      <c r="AY60" s="5">
        <f t="shared" si="39"/>
        <v>1.7898560993246426E-6</v>
      </c>
      <c r="BA60" s="3"/>
      <c r="BC60" s="26"/>
      <c r="BD60" s="26"/>
      <c r="BE60" s="26"/>
      <c r="BF60" s="26"/>
    </row>
    <row r="61" spans="1:58" x14ac:dyDescent="0.3">
      <c r="A61" s="1">
        <v>35521</v>
      </c>
      <c r="B61">
        <v>169.167</v>
      </c>
      <c r="C61" s="1">
        <v>35521</v>
      </c>
      <c r="D61">
        <v>5.19</v>
      </c>
      <c r="E61" s="1">
        <v>35521</v>
      </c>
      <c r="F61">
        <v>12317.221</v>
      </c>
      <c r="G61" s="1">
        <v>35521</v>
      </c>
      <c r="H61">
        <v>12163.584290000001</v>
      </c>
      <c r="J61" s="4">
        <f t="shared" si="22"/>
        <v>35520</v>
      </c>
      <c r="K61" s="5">
        <f t="shared" si="12"/>
        <v>0.5434179801507103</v>
      </c>
      <c r="L61" s="5">
        <f t="shared" si="23"/>
        <v>4.3140689443069924</v>
      </c>
      <c r="M61" s="5">
        <f t="shared" si="24"/>
        <v>2.4793791493175288</v>
      </c>
      <c r="N61" s="5">
        <f t="shared" si="25"/>
        <v>5.2</v>
      </c>
      <c r="O61" s="6">
        <v>1</v>
      </c>
      <c r="Q61" s="5">
        <v>5.0229093907233189</v>
      </c>
      <c r="R61" s="5">
        <f t="shared" si="13"/>
        <v>0.1770906092766813</v>
      </c>
      <c r="S61" s="6">
        <v>-0.16338476121330547</v>
      </c>
      <c r="V61" s="5" cm="1">
        <f t="array" ref="V61:X61">MMULT(V60:Y60,_xlfn.ANCHORARRAY($V$4))</f>
        <v>2.7582271418624744</v>
      </c>
      <c r="W61" s="5">
        <v>2.6898746649337868</v>
      </c>
      <c r="X61" s="5">
        <v>3.3167274260477533</v>
      </c>
      <c r="Y61" s="6">
        <f t="shared" si="35"/>
        <v>1</v>
      </c>
      <c r="AB61" s="5" cm="1">
        <f t="array" ref="AB61:AD61">MMULT(AB60:AE60,_xlfn.ANCHORARRAY($V$4))+AW61:AY61</f>
        <v>2.9073303976977884</v>
      </c>
      <c r="AC61" s="5">
        <v>2.6144432163662974</v>
      </c>
      <c r="AD61" s="5">
        <v>3.592492687401025</v>
      </c>
      <c r="AE61" s="6">
        <f t="shared" si="36"/>
        <v>1</v>
      </c>
      <c r="AH61" s="5">
        <f t="shared" si="26"/>
        <v>0.14910325583531403</v>
      </c>
      <c r="AI61" s="5">
        <f t="shared" si="27"/>
        <v>-7.5431448567489401E-2</v>
      </c>
      <c r="AJ61" s="5">
        <f t="shared" si="28"/>
        <v>0.27576526135327173</v>
      </c>
      <c r="AK61" s="9">
        <f t="shared" si="29"/>
        <v>0.35119670992076113</v>
      </c>
      <c r="AM61" s="5" cm="1">
        <f t="array" ref="AM61:AO61">MMULT(AM60:AP60,_xlfn.ANCHORARRAY($V$4))+MMULT(AW61:AY61,MINVERSE(_xlfn.MUNIT(3)-$AB$5:$AD$7))</f>
        <v>2.8952874275768803</v>
      </c>
      <c r="AN61" s="5">
        <v>2.6115927356421711</v>
      </c>
      <c r="AO61" s="5">
        <v>3.5445227592986388</v>
      </c>
      <c r="AP61" s="5">
        <f t="shared" si="30"/>
        <v>1</v>
      </c>
      <c r="AR61" s="5">
        <f t="shared" si="31"/>
        <v>0.13706028571440587</v>
      </c>
      <c r="AS61" s="5">
        <f t="shared" si="32"/>
        <v>-7.8281929291615704E-2</v>
      </c>
      <c r="AT61" s="5">
        <f t="shared" si="33"/>
        <v>0.22779533325088552</v>
      </c>
      <c r="AU61" s="9">
        <f t="shared" si="34"/>
        <v>0.30607726254250123</v>
      </c>
      <c r="AW61" s="5">
        <f t="shared" si="37"/>
        <v>0</v>
      </c>
      <c r="AX61" s="5">
        <f t="shared" si="38"/>
        <v>0</v>
      </c>
      <c r="AY61" s="5">
        <f t="shared" si="39"/>
        <v>1.3423920744934819E-6</v>
      </c>
      <c r="BA61" s="3"/>
      <c r="BC61" s="26"/>
      <c r="BD61" s="26"/>
      <c r="BE61" s="26"/>
      <c r="BF61" s="26"/>
    </row>
    <row r="62" spans="1:58" x14ac:dyDescent="0.3">
      <c r="A62" s="1">
        <v>35612</v>
      </c>
      <c r="B62">
        <v>169.9</v>
      </c>
      <c r="C62" s="1">
        <v>35612</v>
      </c>
      <c r="D62">
        <v>5.19</v>
      </c>
      <c r="E62" s="1">
        <v>35612</v>
      </c>
      <c r="F62">
        <v>12471.01</v>
      </c>
      <c r="G62" s="1">
        <v>35612</v>
      </c>
      <c r="H62">
        <v>12282.937040000001</v>
      </c>
      <c r="J62" s="4">
        <f t="shared" si="22"/>
        <v>35611</v>
      </c>
      <c r="K62" s="5">
        <f t="shared" si="12"/>
        <v>1.2551770683813994</v>
      </c>
      <c r="L62" s="5">
        <f t="shared" si="23"/>
        <v>4.3112717159518699</v>
      </c>
      <c r="M62" s="5">
        <f t="shared" si="24"/>
        <v>2.5254545454545418</v>
      </c>
      <c r="N62" s="5">
        <f t="shared" si="25"/>
        <v>5.19</v>
      </c>
      <c r="O62" s="6">
        <v>1</v>
      </c>
      <c r="Q62" s="5">
        <v>5.0327822965560323</v>
      </c>
      <c r="R62" s="5">
        <f t="shared" si="13"/>
        <v>0.15721770344396813</v>
      </c>
      <c r="S62" s="6">
        <v>-0.31847026600495365</v>
      </c>
      <c r="V62" s="5" cm="1">
        <f t="array" ref="V62:X62">MMULT(V61:Y61,_xlfn.ANCHORARRAY($V$4))</f>
        <v>2.7492994946469471</v>
      </c>
      <c r="W62" s="5">
        <v>2.6878754191073595</v>
      </c>
      <c r="X62" s="5">
        <v>3.2814830309192402</v>
      </c>
      <c r="Y62" s="6">
        <f t="shared" si="35"/>
        <v>1</v>
      </c>
      <c r="AB62" s="5" cm="1">
        <f t="array" ref="AB62:AD62">MMULT(AB61:AE61,_xlfn.ANCHORARRAY($V$4))+AW62:AY62</f>
        <v>2.8903870512596441</v>
      </c>
      <c r="AC62" s="5">
        <v>2.6156013028165228</v>
      </c>
      <c r="AD62" s="5">
        <v>3.5398390725881859</v>
      </c>
      <c r="AE62" s="6">
        <f t="shared" si="36"/>
        <v>1</v>
      </c>
      <c r="AH62" s="5">
        <f t="shared" si="26"/>
        <v>0.14108755661269701</v>
      </c>
      <c r="AI62" s="5">
        <f t="shared" si="27"/>
        <v>-7.2274116290836687E-2</v>
      </c>
      <c r="AJ62" s="5">
        <f t="shared" si="28"/>
        <v>0.25835604166894566</v>
      </c>
      <c r="AK62" s="9">
        <f t="shared" si="29"/>
        <v>0.33063015795978234</v>
      </c>
      <c r="AM62" s="5" cm="1">
        <f t="array" ref="AM62:AO62">MMULT(AM61:AP61,_xlfn.ANCHORARRAY($V$4))+MMULT(AW62:AY62,MINVERSE(_xlfn.MUNIT(3)-$AB$5:$AD$7))</f>
        <v>2.8786771148188306</v>
      </c>
      <c r="AN62" s="5">
        <v>2.6131793954488645</v>
      </c>
      <c r="AO62" s="5">
        <v>3.4941980053432187</v>
      </c>
      <c r="AP62" s="5">
        <f t="shared" si="30"/>
        <v>1</v>
      </c>
      <c r="AR62" s="5">
        <f t="shared" si="31"/>
        <v>0.12937762017188348</v>
      </c>
      <c r="AS62" s="5">
        <f t="shared" si="32"/>
        <v>-7.4696023658495037E-2</v>
      </c>
      <c r="AT62" s="5">
        <f t="shared" si="33"/>
        <v>0.21271497442397846</v>
      </c>
      <c r="AU62" s="9">
        <f t="shared" si="34"/>
        <v>0.2874109980824735</v>
      </c>
      <c r="AW62" s="5">
        <f t="shared" si="37"/>
        <v>0</v>
      </c>
      <c r="AX62" s="5">
        <f t="shared" si="38"/>
        <v>0</v>
      </c>
      <c r="AY62" s="5">
        <f t="shared" si="39"/>
        <v>1.0067940558701114E-6</v>
      </c>
      <c r="BA62" s="3"/>
      <c r="BC62" s="26"/>
      <c r="BD62" s="26"/>
      <c r="BE62" s="26"/>
      <c r="BF62" s="26"/>
    </row>
    <row r="63" spans="1:58" x14ac:dyDescent="0.3">
      <c r="A63" s="1">
        <v>35704</v>
      </c>
      <c r="B63">
        <v>170.86699999999999</v>
      </c>
      <c r="C63" s="1">
        <v>35704</v>
      </c>
      <c r="D63">
        <v>5.22</v>
      </c>
      <c r="E63" s="1">
        <v>35704</v>
      </c>
      <c r="F63">
        <v>12577.495000000001</v>
      </c>
      <c r="G63" s="1">
        <v>35704</v>
      </c>
      <c r="H63">
        <v>12406.578529999901</v>
      </c>
      <c r="J63" s="4">
        <f t="shared" si="22"/>
        <v>35703</v>
      </c>
      <c r="K63" s="5">
        <f t="shared" si="12"/>
        <v>1.5195684038387407</v>
      </c>
      <c r="L63" s="5">
        <f t="shared" si="23"/>
        <v>4.6747024923403657</v>
      </c>
      <c r="M63" s="5">
        <f t="shared" si="24"/>
        <v>2.3081045602076244</v>
      </c>
      <c r="N63" s="5">
        <f t="shared" si="25"/>
        <v>5.19</v>
      </c>
      <c r="O63" s="6">
        <v>1</v>
      </c>
      <c r="Q63" s="5">
        <v>5.0328153703466345</v>
      </c>
      <c r="R63" s="5">
        <f t="shared" si="13"/>
        <v>0.15718462965336588</v>
      </c>
      <c r="S63" s="6">
        <v>-0.2260052228338596</v>
      </c>
      <c r="V63" s="5" cm="1">
        <f t="array" ref="V63:X63">MMULT(V62:Y62,_xlfn.ANCHORARRAY($V$4))</f>
        <v>2.7406220126055745</v>
      </c>
      <c r="W63" s="5">
        <v>2.6861853477960214</v>
      </c>
      <c r="X63" s="5">
        <v>3.2479540764751396</v>
      </c>
      <c r="Y63" s="6">
        <f t="shared" si="35"/>
        <v>1</v>
      </c>
      <c r="AB63" s="5" cm="1">
        <f t="array" ref="AB63:AD63">MMULT(AB62:AE62,_xlfn.ANCHORARRAY($V$4))+AW63:AY63</f>
        <v>2.8740928606618228</v>
      </c>
      <c r="AC63" s="5">
        <v>2.6169675263970587</v>
      </c>
      <c r="AD63" s="5">
        <v>3.4899295596647679</v>
      </c>
      <c r="AE63" s="6">
        <f t="shared" si="36"/>
        <v>1</v>
      </c>
      <c r="AH63" s="5">
        <f t="shared" si="26"/>
        <v>0.13347084805624831</v>
      </c>
      <c r="AI63" s="5">
        <f t="shared" si="27"/>
        <v>-6.9217821398962709E-2</v>
      </c>
      <c r="AJ63" s="5">
        <f t="shared" si="28"/>
        <v>0.24197548318962836</v>
      </c>
      <c r="AK63" s="9">
        <f t="shared" si="29"/>
        <v>0.31119330458859107</v>
      </c>
      <c r="AM63" s="5" cm="1">
        <f t="array" ref="AM63:AO63">MMULT(AM62:AP62,_xlfn.ANCHORARRAY($V$4))+MMULT(AW63:AY63,MINVERSE(_xlfn.MUNIT(3)-$AB$5:$AD$7))</f>
        <v>2.8627188664644847</v>
      </c>
      <c r="AN63" s="5">
        <v>2.6149356485728088</v>
      </c>
      <c r="AO63" s="5">
        <v>3.4465170573506745</v>
      </c>
      <c r="AP63" s="5">
        <f t="shared" si="30"/>
        <v>1</v>
      </c>
      <c r="AR63" s="5">
        <f t="shared" si="31"/>
        <v>0.12209685385891023</v>
      </c>
      <c r="AS63" s="5">
        <f t="shared" si="32"/>
        <v>-7.1249699223212559E-2</v>
      </c>
      <c r="AT63" s="5">
        <f t="shared" si="33"/>
        <v>0.19856298087553492</v>
      </c>
      <c r="AU63" s="9">
        <f t="shared" si="34"/>
        <v>0.26981268009874748</v>
      </c>
      <c r="AW63" s="5">
        <f t="shared" si="37"/>
        <v>0</v>
      </c>
      <c r="AX63" s="5">
        <f t="shared" si="38"/>
        <v>0</v>
      </c>
      <c r="AY63" s="5">
        <f t="shared" si="39"/>
        <v>7.5509554190258349E-7</v>
      </c>
      <c r="BA63" s="3"/>
      <c r="BC63" s="26"/>
      <c r="BD63" s="26"/>
      <c r="BE63" s="26"/>
      <c r="BF63" s="26"/>
    </row>
    <row r="64" spans="1:58" x14ac:dyDescent="0.3">
      <c r="A64" s="1">
        <v>35796</v>
      </c>
      <c r="B64">
        <v>171.9</v>
      </c>
      <c r="C64" s="1">
        <v>35796</v>
      </c>
      <c r="D64">
        <v>5.2</v>
      </c>
      <c r="E64" s="1">
        <v>35796</v>
      </c>
      <c r="F64">
        <v>12703.742</v>
      </c>
      <c r="G64" s="1">
        <v>35796</v>
      </c>
      <c r="H64">
        <v>12533.990759999901</v>
      </c>
      <c r="J64" s="4">
        <f t="shared" si="22"/>
        <v>35795</v>
      </c>
      <c r="K64" s="5">
        <f t="shared" si="12"/>
        <v>1.3682247303579449</v>
      </c>
      <c r="L64" s="5">
        <f t="shared" si="23"/>
        <v>4.483552816031211</v>
      </c>
      <c r="M64" s="5">
        <f t="shared" si="24"/>
        <v>2.2341488515134511</v>
      </c>
      <c r="N64" s="5">
        <f t="shared" si="25"/>
        <v>5.22</v>
      </c>
      <c r="O64" s="6">
        <v>1</v>
      </c>
      <c r="Q64" s="5">
        <v>5.0223881524122369</v>
      </c>
      <c r="R64" s="5">
        <f t="shared" si="13"/>
        <v>0.19761184758776285</v>
      </c>
      <c r="S64" s="6">
        <v>-0.14347031204972716</v>
      </c>
      <c r="V64" s="5" cm="1">
        <f t="array" ref="V64:X64">MMULT(V63:Y63,_xlfn.ANCHORARRAY($V$4))</f>
        <v>2.7321966157957638</v>
      </c>
      <c r="W64" s="5">
        <v>2.6847764299053405</v>
      </c>
      <c r="X64" s="5">
        <v>3.2160663441789183</v>
      </c>
      <c r="Y64" s="6">
        <f t="shared" si="35"/>
        <v>1</v>
      </c>
      <c r="AB64" s="5" cm="1">
        <f t="array" ref="AB64:AD64">MMULT(AB63:AE63,_xlfn.ANCHORARRAY($V$4))+AW64:AY64</f>
        <v>2.8584319305451293</v>
      </c>
      <c r="AC64" s="5">
        <v>2.6185145920775805</v>
      </c>
      <c r="AD64" s="5">
        <v>3.4426329275513066</v>
      </c>
      <c r="AE64" s="6">
        <f t="shared" si="36"/>
        <v>1</v>
      </c>
      <c r="AH64" s="5">
        <f t="shared" si="26"/>
        <v>0.12623531474936556</v>
      </c>
      <c r="AI64" s="5">
        <f t="shared" si="27"/>
        <v>-6.6261837827759962E-2</v>
      </c>
      <c r="AJ64" s="5">
        <f t="shared" si="28"/>
        <v>0.22656658337238822</v>
      </c>
      <c r="AK64" s="9">
        <f t="shared" si="29"/>
        <v>0.29282842120014818</v>
      </c>
      <c r="AM64" s="5" cm="1">
        <f t="array" ref="AM64:AO64">MMULT(AM63:AP63,_xlfn.ANCHORARRAY($V$4))+MMULT(AW64:AY64,MINVERSE(_xlfn.MUNIT(3)-$AB$5:$AD$7))</f>
        <v>2.8473953845087312</v>
      </c>
      <c r="AN64" s="5">
        <v>2.6168370818735651</v>
      </c>
      <c r="AO64" s="5">
        <v>3.401352118638612</v>
      </c>
      <c r="AP64" s="5">
        <f t="shared" si="30"/>
        <v>1</v>
      </c>
      <c r="AR64" s="5">
        <f t="shared" si="31"/>
        <v>0.11519876871296741</v>
      </c>
      <c r="AS64" s="5">
        <f t="shared" si="32"/>
        <v>-6.7939348031775371E-2</v>
      </c>
      <c r="AT64" s="5">
        <f t="shared" si="33"/>
        <v>0.18528577445969363</v>
      </c>
      <c r="AU64" s="9">
        <f t="shared" si="34"/>
        <v>0.253225122491469</v>
      </c>
      <c r="AW64" s="5">
        <f t="shared" si="37"/>
        <v>0</v>
      </c>
      <c r="AX64" s="5">
        <f t="shared" si="38"/>
        <v>0</v>
      </c>
      <c r="AY64" s="5">
        <f t="shared" si="39"/>
        <v>5.6632165642693762E-7</v>
      </c>
      <c r="BA64" s="3"/>
      <c r="BC64" s="26"/>
      <c r="BD64" s="26"/>
      <c r="BE64" s="26"/>
      <c r="BF64" s="26"/>
    </row>
    <row r="65" spans="1:58" x14ac:dyDescent="0.3">
      <c r="A65" s="1">
        <v>35886</v>
      </c>
      <c r="B65">
        <v>172.86699999999999</v>
      </c>
      <c r="C65" s="1">
        <v>35886</v>
      </c>
      <c r="D65">
        <v>5.12</v>
      </c>
      <c r="E65" s="1">
        <v>35886</v>
      </c>
      <c r="F65">
        <v>12821.339</v>
      </c>
      <c r="G65" s="1">
        <v>35886</v>
      </c>
      <c r="H65">
        <v>12665.39293</v>
      </c>
      <c r="J65" s="4">
        <f t="shared" si="22"/>
        <v>35885</v>
      </c>
      <c r="K65" s="5">
        <f t="shared" si="12"/>
        <v>1.3452381126952577</v>
      </c>
      <c r="L65" s="5">
        <f t="shared" si="23"/>
        <v>4.8555268833108567</v>
      </c>
      <c r="M65" s="5">
        <f t="shared" si="24"/>
        <v>2.2605591909577782</v>
      </c>
      <c r="N65" s="5">
        <f t="shared" si="25"/>
        <v>5.2</v>
      </c>
      <c r="O65" s="6">
        <v>1</v>
      </c>
      <c r="Q65" s="5">
        <v>5.0009784234634846</v>
      </c>
      <c r="R65" s="5">
        <f t="shared" si="13"/>
        <v>0.19902157653651553</v>
      </c>
      <c r="S65" s="6">
        <v>-0.18768182356440821</v>
      </c>
      <c r="V65" s="5" cm="1">
        <f t="array" ref="V65:X65">MMULT(V64:Y64,_xlfn.ANCHORARRAY($V$4))</f>
        <v>2.7240241669918284</v>
      </c>
      <c r="W65" s="5">
        <v>2.6836227533622661</v>
      </c>
      <c r="X65" s="5">
        <v>3.1857481853038152</v>
      </c>
      <c r="Y65" s="6">
        <f t="shared" si="35"/>
        <v>1</v>
      </c>
      <c r="AB65" s="5" cm="1">
        <f t="array" ref="AB65:AD65">MMULT(AB64:AE64,_xlfn.ANCHORARRAY($V$4))+AW65:AY65</f>
        <v>2.8433879536415647</v>
      </c>
      <c r="AC65" s="5">
        <v>2.6202175738693918</v>
      </c>
      <c r="AD65" s="5">
        <v>3.3978234617911216</v>
      </c>
      <c r="AE65" s="6">
        <f t="shared" si="36"/>
        <v>1</v>
      </c>
      <c r="AH65" s="5">
        <f t="shared" si="26"/>
        <v>0.11936378664973635</v>
      </c>
      <c r="AI65" s="5">
        <f t="shared" si="27"/>
        <v>-6.3405179492874275E-2</v>
      </c>
      <c r="AJ65" s="5">
        <f t="shared" si="28"/>
        <v>0.2120752764873064</v>
      </c>
      <c r="AK65" s="9">
        <f t="shared" si="29"/>
        <v>0.27548045598018067</v>
      </c>
      <c r="AM65" s="5" cm="1">
        <f t="array" ref="AM65:AO65">MMULT(AM64:AP64,_xlfn.ANCHORARRAY($V$4))+MMULT(AW65:AY65,MINVERSE(_xlfn.MUNIT(3)-$AB$5:$AD$7))</f>
        <v>2.8326890957954736</v>
      </c>
      <c r="AN65" s="5">
        <v>2.6188614590476136</v>
      </c>
      <c r="AO65" s="5">
        <v>3.3585808548153904</v>
      </c>
      <c r="AP65" s="5">
        <f t="shared" si="30"/>
        <v>1</v>
      </c>
      <c r="AR65" s="5">
        <f t="shared" si="31"/>
        <v>0.1086649288036452</v>
      </c>
      <c r="AS65" s="5">
        <f t="shared" si="32"/>
        <v>-6.4761294314652496E-2</v>
      </c>
      <c r="AT65" s="5">
        <f t="shared" si="33"/>
        <v>0.17283266951157517</v>
      </c>
      <c r="AU65" s="9">
        <f t="shared" si="34"/>
        <v>0.23759396382622766</v>
      </c>
      <c r="AW65" s="5">
        <f t="shared" si="37"/>
        <v>0</v>
      </c>
      <c r="AX65" s="5">
        <f t="shared" si="38"/>
        <v>0</v>
      </c>
      <c r="AY65" s="5">
        <f t="shared" si="39"/>
        <v>4.2474124232020321E-7</v>
      </c>
      <c r="BA65" s="3"/>
      <c r="BC65" s="26"/>
      <c r="BD65" s="26"/>
      <c r="BE65" s="26"/>
      <c r="BF65" s="26"/>
    </row>
    <row r="66" spans="1:58" x14ac:dyDescent="0.3">
      <c r="A66" s="1">
        <v>35977</v>
      </c>
      <c r="B66">
        <v>173.9</v>
      </c>
      <c r="C66" s="1">
        <v>35977</v>
      </c>
      <c r="D66">
        <v>4.99</v>
      </c>
      <c r="E66" s="1">
        <v>35977</v>
      </c>
      <c r="F66">
        <v>12982.752</v>
      </c>
      <c r="G66" s="1">
        <v>35977</v>
      </c>
      <c r="H66">
        <v>12799.21371</v>
      </c>
      <c r="J66" s="4">
        <f t="shared" si="22"/>
        <v>35976</v>
      </c>
      <c r="K66" s="5">
        <f t="shared" si="12"/>
        <v>1.2237584372177983</v>
      </c>
      <c r="L66" s="5">
        <f t="shared" si="23"/>
        <v>4.0927900863352296</v>
      </c>
      <c r="M66" s="5">
        <f t="shared" si="24"/>
        <v>2.1871878084969154</v>
      </c>
      <c r="N66" s="5">
        <f t="shared" si="25"/>
        <v>5.12</v>
      </c>
      <c r="O66" s="6">
        <v>1</v>
      </c>
      <c r="Q66" s="5">
        <v>4.9681874716157663</v>
      </c>
      <c r="R66" s="5">
        <f t="shared" si="13"/>
        <v>0.15181252838423376</v>
      </c>
      <c r="S66" s="6">
        <v>-0.19711990190964457</v>
      </c>
      <c r="V66" s="5" cm="1">
        <f t="array" ref="V66:X66">MMULT(V65:Y65,_xlfn.ANCHORARRAY($V$4))</f>
        <v>2.7161045840002194</v>
      </c>
      <c r="W66" s="5">
        <v>2.682700372367703</v>
      </c>
      <c r="X66" s="5">
        <v>3.156930481828764</v>
      </c>
      <c r="Y66" s="6">
        <f t="shared" si="35"/>
        <v>1</v>
      </c>
      <c r="AB66" s="5" cm="1">
        <f t="array" ref="AB66:AD66">MMULT(AB65:AE65,_xlfn.ANCHORARRAY($V$4))+AW66:AY66</f>
        <v>2.8289443140959465</v>
      </c>
      <c r="AC66" s="5">
        <v>2.622053739992392</v>
      </c>
      <c r="AD66" s="5">
        <v>3.3553807793578092</v>
      </c>
      <c r="AE66" s="6">
        <f t="shared" si="36"/>
        <v>1</v>
      </c>
      <c r="AH66" s="5">
        <f t="shared" si="26"/>
        <v>0.11283973009572712</v>
      </c>
      <c r="AI66" s="5">
        <f t="shared" si="27"/>
        <v>-6.0646632375310983E-2</v>
      </c>
      <c r="AJ66" s="5">
        <f t="shared" si="28"/>
        <v>0.19845029752904519</v>
      </c>
      <c r="AK66" s="9">
        <f t="shared" si="29"/>
        <v>0.25909692990435618</v>
      </c>
      <c r="AM66" s="5" cm="1">
        <f t="array" ref="AM66:AO66">MMULT(AM65:AP65,_xlfn.ANCHORARRAY($V$4))+MMULT(AW66:AY66,MINVERSE(_xlfn.MUNIT(3)-$AB$5:$AD$7))</f>
        <v>2.8185822474382545</v>
      </c>
      <c r="AN66" s="5">
        <v>2.6209885572022671</v>
      </c>
      <c r="AO66" s="5">
        <v>3.318086211280896</v>
      </c>
      <c r="AP66" s="5">
        <f t="shared" si="30"/>
        <v>1</v>
      </c>
      <c r="AR66" s="5">
        <f t="shared" si="31"/>
        <v>0.1024776634380351</v>
      </c>
      <c r="AS66" s="5">
        <f t="shared" si="32"/>
        <v>-6.171181516543589E-2</v>
      </c>
      <c r="AT66" s="5">
        <f t="shared" si="33"/>
        <v>0.16115572945213197</v>
      </c>
      <c r="AU66" s="9">
        <f t="shared" si="34"/>
        <v>0.22286754461756786</v>
      </c>
      <c r="AW66" s="5">
        <f t="shared" si="37"/>
        <v>0</v>
      </c>
      <c r="AX66" s="5">
        <f t="shared" si="38"/>
        <v>0</v>
      </c>
      <c r="AY66" s="5">
        <f t="shared" si="39"/>
        <v>3.185559317401524E-7</v>
      </c>
      <c r="BA66" s="3"/>
      <c r="BC66" s="26"/>
      <c r="BD66" s="26"/>
      <c r="BE66" s="26"/>
      <c r="BF66" s="26"/>
    </row>
    <row r="67" spans="1:58" x14ac:dyDescent="0.3">
      <c r="A67" s="1">
        <v>36069</v>
      </c>
      <c r="B67">
        <v>174.86699999999999</v>
      </c>
      <c r="C67" s="1">
        <v>36069</v>
      </c>
      <c r="D67">
        <v>4.3600000000000003</v>
      </c>
      <c r="E67" s="1">
        <v>36069</v>
      </c>
      <c r="F67">
        <v>13191.67</v>
      </c>
      <c r="G67" s="1">
        <v>36069</v>
      </c>
      <c r="H67">
        <v>12935.63458</v>
      </c>
      <c r="J67" s="4">
        <f t="shared" si="22"/>
        <v>36068</v>
      </c>
      <c r="K67" s="5">
        <f t="shared" si="12"/>
        <v>1.4237967160695839</v>
      </c>
      <c r="L67" s="5">
        <f t="shared" si="23"/>
        <v>4.1034527275657817</v>
      </c>
      <c r="M67" s="5">
        <f t="shared" si="24"/>
        <v>2.3543260741612615</v>
      </c>
      <c r="N67" s="5">
        <f t="shared" si="25"/>
        <v>4.99</v>
      </c>
      <c r="O67" s="6">
        <v>1</v>
      </c>
      <c r="Q67" s="5">
        <v>4.9237409734698003</v>
      </c>
      <c r="R67" s="5">
        <f t="shared" si="13"/>
        <v>6.6259026530199883E-2</v>
      </c>
      <c r="S67" s="6">
        <v>-0.35808915703059885</v>
      </c>
      <c r="V67" s="5" cm="1">
        <f t="array" ref="V67:X67">MMULT(V66:Y66,_xlfn.ANCHORARRAY($V$4))</f>
        <v>2.7084369429250379</v>
      </c>
      <c r="W67" s="5">
        <v>2.6819871735944227</v>
      </c>
      <c r="X67" s="5">
        <v>3.1295466030797785</v>
      </c>
      <c r="Y67" s="6">
        <f t="shared" si="35"/>
        <v>1</v>
      </c>
      <c r="AB67" s="5" cm="1">
        <f t="array" ref="AB67:AD67">MMULT(AB66:AE66,_xlfn.ANCHORARRAY($V$4))+AW67:AY67</f>
        <v>2.8150841796849297</v>
      </c>
      <c r="AC67" s="5">
        <v>2.6240023898225022</v>
      </c>
      <c r="AD67" s="5">
        <v>3.3151896540719297</v>
      </c>
      <c r="AE67" s="6">
        <f t="shared" si="36"/>
        <v>1</v>
      </c>
      <c r="AH67" s="5">
        <f t="shared" si="26"/>
        <v>0.10664723675989185</v>
      </c>
      <c r="AI67" s="5">
        <f t="shared" si="27"/>
        <v>-5.7984783771920512E-2</v>
      </c>
      <c r="AJ67" s="5">
        <f t="shared" si="28"/>
        <v>0.18564305099215117</v>
      </c>
      <c r="AK67" s="9">
        <f t="shared" si="29"/>
        <v>0.24362783476407168</v>
      </c>
      <c r="AM67" s="5" cm="1">
        <f t="array" ref="AM67:AO67">MMULT(AM66:AP66,_xlfn.ANCHORARRAY($V$4))+MMULT(AW67:AY67,MINVERSE(_xlfn.MUNIT(3)-$AB$5:$AD$7))</f>
        <v>2.8050569908863956</v>
      </c>
      <c r="AN67" s="5">
        <v>2.6232000146983259</v>
      </c>
      <c r="AO67" s="5">
        <v>3.2797562324971659</v>
      </c>
      <c r="AP67" s="5">
        <f t="shared" si="30"/>
        <v>1</v>
      </c>
      <c r="AR67" s="5">
        <f t="shared" si="31"/>
        <v>9.6620047961357702E-2</v>
      </c>
      <c r="AS67" s="5">
        <f t="shared" si="32"/>
        <v>-5.8787158896096869E-2</v>
      </c>
      <c r="AT67" s="5">
        <f t="shared" si="33"/>
        <v>0.15020962941738736</v>
      </c>
      <c r="AU67" s="9">
        <f t="shared" si="34"/>
        <v>0.20899678831348423</v>
      </c>
      <c r="AW67" s="5">
        <f t="shared" si="37"/>
        <v>0</v>
      </c>
      <c r="AX67" s="5">
        <f t="shared" si="38"/>
        <v>0</v>
      </c>
      <c r="AY67" s="5">
        <f t="shared" si="39"/>
        <v>2.3891694880511431E-7</v>
      </c>
      <c r="BA67" s="3"/>
      <c r="BC67" s="26"/>
      <c r="BD67" s="26"/>
      <c r="BE67" s="26"/>
      <c r="BF67" s="26"/>
    </row>
    <row r="68" spans="1:58" x14ac:dyDescent="0.3">
      <c r="A68" s="1">
        <v>36161</v>
      </c>
      <c r="B68">
        <v>175.63300000000001</v>
      </c>
      <c r="C68" s="1">
        <v>36161</v>
      </c>
      <c r="D68">
        <v>4.53</v>
      </c>
      <c r="E68" s="1">
        <v>36161</v>
      </c>
      <c r="F68">
        <v>13315.597</v>
      </c>
      <c r="G68" s="1">
        <v>36161</v>
      </c>
      <c r="H68">
        <v>13074.750480000001</v>
      </c>
      <c r="J68" s="4">
        <f t="shared" si="22"/>
        <v>36160</v>
      </c>
      <c r="K68" s="5">
        <f t="shared" si="12"/>
        <v>1.959969620721477</v>
      </c>
      <c r="L68" s="5">
        <f t="shared" si="23"/>
        <v>4.8831265685257641</v>
      </c>
      <c r="M68" s="5">
        <f t="shared" si="24"/>
        <v>2.3410020659343278</v>
      </c>
      <c r="N68" s="5">
        <f t="shared" si="25"/>
        <v>4.3600000000000003</v>
      </c>
      <c r="O68" s="6">
        <v>1</v>
      </c>
      <c r="Q68" s="5">
        <v>4.8674594884565483</v>
      </c>
      <c r="R68" s="5">
        <f t="shared" si="13"/>
        <v>-0.50745948845654798</v>
      </c>
      <c r="S68" s="6">
        <v>-0.92005514753767503</v>
      </c>
      <c r="V68" s="5" cm="1">
        <f t="array" ref="V68:X68">MMULT(V67:Y67,_xlfn.ANCHORARRAY($V$4))</f>
        <v>2.7010195730179465</v>
      </c>
      <c r="W68" s="5">
        <v>2.6814627508059092</v>
      </c>
      <c r="X68" s="5">
        <v>3.1035323587276373</v>
      </c>
      <c r="Y68" s="6">
        <f t="shared" si="35"/>
        <v>1</v>
      </c>
      <c r="AB68" s="5" cm="1">
        <f t="array" ref="AB68:AD68">MMULT(AB67:AE67,_xlfn.ANCHORARRAY($V$4))+AW68:AY68</f>
        <v>2.8017905840491495</v>
      </c>
      <c r="AC68" s="5">
        <v>2.6260447018588136</v>
      </c>
      <c r="AD68" s="5">
        <v>3.2771398432870793</v>
      </c>
      <c r="AE68" s="6">
        <f t="shared" si="36"/>
        <v>1</v>
      </c>
      <c r="AH68" s="5">
        <f t="shared" si="26"/>
        <v>0.10077101103120301</v>
      </c>
      <c r="AI68" s="5">
        <f t="shared" si="27"/>
        <v>-5.5418048947095677E-2</v>
      </c>
      <c r="AJ68" s="5">
        <f t="shared" si="28"/>
        <v>0.17360748455944197</v>
      </c>
      <c r="AK68" s="9">
        <f t="shared" si="29"/>
        <v>0.22902553350653765</v>
      </c>
      <c r="AM68" s="5" cm="1">
        <f t="array" ref="AM68:AO68">MMULT(AM67:AP67,_xlfn.ANCHORARRAY($V$4))+MMULT(AW68:AY68,MINVERSE(_xlfn.MUNIT(3)-$AB$5:$AD$7))</f>
        <v>2.7920954559747648</v>
      </c>
      <c r="AN68" s="5">
        <v>2.6254791894893041</v>
      </c>
      <c r="AO68" s="5">
        <v>3.2434838835361615</v>
      </c>
      <c r="AP68" s="5">
        <f t="shared" si="30"/>
        <v>1</v>
      </c>
      <c r="AR68" s="5">
        <f t="shared" si="31"/>
        <v>9.1075882956818344E-2</v>
      </c>
      <c r="AS68" s="5">
        <f t="shared" si="32"/>
        <v>-5.598356131660509E-2</v>
      </c>
      <c r="AT68" s="5">
        <f t="shared" si="33"/>
        <v>0.13995152480852413</v>
      </c>
      <c r="AU68" s="9">
        <f t="shared" si="34"/>
        <v>0.19593508612512922</v>
      </c>
      <c r="AW68" s="5">
        <f t="shared" si="37"/>
        <v>0</v>
      </c>
      <c r="AX68" s="5">
        <f t="shared" si="38"/>
        <v>0</v>
      </c>
      <c r="AY68" s="5">
        <f t="shared" si="39"/>
        <v>1.7918771160383572E-7</v>
      </c>
      <c r="BA68" s="3"/>
      <c r="BC68" s="26"/>
      <c r="BD68" s="26"/>
      <c r="BE68" s="26"/>
      <c r="BF68" s="26"/>
    </row>
    <row r="69" spans="1:58" x14ac:dyDescent="0.3">
      <c r="A69" s="1">
        <v>36251</v>
      </c>
      <c r="B69">
        <v>176.46700000000001</v>
      </c>
      <c r="C69" s="1">
        <v>36251</v>
      </c>
      <c r="D69">
        <v>4.57</v>
      </c>
      <c r="E69" s="1">
        <v>36251</v>
      </c>
      <c r="F69">
        <v>13426.748</v>
      </c>
      <c r="G69" s="1">
        <v>36251</v>
      </c>
      <c r="H69">
        <v>13215.684440000001</v>
      </c>
      <c r="J69" s="4">
        <f t="shared" si="22"/>
        <v>36250</v>
      </c>
      <c r="K69" s="5">
        <f t="shared" si="12"/>
        <v>1.8253128889877586</v>
      </c>
      <c r="L69" s="5">
        <f t="shared" si="23"/>
        <v>4.8163367927339884</v>
      </c>
      <c r="M69" s="5">
        <f t="shared" si="24"/>
        <v>2.171611401977902</v>
      </c>
      <c r="N69" s="5">
        <f t="shared" si="25"/>
        <v>4.53</v>
      </c>
      <c r="O69" s="6">
        <v>1</v>
      </c>
      <c r="Q69" s="5">
        <v>4.7992049878985519</v>
      </c>
      <c r="R69" s="5">
        <f t="shared" si="13"/>
        <v>-0.26920498789855163</v>
      </c>
      <c r="S69" s="6">
        <v>-0.2104736033270731</v>
      </c>
      <c r="V69" s="5" cm="1">
        <f t="array" ref="V69:X69">MMULT(V68:Y68,_xlfn.ANCHORARRAY($V$4))</f>
        <v>2.6938501437074023</v>
      </c>
      <c r="W69" s="5">
        <v>2.681108287400352</v>
      </c>
      <c r="X69" s="5">
        <v>3.0788259486980118</v>
      </c>
      <c r="Y69" s="6">
        <f t="shared" si="35"/>
        <v>1</v>
      </c>
      <c r="AB69" s="5" cm="1">
        <f t="array" ref="AB69:AD69">MMULT(AB68:AE68,_xlfn.ANCHORARRAY($V$4))+AW69:AY69</f>
        <v>2.7890464999134128</v>
      </c>
      <c r="AC69" s="5">
        <v>2.6281635920016782</v>
      </c>
      <c r="AD69" s="5">
        <v>3.2411259163942479</v>
      </c>
      <c r="AE69" s="6">
        <f t="shared" si="36"/>
        <v>1</v>
      </c>
      <c r="AH69" s="5">
        <f t="shared" si="26"/>
        <v>9.5196356206010524E-2</v>
      </c>
      <c r="AI69" s="5">
        <f t="shared" si="27"/>
        <v>-5.2944695398673858E-2</v>
      </c>
      <c r="AJ69" s="5">
        <f t="shared" si="28"/>
        <v>0.162299967696236</v>
      </c>
      <c r="AK69" s="9">
        <f t="shared" si="29"/>
        <v>0.21524466309490986</v>
      </c>
      <c r="AM69" s="5" cm="1">
        <f t="array" ref="AM69:AO69">MMULT(AM68:AP68,_xlfn.ANCHORARRAY($V$4))+MMULT(AW69:AY69,MINVERSE(_xlfn.MUNIT(3)-$AB$5:$AD$7))</f>
        <v>2.7796798160892302</v>
      </c>
      <c r="AN69" s="5">
        <v>2.6278110272475388</v>
      </c>
      <c r="AO69" s="5">
        <v>3.2091668743255486</v>
      </c>
      <c r="AP69" s="5">
        <f t="shared" si="30"/>
        <v>1</v>
      </c>
      <c r="AR69" s="5">
        <f t="shared" si="31"/>
        <v>8.5829672381827926E-2</v>
      </c>
      <c r="AS69" s="5">
        <f t="shared" si="32"/>
        <v>-5.3297260152813219E-2</v>
      </c>
      <c r="AT69" s="5">
        <f t="shared" si="33"/>
        <v>0.13034092562753674</v>
      </c>
      <c r="AU69" s="9">
        <f t="shared" si="34"/>
        <v>0.18363818578034996</v>
      </c>
      <c r="AW69" s="5">
        <f t="shared" si="37"/>
        <v>0</v>
      </c>
      <c r="AX69" s="5">
        <f t="shared" si="38"/>
        <v>0</v>
      </c>
      <c r="AY69" s="5">
        <f t="shared" si="39"/>
        <v>1.3439078370287679E-7</v>
      </c>
      <c r="BA69" s="3"/>
      <c r="BC69" s="26"/>
      <c r="BD69" s="26"/>
      <c r="BE69" s="26"/>
      <c r="BF69" s="26"/>
    </row>
    <row r="70" spans="1:58" x14ac:dyDescent="0.3">
      <c r="A70" s="1">
        <v>36342</v>
      </c>
      <c r="B70">
        <v>177.4</v>
      </c>
      <c r="C70" s="1">
        <v>36342</v>
      </c>
      <c r="D70">
        <v>4.79</v>
      </c>
      <c r="E70" s="1">
        <v>36342</v>
      </c>
      <c r="F70">
        <v>13604.771000000001</v>
      </c>
      <c r="G70" s="1">
        <v>36342</v>
      </c>
      <c r="H70">
        <v>13358.46112</v>
      </c>
      <c r="J70" s="4">
        <f t="shared" si="22"/>
        <v>36341</v>
      </c>
      <c r="K70" s="5">
        <f t="shared" si="12"/>
        <v>1.5844497385811604</v>
      </c>
      <c r="L70" s="5">
        <f t="shared" si="23"/>
        <v>4.721885912228041</v>
      </c>
      <c r="M70" s="5">
        <f t="shared" si="24"/>
        <v>2.0825258724915807</v>
      </c>
      <c r="N70" s="5">
        <f t="shared" si="25"/>
        <v>4.57</v>
      </c>
      <c r="O70" s="6">
        <v>1</v>
      </c>
      <c r="Q70" s="5">
        <v>4.7185222809380694</v>
      </c>
      <c r="R70" s="5">
        <f t="shared" si="13"/>
        <v>-0.14852228093806907</v>
      </c>
      <c r="S70" s="6">
        <v>-0.19377976302584088</v>
      </c>
      <c r="V70" s="5" cm="1">
        <f t="array" ref="V70:X70">MMULT(V69:Y69,_xlfn.ANCHORARRAY($V$4))</f>
        <v>2.6869257443646797</v>
      </c>
      <c r="W70" s="5">
        <v>2.6809064464112504</v>
      </c>
      <c r="X70" s="5">
        <v>3.0553679104996991</v>
      </c>
      <c r="Y70" s="6">
        <f t="shared" si="35"/>
        <v>1</v>
      </c>
      <c r="AB70" s="5" cm="1">
        <f t="array" ref="AB70:AD70">MMULT(AB69:AE69,_xlfn.ANCHORARRAY($V$4))+AW70:AY70</f>
        <v>2.7768349041539615</v>
      </c>
      <c r="AC70" s="5">
        <v>2.6303435814801528</v>
      </c>
      <c r="AD70" s="5">
        <v>3.2070470856011757</v>
      </c>
      <c r="AE70" s="6">
        <f t="shared" si="36"/>
        <v>1</v>
      </c>
      <c r="AH70" s="5">
        <f t="shared" si="26"/>
        <v>8.9909159789281823E-2</v>
      </c>
      <c r="AI70" s="5">
        <f t="shared" si="27"/>
        <v>-5.0562864931097629E-2</v>
      </c>
      <c r="AJ70" s="5">
        <f t="shared" si="28"/>
        <v>0.15167917510147655</v>
      </c>
      <c r="AK70" s="9">
        <f t="shared" si="29"/>
        <v>0.20224204003257418</v>
      </c>
      <c r="AM70" s="5" cm="1">
        <f t="array" ref="AM70:AO70">MMULT(AM69:AP69,_xlfn.ANCHORARRAY($V$4))+MMULT(AW70:AY70,MINVERSE(_xlfn.MUNIT(3)-$AB$5:$AD$7))</f>
        <v>2.7677923454153368</v>
      </c>
      <c r="AN70" s="5">
        <v>2.6301819386222478</v>
      </c>
      <c r="AO70" s="5">
        <v>3.1767074869409129</v>
      </c>
      <c r="AP70" s="5">
        <f t="shared" si="30"/>
        <v>1</v>
      </c>
      <c r="AR70" s="5">
        <f t="shared" si="31"/>
        <v>8.0866601050657128E-2</v>
      </c>
      <c r="AS70" s="5">
        <f t="shared" si="32"/>
        <v>-5.0724507789002615E-2</v>
      </c>
      <c r="AT70" s="5">
        <f t="shared" si="33"/>
        <v>0.12133957644121374</v>
      </c>
      <c r="AU70" s="9">
        <f t="shared" si="34"/>
        <v>0.17206408423021635</v>
      </c>
      <c r="AW70" s="5">
        <f t="shared" si="37"/>
        <v>0</v>
      </c>
      <c r="AX70" s="5">
        <f t="shared" si="38"/>
        <v>0</v>
      </c>
      <c r="AY70" s="5">
        <f t="shared" si="39"/>
        <v>1.0079308777715759E-7</v>
      </c>
      <c r="BA70" s="3"/>
      <c r="BC70" s="26"/>
      <c r="BD70" s="26"/>
      <c r="BE70" s="26"/>
      <c r="BF70" s="26"/>
    </row>
    <row r="71" spans="1:58" x14ac:dyDescent="0.3">
      <c r="A71" s="1">
        <v>36434</v>
      </c>
      <c r="B71">
        <v>178.4</v>
      </c>
      <c r="C71" s="1">
        <v>36434</v>
      </c>
      <c r="D71">
        <v>5.19</v>
      </c>
      <c r="E71" s="1">
        <v>36434</v>
      </c>
      <c r="F71">
        <v>13827.98</v>
      </c>
      <c r="G71" s="1">
        <v>36434</v>
      </c>
      <c r="H71">
        <v>13503.54349</v>
      </c>
      <c r="J71" s="4">
        <f t="shared" si="22"/>
        <v>36433</v>
      </c>
      <c r="K71" s="5">
        <f t="shared" si="12"/>
        <v>1.8270564201124564</v>
      </c>
      <c r="L71" s="5">
        <f t="shared" si="23"/>
        <v>4.7911182467322844</v>
      </c>
      <c r="M71" s="5">
        <f t="shared" si="24"/>
        <v>2.0126509488211708</v>
      </c>
      <c r="N71" s="5">
        <f t="shared" si="25"/>
        <v>4.79</v>
      </c>
      <c r="O71" s="6">
        <v>1</v>
      </c>
      <c r="Q71" s="5">
        <v>4.6247879235999205</v>
      </c>
      <c r="R71" s="5">
        <f t="shared" si="13"/>
        <v>0.16521207640007951</v>
      </c>
      <c r="S71" s="6">
        <v>4.4925610886268785E-2</v>
      </c>
      <c r="V71" s="5" cm="1">
        <f t="array" ref="V71:X71">MMULT(V70:Y70,_xlfn.ANCHORARRAY($V$4))</f>
        <v>2.6802429573285598</v>
      </c>
      <c r="W71" s="5">
        <v>2.6808412675219793</v>
      </c>
      <c r="X71" s="5">
        <v>3.0331010644300056</v>
      </c>
      <c r="Y71" s="6">
        <f t="shared" si="35"/>
        <v>1</v>
      </c>
      <c r="AB71" s="5" cm="1">
        <f t="array" ref="AB71:AD71">MMULT(AB70:AE70,_xlfn.ANCHORARRAY($V$4))+AW71:AY71</f>
        <v>2.7651388354754216</v>
      </c>
      <c r="AC71" s="5">
        <v>2.6325706738103838</v>
      </c>
      <c r="AD71" s="5">
        <v>3.1748070393663754</v>
      </c>
      <c r="AE71" s="6">
        <f t="shared" si="36"/>
        <v>1</v>
      </c>
      <c r="AH71" s="5">
        <f t="shared" si="26"/>
        <v>8.4895878146861836E-2</v>
      </c>
      <c r="AI71" s="5">
        <f t="shared" si="27"/>
        <v>-4.8270593711595478E-2</v>
      </c>
      <c r="AJ71" s="5">
        <f t="shared" si="28"/>
        <v>0.14170597493636983</v>
      </c>
      <c r="AK71" s="9">
        <f t="shared" si="29"/>
        <v>0.1899765686479653</v>
      </c>
      <c r="AM71" s="5" cm="1">
        <f t="array" ref="AM71:AO71">MMULT(AM70:AP70,_xlfn.ANCHORARRAY($V$4))+MMULT(AW71:AY71,MINVERSE(_xlfn.MUNIT(3)-$AB$5:$AD$7))</f>
        <v>2.7564154691052298</v>
      </c>
      <c r="AN71" s="5">
        <v>2.6325796850230723</v>
      </c>
      <c r="AO71" s="5">
        <v>3.1460124062315868</v>
      </c>
      <c r="AP71" s="5">
        <f t="shared" si="30"/>
        <v>1</v>
      </c>
      <c r="AR71" s="5">
        <f t="shared" si="31"/>
        <v>7.617251177667006E-2</v>
      </c>
      <c r="AS71" s="5">
        <f t="shared" si="32"/>
        <v>-4.8261582498906996E-2</v>
      </c>
      <c r="AT71" s="5">
        <f t="shared" si="33"/>
        <v>0.11291134180158124</v>
      </c>
      <c r="AU71" s="9">
        <f t="shared" si="34"/>
        <v>0.16117292430048824</v>
      </c>
      <c r="AW71" s="5">
        <f t="shared" si="37"/>
        <v>0</v>
      </c>
      <c r="AX71" s="5">
        <f t="shared" si="38"/>
        <v>0</v>
      </c>
      <c r="AY71" s="5">
        <f t="shared" si="39"/>
        <v>7.5594815832868201E-8</v>
      </c>
      <c r="BA71" s="3"/>
      <c r="BC71" s="26"/>
      <c r="BD71" s="26"/>
      <c r="BE71" s="26"/>
      <c r="BF71" s="26"/>
    </row>
    <row r="72" spans="1:58" x14ac:dyDescent="0.3">
      <c r="A72" s="1">
        <v>36526</v>
      </c>
      <c r="B72">
        <v>179.56700000000001</v>
      </c>
      <c r="C72" s="1">
        <v>36526</v>
      </c>
      <c r="D72">
        <v>5.7</v>
      </c>
      <c r="E72" s="1">
        <v>36526</v>
      </c>
      <c r="F72">
        <v>13878.147000000001</v>
      </c>
      <c r="G72" s="1">
        <v>36526</v>
      </c>
      <c r="H72">
        <v>13649.991759999901</v>
      </c>
      <c r="J72" s="4">
        <f t="shared" si="22"/>
        <v>36525</v>
      </c>
      <c r="K72" s="5">
        <f t="shared" si="12"/>
        <v>2.3741943974492479</v>
      </c>
      <c r="L72" s="5">
        <f t="shared" si="23"/>
        <v>4.8235742707329665</v>
      </c>
      <c r="M72" s="5">
        <f t="shared" si="24"/>
        <v>2.0203926412645234</v>
      </c>
      <c r="N72" s="5">
        <f t="shared" si="25"/>
        <v>5.19</v>
      </c>
      <c r="O72" s="6">
        <v>1</v>
      </c>
      <c r="Q72" s="5">
        <v>4.5172856454833425</v>
      </c>
      <c r="R72" s="5">
        <f t="shared" si="13"/>
        <v>0.67271435451665784</v>
      </c>
      <c r="S72" s="6">
        <v>0.28403034177499542</v>
      </c>
      <c r="V72" s="5" cm="1">
        <f t="array" ref="V72:X72">MMULT(V71:Y71,_xlfn.ANCHORARRAY($V$4))</f>
        <v>2.6737979246768608</v>
      </c>
      <c r="W72" s="5">
        <v>2.6808980706762648</v>
      </c>
      <c r="X72" s="5">
        <v>3.0119704570733181</v>
      </c>
      <c r="Y72" s="6">
        <f t="shared" si="35"/>
        <v>1</v>
      </c>
      <c r="AB72" s="5" cm="1">
        <f t="array" ref="AB72:AD72">MMULT(AB71:AE71,_xlfn.ANCHORARRAY($V$4))+AW72:AY72</f>
        <v>2.7539414453789615</v>
      </c>
      <c r="AC72" s="5">
        <v>2.6348322402061739</v>
      </c>
      <c r="AD72" s="5">
        <v>3.1443137788024802</v>
      </c>
      <c r="AE72" s="6">
        <f t="shared" si="36"/>
        <v>1</v>
      </c>
      <c r="AH72" s="5">
        <f t="shared" si="26"/>
        <v>8.0143520702100624E-2</v>
      </c>
      <c r="AI72" s="5">
        <f t="shared" si="27"/>
        <v>-4.606583047009094E-2</v>
      </c>
      <c r="AJ72" s="5">
        <f t="shared" si="28"/>
        <v>0.13234332172916208</v>
      </c>
      <c r="AK72" s="9">
        <f t="shared" si="29"/>
        <v>0.17840915219925302</v>
      </c>
      <c r="AM72" s="5" cm="1">
        <f t="array" ref="AM72:AO72">MMULT(AM71:AP71,_xlfn.ANCHORARRAY($V$4))+MMULT(AW72:AY72,MINVERSE(_xlfn.MUNIT(3)-$AB$5:$AD$7))</f>
        <v>2.7455318070901171</v>
      </c>
      <c r="AN72" s="5">
        <v>2.6349932723659428</v>
      </c>
      <c r="AO72" s="5">
        <v>3.1169925540150505</v>
      </c>
      <c r="AP72" s="5">
        <f t="shared" si="30"/>
        <v>1</v>
      </c>
      <c r="AR72" s="5">
        <f t="shared" si="31"/>
        <v>7.1733882413256289E-2</v>
      </c>
      <c r="AS72" s="5">
        <f t="shared" si="32"/>
        <v>-4.5904798310322015E-2</v>
      </c>
      <c r="AT72" s="5">
        <f t="shared" si="33"/>
        <v>0.10502209694173237</v>
      </c>
      <c r="AU72" s="9">
        <f t="shared" si="34"/>
        <v>0.15092689525205438</v>
      </c>
      <c r="AW72" s="5">
        <f t="shared" si="37"/>
        <v>0</v>
      </c>
      <c r="AX72" s="5">
        <f t="shared" si="38"/>
        <v>0</v>
      </c>
      <c r="AY72" s="5">
        <f t="shared" si="39"/>
        <v>5.6696111874651151E-8</v>
      </c>
      <c r="BA72" s="3"/>
      <c r="BC72" s="26"/>
      <c r="BD72" s="26"/>
      <c r="BE72" s="26"/>
      <c r="BF72" s="26"/>
    </row>
    <row r="73" spans="1:58" x14ac:dyDescent="0.3">
      <c r="A73" s="1">
        <v>36617</v>
      </c>
      <c r="B73">
        <v>180.7</v>
      </c>
      <c r="C73" s="1">
        <v>36617</v>
      </c>
      <c r="D73">
        <v>5.89</v>
      </c>
      <c r="E73" s="1">
        <v>36617</v>
      </c>
      <c r="F73">
        <v>14130.907999999999</v>
      </c>
      <c r="G73" s="1">
        <v>36617</v>
      </c>
      <c r="H73">
        <v>13792.736140000001</v>
      </c>
      <c r="J73" s="4">
        <f t="shared" si="22"/>
        <v>36616</v>
      </c>
      <c r="K73" s="5">
        <f t="shared" si="12"/>
        <v>1.6576526757850072</v>
      </c>
      <c r="L73" s="5">
        <f t="shared" si="23"/>
        <v>4.2247448612330318</v>
      </c>
      <c r="M73" s="5">
        <f t="shared" si="24"/>
        <v>2.2398979690604781</v>
      </c>
      <c r="N73" s="5">
        <f t="shared" si="25"/>
        <v>5.7</v>
      </c>
      <c r="O73" s="6">
        <v>1</v>
      </c>
      <c r="Q73" s="5">
        <v>4.3954024337353186</v>
      </c>
      <c r="R73" s="5">
        <f t="shared" si="13"/>
        <v>1.3045975662646816</v>
      </c>
      <c r="S73" s="6">
        <v>0.51671135643014487</v>
      </c>
      <c r="V73" s="5" cm="1">
        <f t="array" ref="V73:X73">MMULT(V72:Y72,_xlfn.ANCHORARRAY($V$4))</f>
        <v>2.6675864092011512</v>
      </c>
      <c r="W73" s="5">
        <v>2.6810633658898535</v>
      </c>
      <c r="X73" s="5">
        <v>2.9919233034692065</v>
      </c>
      <c r="Y73" s="6">
        <f t="shared" si="35"/>
        <v>1</v>
      </c>
      <c r="AB73" s="5" cm="1">
        <f t="array" ref="AB73:AD73">MMULT(AB72:AE72,_xlfn.ANCHORARRAY($V$4))+AW73:AY73</f>
        <v>2.743226043034233</v>
      </c>
      <c r="AC73" s="5">
        <v>2.6371169128996588</v>
      </c>
      <c r="AD73" s="5">
        <v>3.1154794573083162</v>
      </c>
      <c r="AE73" s="6">
        <f t="shared" si="36"/>
        <v>1</v>
      </c>
      <c r="AH73" s="5">
        <f t="shared" si="26"/>
        <v>7.563963383308181E-2</v>
      </c>
      <c r="AI73" s="5">
        <f t="shared" si="27"/>
        <v>-4.3946452990194729E-2</v>
      </c>
      <c r="AJ73" s="5">
        <f t="shared" si="28"/>
        <v>0.12355615383910967</v>
      </c>
      <c r="AK73" s="9">
        <f t="shared" si="29"/>
        <v>0.1675026068293044</v>
      </c>
      <c r="AM73" s="5" cm="1">
        <f t="array" ref="AM73:AO73">MMULT(AM72:AP72,_xlfn.ANCHORARRAY($V$4))+MMULT(AW73:AY73,MINVERSE(_xlfn.MUNIT(3)-$AB$5:$AD$7))</f>
        <v>2.7351242121770571</v>
      </c>
      <c r="AN73" s="5">
        <v>2.6374128522571514</v>
      </c>
      <c r="AO73" s="5">
        <v>3.0895629270300065</v>
      </c>
      <c r="AP73" s="5">
        <f t="shared" si="30"/>
        <v>1</v>
      </c>
      <c r="AR73" s="5">
        <f t="shared" si="31"/>
        <v>6.7537802975905947E-2</v>
      </c>
      <c r="AS73" s="5">
        <f t="shared" si="32"/>
        <v>-4.3650513632702115E-2</v>
      </c>
      <c r="AT73" s="5">
        <f t="shared" si="33"/>
        <v>9.7639623560799915E-2</v>
      </c>
      <c r="AU73" s="9">
        <f t="shared" si="34"/>
        <v>0.14129013719350203</v>
      </c>
      <c r="AW73" s="5">
        <f t="shared" si="37"/>
        <v>0</v>
      </c>
      <c r="AX73" s="5">
        <f t="shared" si="38"/>
        <v>0</v>
      </c>
      <c r="AY73" s="5">
        <f t="shared" si="39"/>
        <v>4.2522083905988365E-8</v>
      </c>
      <c r="BA73" s="3"/>
      <c r="BC73" s="26"/>
      <c r="BD73" s="26"/>
      <c r="BE73" s="26"/>
      <c r="BF73" s="26"/>
    </row>
    <row r="74" spans="1:58" x14ac:dyDescent="0.3">
      <c r="A74" s="1">
        <v>36708</v>
      </c>
      <c r="B74">
        <v>181.9</v>
      </c>
      <c r="C74" s="1">
        <v>36708</v>
      </c>
      <c r="D74">
        <v>6.2</v>
      </c>
      <c r="E74" s="1">
        <v>36708</v>
      </c>
      <c r="F74">
        <v>14145.312</v>
      </c>
      <c r="G74" s="1">
        <v>36708</v>
      </c>
      <c r="H74">
        <v>13929.502</v>
      </c>
      <c r="J74" s="4">
        <f t="shared" si="22"/>
        <v>36707</v>
      </c>
      <c r="K74" s="5">
        <f t="shared" si="12"/>
        <v>2.422236815367798</v>
      </c>
      <c r="L74" s="5">
        <f t="shared" si="23"/>
        <v>5.2444568111355006</v>
      </c>
      <c r="M74" s="5">
        <f t="shared" si="24"/>
        <v>2.3987487745584124</v>
      </c>
      <c r="N74" s="5">
        <f t="shared" si="25"/>
        <v>5.89</v>
      </c>
      <c r="O74" s="6">
        <v>1</v>
      </c>
      <c r="Q74" s="5">
        <v>4.2589457219744062</v>
      </c>
      <c r="R74" s="5">
        <f t="shared" si="13"/>
        <v>1.6310542780255934</v>
      </c>
      <c r="S74" s="6">
        <v>0.26833273107418787</v>
      </c>
      <c r="V74" s="5" cm="1">
        <f t="array" ref="V74:X74">MMULT(V73:Y73,_xlfn.ANCHORARRAY($V$4))</f>
        <v>2.6616038500109749</v>
      </c>
      <c r="W74" s="5">
        <v>2.6813247688907982</v>
      </c>
      <c r="X74" s="5">
        <v>2.9729089282897805</v>
      </c>
      <c r="Y74" s="6">
        <f t="shared" si="35"/>
        <v>1</v>
      </c>
      <c r="AB74" s="5" cm="1">
        <f t="array" ref="AB74:AD74">MMULT(AB73:AE73,_xlfn.ANCHORARRAY($V$4))+AW74:AY74</f>
        <v>2.7329761346083989</v>
      </c>
      <c r="AC74" s="5">
        <v>2.6394144858639961</v>
      </c>
      <c r="AD74" s="5">
        <v>3.0882202236417364</v>
      </c>
      <c r="AE74" s="6">
        <f t="shared" si="36"/>
        <v>1</v>
      </c>
      <c r="AH74" s="5">
        <f t="shared" si="26"/>
        <v>7.1372284597424063E-2</v>
      </c>
      <c r="AI74" s="5">
        <f t="shared" si="27"/>
        <v>-4.1910283026802109E-2</v>
      </c>
      <c r="AJ74" s="5">
        <f t="shared" si="28"/>
        <v>0.11531129535195594</v>
      </c>
      <c r="AK74" s="9">
        <f t="shared" si="29"/>
        <v>0.15722157837875805</v>
      </c>
      <c r="AM74" s="5" cm="1">
        <f t="array" ref="AM74:AO74">MMULT(AM73:AP73,_xlfn.ANCHORARRAY($V$4))+MMULT(AW74:AY74,MINVERSE(_xlfn.MUNIT(3)-$AB$5:$AD$7))</f>
        <v>2.7251758029953845</v>
      </c>
      <c r="AN74" s="5">
        <v>2.639829630126969</v>
      </c>
      <c r="AO74" s="5">
        <v>3.0636424387994725</v>
      </c>
      <c r="AP74" s="5">
        <f t="shared" si="30"/>
        <v>1</v>
      </c>
      <c r="AR74" s="5">
        <f t="shared" si="31"/>
        <v>6.3571952984409652E-2</v>
      </c>
      <c r="AS74" s="5">
        <f t="shared" si="32"/>
        <v>-4.1495138763829154E-2</v>
      </c>
      <c r="AT74" s="5">
        <f t="shared" si="33"/>
        <v>9.0733510509692028E-2</v>
      </c>
      <c r="AU74" s="9">
        <f t="shared" si="34"/>
        <v>0.13222864927352118</v>
      </c>
      <c r="AW74" s="5">
        <f t="shared" si="37"/>
        <v>0</v>
      </c>
      <c r="AX74" s="5">
        <f t="shared" si="38"/>
        <v>0</v>
      </c>
      <c r="AY74" s="5">
        <f t="shared" si="39"/>
        <v>3.1891562929491272E-8</v>
      </c>
      <c r="BA74" s="3"/>
      <c r="BC74" s="26"/>
      <c r="BD74" s="26"/>
      <c r="BE74" s="26"/>
      <c r="BF74" s="26"/>
    </row>
    <row r="75" spans="1:58" x14ac:dyDescent="0.3">
      <c r="A75" s="1">
        <v>36800</v>
      </c>
      <c r="B75">
        <v>183</v>
      </c>
      <c r="C75" s="1">
        <v>36800</v>
      </c>
      <c r="D75">
        <v>6.2</v>
      </c>
      <c r="E75" s="1">
        <v>36800</v>
      </c>
      <c r="F75">
        <v>14229.764999999999</v>
      </c>
      <c r="G75" s="1">
        <v>36800</v>
      </c>
      <c r="H75">
        <v>14059.35651</v>
      </c>
      <c r="J75" s="4">
        <f t="shared" si="22"/>
        <v>36799</v>
      </c>
      <c r="K75" s="5">
        <f t="shared" si="12"/>
        <v>1.5374224801130933</v>
      </c>
      <c r="L75" s="5">
        <f t="shared" si="23"/>
        <v>3.9731723525519014</v>
      </c>
      <c r="M75" s="5">
        <f t="shared" si="24"/>
        <v>2.5366403607666399</v>
      </c>
      <c r="N75" s="5">
        <f t="shared" si="25"/>
        <v>6.2</v>
      </c>
      <c r="O75" s="6">
        <v>1</v>
      </c>
      <c r="Q75" s="5">
        <v>4.1085383172980769</v>
      </c>
      <c r="R75" s="5">
        <f t="shared" si="13"/>
        <v>2.0914616827019232</v>
      </c>
      <c r="S75" s="6">
        <v>0.50540802210281832</v>
      </c>
      <c r="V75" s="5" cm="1">
        <f t="array" ref="V75:X75">MMULT(V74:Y74,_xlfn.ANCHORARRAY($V$4))</f>
        <v>2.6558454131656717</v>
      </c>
      <c r="W75" s="5">
        <v>2.6816709222367723</v>
      </c>
      <c r="X75" s="5">
        <v>2.9548787063323081</v>
      </c>
      <c r="Y75" s="6">
        <f t="shared" si="35"/>
        <v>1</v>
      </c>
      <c r="AB75" s="5" cm="1">
        <f t="array" ref="AB75:AD75">MMULT(AB74:AE74,_xlfn.ANCHORARRAY($V$4))+AW75:AY75</f>
        <v>2.7231754575540905</v>
      </c>
      <c r="AC75" s="5">
        <v>2.6417158224616086</v>
      </c>
      <c r="AD75" s="5">
        <v>3.062456068604404</v>
      </c>
      <c r="AE75" s="6">
        <f t="shared" si="36"/>
        <v>1</v>
      </c>
      <c r="AH75" s="5">
        <f t="shared" si="26"/>
        <v>6.733004438841883E-2</v>
      </c>
      <c r="AI75" s="5">
        <f t="shared" si="27"/>
        <v>-3.9955099775163649E-2</v>
      </c>
      <c r="AJ75" s="5">
        <f t="shared" si="28"/>
        <v>0.10757736227209591</v>
      </c>
      <c r="AK75" s="9">
        <f t="shared" si="29"/>
        <v>0.14753246204725956</v>
      </c>
      <c r="AM75" s="5" cm="1">
        <f t="array" ref="AM75:AO75">MMULT(AM74:AP74,_xlfn.ANCHORARRAY($V$4))+MMULT(AW75:AY75,MINVERSE(_xlfn.MUNIT(3)-$AB$5:$AD$7))</f>
        <v>2.7156699922963821</v>
      </c>
      <c r="AN75" s="5">
        <v>2.642235779856569</v>
      </c>
      <c r="AO75" s="5">
        <v>3.0391537655215481</v>
      </c>
      <c r="AP75" s="5">
        <f t="shared" si="30"/>
        <v>1</v>
      </c>
      <c r="AR75" s="5">
        <f t="shared" si="31"/>
        <v>5.9824579130710376E-2</v>
      </c>
      <c r="AS75" s="5">
        <f t="shared" si="32"/>
        <v>-3.9435142380203292E-2</v>
      </c>
      <c r="AT75" s="5">
        <f t="shared" si="33"/>
        <v>8.4275059189240054E-2</v>
      </c>
      <c r="AU75" s="9">
        <f t="shared" si="34"/>
        <v>0.12371020156944335</v>
      </c>
      <c r="AW75" s="5">
        <f t="shared" si="37"/>
        <v>0</v>
      </c>
      <c r="AX75" s="5">
        <f t="shared" si="38"/>
        <v>0</v>
      </c>
      <c r="AY75" s="5">
        <f t="shared" si="39"/>
        <v>2.3918672197118455E-8</v>
      </c>
      <c r="BA75" s="3"/>
      <c r="BC75" s="26"/>
      <c r="BD75" s="26"/>
      <c r="BE75" s="26"/>
      <c r="BF75" s="26"/>
    </row>
    <row r="76" spans="1:58" x14ac:dyDescent="0.3">
      <c r="A76" s="1">
        <v>36892</v>
      </c>
      <c r="B76">
        <v>184.333</v>
      </c>
      <c r="C76" s="1">
        <v>36892</v>
      </c>
      <c r="D76">
        <v>4.95</v>
      </c>
      <c r="E76" s="1">
        <v>36892</v>
      </c>
      <c r="F76">
        <v>14183.12</v>
      </c>
      <c r="G76" s="1">
        <v>36892</v>
      </c>
      <c r="H76">
        <v>14182.386999999901</v>
      </c>
      <c r="J76" s="4">
        <f t="shared" si="22"/>
        <v>36891</v>
      </c>
      <c r="K76" s="5">
        <f t="shared" si="12"/>
        <v>1.2047779649374448</v>
      </c>
      <c r="L76" s="5">
        <f t="shared" si="23"/>
        <v>2.9055943095086967</v>
      </c>
      <c r="M76" s="5">
        <f t="shared" si="24"/>
        <v>2.5784753363228718</v>
      </c>
      <c r="N76" s="5">
        <f t="shared" si="25"/>
        <v>6.2</v>
      </c>
      <c r="O76" s="6">
        <v>1</v>
      </c>
      <c r="Q76" s="5">
        <v>3.9458224357275693</v>
      </c>
      <c r="R76" s="5">
        <f t="shared" si="13"/>
        <v>2.2541775642724309</v>
      </c>
      <c r="S76" s="6">
        <v>0.35813912262274084</v>
      </c>
      <c r="V76" s="5" cm="1">
        <f t="array" ref="V76:X76">MMULT(V75:Y75,_xlfn.ANCHORARRAY($V$4))</f>
        <v>2.6503060377053158</v>
      </c>
      <c r="W76" s="5">
        <v>2.6820914215777112</v>
      </c>
      <c r="X76" s="5">
        <v>2.9377860026019973</v>
      </c>
      <c r="Y76" s="6">
        <f t="shared" si="35"/>
        <v>1</v>
      </c>
      <c r="AB76" s="5" cm="1">
        <f t="array" ref="AB76:AD76">MMULT(AB75:AE75,_xlfn.ANCHORARRAY($V$4))+AW76:AY76</f>
        <v>2.7138080103129827</v>
      </c>
      <c r="AC76" s="5">
        <v>2.644012769571022</v>
      </c>
      <c r="AD76" s="5">
        <v>3.0381106754742966</v>
      </c>
      <c r="AE76" s="6">
        <f t="shared" si="36"/>
        <v>1</v>
      </c>
      <c r="AH76" s="5">
        <f t="shared" si="26"/>
        <v>6.3501972607666879E-2</v>
      </c>
      <c r="AI76" s="5">
        <f t="shared" si="27"/>
        <v>-3.807865200668914E-2</v>
      </c>
      <c r="AJ76" s="5">
        <f t="shared" si="28"/>
        <v>0.10032467287229929</v>
      </c>
      <c r="AK76" s="9">
        <f t="shared" si="29"/>
        <v>0.13840332487898843</v>
      </c>
      <c r="AM76" s="5" cm="1">
        <f t="array" ref="AM76:AO76">MMULT(AM75:AP75,_xlfn.ANCHORARRAY($V$4))+MMULT(AW76:AY76,MINVERSE(_xlfn.MUNIT(3)-$AB$5:$AD$7))</f>
        <v>2.7065905110574322</v>
      </c>
      <c r="AN76" s="5">
        <v>2.6446243644717895</v>
      </c>
      <c r="AO76" s="5">
        <v>3.0160231960761288</v>
      </c>
      <c r="AP76" s="5">
        <f t="shared" si="30"/>
        <v>1</v>
      </c>
      <c r="AR76" s="5">
        <f t="shared" si="31"/>
        <v>5.6284473352116393E-2</v>
      </c>
      <c r="AS76" s="5">
        <f t="shared" si="32"/>
        <v>-3.7467057105921686E-2</v>
      </c>
      <c r="AT76" s="5">
        <f t="shared" si="33"/>
        <v>7.8237193474131494E-2</v>
      </c>
      <c r="AU76" s="9">
        <f t="shared" si="34"/>
        <v>0.11570425058005318</v>
      </c>
      <c r="AW76" s="5">
        <f t="shared" si="37"/>
        <v>0</v>
      </c>
      <c r="AX76" s="5">
        <f t="shared" si="38"/>
        <v>0</v>
      </c>
      <c r="AY76" s="5">
        <f t="shared" si="39"/>
        <v>1.7939004147838842E-8</v>
      </c>
      <c r="BA76" s="3"/>
      <c r="BC76" s="26"/>
      <c r="BD76" s="26"/>
      <c r="BE76" s="26"/>
      <c r="BF76" s="26"/>
    </row>
    <row r="77" spans="1:58" x14ac:dyDescent="0.3">
      <c r="A77" s="1">
        <v>36982</v>
      </c>
      <c r="B77">
        <v>185.46700000000001</v>
      </c>
      <c r="C77" s="1">
        <v>36982</v>
      </c>
      <c r="D77">
        <v>3.74</v>
      </c>
      <c r="E77" s="1">
        <v>36982</v>
      </c>
      <c r="F77">
        <v>14271.694</v>
      </c>
      <c r="G77" s="1">
        <v>36982</v>
      </c>
      <c r="H77">
        <v>14298.497509999999</v>
      </c>
      <c r="J77" s="4">
        <f t="shared" ref="J77:J108" si="40">EOMONTH(A76,2)</f>
        <v>36981</v>
      </c>
      <c r="K77" s="5">
        <f t="shared" si="12"/>
        <v>5.1682488894911399E-3</v>
      </c>
      <c r="L77" s="5">
        <f t="shared" ref="L77:L108" si="41">(F76/F72-1)*100</f>
        <v>2.1975051856706784</v>
      </c>
      <c r="M77" s="5">
        <f t="shared" ref="M77:M108" si="42">(B76/B72-1)*100</f>
        <v>2.6541625131566438</v>
      </c>
      <c r="N77" s="5">
        <f t="shared" ref="N77:N108" si="43">D76</f>
        <v>4.95</v>
      </c>
      <c r="O77" s="6">
        <v>1</v>
      </c>
      <c r="Q77" s="5">
        <v>3.773747456835812</v>
      </c>
      <c r="R77" s="5">
        <f t="shared" si="13"/>
        <v>1.1762525431641881</v>
      </c>
      <c r="S77" s="6">
        <v>-0.77357348530173997</v>
      </c>
      <c r="V77" s="5" cm="1">
        <f t="array" ref="V77:X77">MMULT(V76:Y76,_xlfn.ANCHORARRAY($V$4))</f>
        <v>2.6449804774273442</v>
      </c>
      <c r="W77" s="5">
        <v>2.6825767467509265</v>
      </c>
      <c r="X77" s="5">
        <v>2.921586112231247</v>
      </c>
      <c r="Y77" s="6">
        <f t="shared" si="35"/>
        <v>1</v>
      </c>
      <c r="AB77" s="5" cm="1">
        <f t="array" ref="AB77:AD77">MMULT(AB76:AE76,_xlfn.ANCHORARRAY($V$4))+AW77:AY77</f>
        <v>2.7048580778517661</v>
      </c>
      <c r="AC77" s="5">
        <v>2.6462980777729235</v>
      </c>
      <c r="AD77" s="5">
        <v>3.0151112742908448</v>
      </c>
      <c r="AE77" s="6">
        <f t="shared" si="36"/>
        <v>1</v>
      </c>
      <c r="AH77" s="5">
        <f t="shared" ref="AH77:AH108" si="44">AB77-V77</f>
        <v>5.9877600424421917E-2</v>
      </c>
      <c r="AI77" s="5">
        <f t="shared" ref="AI77:AI108" si="45">AC77-W77</f>
        <v>-3.6278668978003026E-2</v>
      </c>
      <c r="AJ77" s="5">
        <f t="shared" ref="AJ77:AJ108" si="46">AD77-X77</f>
        <v>9.3525162059597822E-2</v>
      </c>
      <c r="AK77" s="9">
        <f t="shared" ref="AK77:AK108" si="47">AJ77-AI77</f>
        <v>0.12980383103760085</v>
      </c>
      <c r="AM77" s="5" cm="1">
        <f t="array" ref="AM77:AO77">MMULT(AM76:AP76,_xlfn.ANCHORARRAY($V$4))+MMULT(AW77:AY77,MINVERSE(_xlfn.MUNIT(3)-$AB$5:$AD$7))</f>
        <v>2.697921428796938</v>
      </c>
      <c r="AN77" s="5">
        <v>2.6469892625048064</v>
      </c>
      <c r="AO77" s="5">
        <v>2.9941804862101287</v>
      </c>
      <c r="AP77" s="5">
        <f t="shared" ref="AP77:AP108" si="48">Y77</f>
        <v>1</v>
      </c>
      <c r="AR77" s="5">
        <f t="shared" ref="AR77:AR108" si="49">AM77-V77</f>
        <v>5.2940951369593758E-2</v>
      </c>
      <c r="AS77" s="5">
        <f t="shared" ref="AS77:AS108" si="50">AN77-W77</f>
        <v>-3.5587484246120127E-2</v>
      </c>
      <c r="AT77" s="5">
        <f t="shared" ref="AT77:AT108" si="51">AO77-X77</f>
        <v>7.2594373978881688E-2</v>
      </c>
      <c r="AU77" s="9">
        <f t="shared" ref="AU77:AU108" si="52">AT77-AS77</f>
        <v>0.10818185822500181</v>
      </c>
      <c r="AW77" s="5">
        <f t="shared" si="37"/>
        <v>0</v>
      </c>
      <c r="AX77" s="5">
        <f t="shared" si="38"/>
        <v>0</v>
      </c>
      <c r="AY77" s="5">
        <f t="shared" si="39"/>
        <v>1.3454253110879131E-8</v>
      </c>
      <c r="BA77" s="3"/>
      <c r="BC77" s="26"/>
      <c r="BD77" s="26"/>
      <c r="BE77" s="26"/>
      <c r="BF77" s="26"/>
    </row>
    <row r="78" spans="1:58" x14ac:dyDescent="0.3">
      <c r="A78" s="1">
        <v>37073</v>
      </c>
      <c r="B78">
        <v>186.733</v>
      </c>
      <c r="C78" s="1">
        <v>37073</v>
      </c>
      <c r="D78">
        <v>3.28</v>
      </c>
      <c r="E78" s="1">
        <v>37073</v>
      </c>
      <c r="F78">
        <v>14214.516</v>
      </c>
      <c r="G78" s="1">
        <v>37073</v>
      </c>
      <c r="H78">
        <v>14407.705180000001</v>
      </c>
      <c r="J78" s="4">
        <f t="shared" si="40"/>
        <v>37072</v>
      </c>
      <c r="K78" s="5">
        <f t="shared" ref="K78:K141" si="53">100*LN(F77/H77)</f>
        <v>-0.18763274900927282</v>
      </c>
      <c r="L78" s="5">
        <f t="shared" si="41"/>
        <v>0.99629832704311028</v>
      </c>
      <c r="M78" s="5">
        <f t="shared" si="42"/>
        <v>2.6380741560597887</v>
      </c>
      <c r="N78" s="5">
        <f t="shared" si="43"/>
        <v>3.74</v>
      </c>
      <c r="O78" s="6">
        <v>1</v>
      </c>
      <c r="Q78" s="5">
        <v>3.5966716211734022</v>
      </c>
      <c r="R78" s="5">
        <f t="shared" ref="R78:R141" si="54">N78-Q78</f>
        <v>0.14332837882659799</v>
      </c>
      <c r="S78" s="6">
        <v>-1.0637686404435538</v>
      </c>
      <c r="V78" s="5" cm="1">
        <f t="array" ref="V78:X78">MMULT(V77:Y77,_xlfn.ANCHORARRAY($V$4))</f>
        <v>2.6398633387320292</v>
      </c>
      <c r="W78" s="5">
        <v>2.683118197413676</v>
      </c>
      <c r="X78" s="5">
        <v>2.9062362004553566</v>
      </c>
      <c r="Y78" s="6">
        <f t="shared" ref="Y78:Y109" si="55">O78</f>
        <v>1</v>
      </c>
      <c r="AB78" s="5" cm="1">
        <f t="array" ref="AB78:AD78">MMULT(AB77:AE77,_xlfn.ANCHORARRAY($V$4))+AW78:AY78</f>
        <v>2.6963102534116796</v>
      </c>
      <c r="AC78" s="5">
        <v>2.6485653272018821</v>
      </c>
      <c r="AD78" s="5">
        <v>2.9933885000706346</v>
      </c>
      <c r="AE78" s="6">
        <f t="shared" ref="AE78:AE109" si="56">Y78</f>
        <v>1</v>
      </c>
      <c r="AH78" s="5">
        <f t="shared" si="44"/>
        <v>5.6446914679650462E-2</v>
      </c>
      <c r="AI78" s="5">
        <f t="shared" si="45"/>
        <v>-3.4552870211793874E-2</v>
      </c>
      <c r="AJ78" s="5">
        <f t="shared" si="46"/>
        <v>8.7152299615278039E-2</v>
      </c>
      <c r="AK78" s="9">
        <f t="shared" si="47"/>
        <v>0.12170516982707191</v>
      </c>
      <c r="AM78" s="5" cm="1">
        <f t="array" ref="AM78:AO78">MMULT(AM77:AP77,_xlfn.ANCHORARRAY($V$4))+MMULT(AW78:AY78,MINVERSE(_xlfn.MUNIT(3)-$AB$5:$AD$7))</f>
        <v>2.6896471704673104</v>
      </c>
      <c r="AN78" s="5">
        <v>2.6493250996502584</v>
      </c>
      <c r="AO78" s="5">
        <v>2.9735587169412114</v>
      </c>
      <c r="AP78" s="5">
        <f t="shared" si="48"/>
        <v>1</v>
      </c>
      <c r="AR78" s="5">
        <f t="shared" si="49"/>
        <v>4.9783831735281225E-2</v>
      </c>
      <c r="AS78" s="5">
        <f t="shared" si="50"/>
        <v>-3.3793097763417546E-2</v>
      </c>
      <c r="AT78" s="5">
        <f t="shared" si="51"/>
        <v>6.7322516485854855E-2</v>
      </c>
      <c r="AU78" s="9">
        <f t="shared" si="52"/>
        <v>0.1011156142492724</v>
      </c>
      <c r="AW78" s="5">
        <f t="shared" si="37"/>
        <v>0</v>
      </c>
      <c r="AX78" s="5">
        <f t="shared" si="38"/>
        <v>0</v>
      </c>
      <c r="AY78" s="5">
        <f t="shared" si="39"/>
        <v>1.0090689833159349E-8</v>
      </c>
      <c r="BA78" s="3"/>
      <c r="BC78" s="26"/>
      <c r="BD78" s="26"/>
      <c r="BE78" s="26"/>
      <c r="BF78" s="26"/>
    </row>
    <row r="79" spans="1:58" x14ac:dyDescent="0.3">
      <c r="A79" s="1">
        <v>37165</v>
      </c>
      <c r="B79">
        <v>187.96700000000001</v>
      </c>
      <c r="C79" s="1">
        <v>37165</v>
      </c>
      <c r="D79">
        <v>1.95</v>
      </c>
      <c r="E79" s="1">
        <v>37165</v>
      </c>
      <c r="F79">
        <v>14253.574000000001</v>
      </c>
      <c r="G79" s="1">
        <v>37165</v>
      </c>
      <c r="H79">
        <v>14510.93506</v>
      </c>
      <c r="J79" s="4">
        <f t="shared" si="40"/>
        <v>37164</v>
      </c>
      <c r="K79" s="5">
        <f t="shared" si="53"/>
        <v>-1.3499449438078193</v>
      </c>
      <c r="L79" s="5">
        <f t="shared" si="41"/>
        <v>0.48923629256110157</v>
      </c>
      <c r="M79" s="5">
        <f t="shared" si="42"/>
        <v>2.6569543705332599</v>
      </c>
      <c r="N79" s="5">
        <f t="shared" si="43"/>
        <v>3.28</v>
      </c>
      <c r="O79" s="6">
        <v>1</v>
      </c>
      <c r="Q79" s="5">
        <v>3.419688327130415</v>
      </c>
      <c r="R79" s="5">
        <f t="shared" si="54"/>
        <v>-0.13968832713041524</v>
      </c>
      <c r="S79" s="6">
        <v>-0.56811910350285588</v>
      </c>
      <c r="V79" s="5" cm="1">
        <f t="array" ref="V79:X79">MMULT(V78:Y78,_xlfn.ANCHORARRAY($V$4))</f>
        <v>2.6349491148379807</v>
      </c>
      <c r="W79" s="5">
        <v>2.6837078329350668</v>
      </c>
      <c r="X79" s="5">
        <v>2.8916952428404938</v>
      </c>
      <c r="Y79" s="6">
        <f t="shared" si="55"/>
        <v>1</v>
      </c>
      <c r="AB79" s="5" cm="1">
        <f t="array" ref="AB79:AD79">MMULT(AB78:AE78,_xlfn.ANCHORARRAY($V$4))+AW79:AY79</f>
        <v>2.6881494568207884</v>
      </c>
      <c r="AC79" s="5">
        <v>2.6508088586943948</v>
      </c>
      <c r="AD79" s="5">
        <v>2.9728762550079479</v>
      </c>
      <c r="AE79" s="6">
        <f t="shared" si="56"/>
        <v>1</v>
      </c>
      <c r="AH79" s="5">
        <f t="shared" si="44"/>
        <v>5.3200341982807764E-2</v>
      </c>
      <c r="AI79" s="5">
        <f t="shared" si="45"/>
        <v>-3.2898974240672008E-2</v>
      </c>
      <c r="AJ79" s="5">
        <f t="shared" si="46"/>
        <v>8.1181012167454103E-2</v>
      </c>
      <c r="AK79" s="9">
        <f t="shared" si="47"/>
        <v>0.11407998640812611</v>
      </c>
      <c r="AM79" s="5" cm="1">
        <f t="array" ref="AM79:AO79">MMULT(AM78:AP78,_xlfn.ANCHORARRAY($V$4))+MMULT(AW79:AY79,MINVERSE(_xlfn.MUNIT(3)-$AB$5:$AD$7))</f>
        <v>2.6817525302592191</v>
      </c>
      <c r="AN79" s="5">
        <v>2.6516271853661024</v>
      </c>
      <c r="AO79" s="5">
        <v>2.9540941572002244</v>
      </c>
      <c r="AP79" s="5">
        <f t="shared" si="48"/>
        <v>1</v>
      </c>
      <c r="AR79" s="5">
        <f t="shared" si="49"/>
        <v>4.6803415421238448E-2</v>
      </c>
      <c r="AS79" s="5">
        <f t="shared" si="50"/>
        <v>-3.2080647568964338E-2</v>
      </c>
      <c r="AT79" s="5">
        <f t="shared" si="51"/>
        <v>6.2398914359730551E-2</v>
      </c>
      <c r="AU79" s="9">
        <f t="shared" si="52"/>
        <v>9.4479561928694888E-2</v>
      </c>
      <c r="AW79" s="5">
        <f t="shared" ref="AW79:AW110" si="57">AW78*0.5</f>
        <v>0</v>
      </c>
      <c r="AX79" s="5">
        <f t="shared" ref="AX79:AX110" si="58">AX78*0.5</f>
        <v>0</v>
      </c>
      <c r="AY79" s="5">
        <f t="shared" ref="AY79:AY110" si="59">AY78*0.75</f>
        <v>7.5680173748695128E-9</v>
      </c>
      <c r="BA79" s="3"/>
      <c r="BC79" s="26"/>
      <c r="BD79" s="26"/>
      <c r="BE79" s="26"/>
      <c r="BF79" s="26"/>
    </row>
    <row r="80" spans="1:58" x14ac:dyDescent="0.3">
      <c r="A80" s="1">
        <v>37257</v>
      </c>
      <c r="B80">
        <v>189</v>
      </c>
      <c r="C80" s="1">
        <v>37257</v>
      </c>
      <c r="D80">
        <v>1.75</v>
      </c>
      <c r="E80" s="1">
        <v>37257</v>
      </c>
      <c r="F80">
        <v>14372.785</v>
      </c>
      <c r="G80" s="1">
        <v>37257</v>
      </c>
      <c r="H80">
        <v>14608.736849999999</v>
      </c>
      <c r="J80" s="4">
        <f t="shared" si="40"/>
        <v>37256</v>
      </c>
      <c r="K80" s="5">
        <f t="shared" si="53"/>
        <v>-1.7894824987869724</v>
      </c>
      <c r="L80" s="5">
        <f t="shared" si="41"/>
        <v>0.16731829373148877</v>
      </c>
      <c r="M80" s="5">
        <f t="shared" si="42"/>
        <v>2.7142076502732371</v>
      </c>
      <c r="N80" s="5">
        <f t="shared" si="43"/>
        <v>1.95</v>
      </c>
      <c r="O80" s="6">
        <v>1</v>
      </c>
      <c r="Q80" s="5">
        <v>3.2479805533336936</v>
      </c>
      <c r="R80" s="5">
        <f t="shared" si="54"/>
        <v>-1.2979805533336937</v>
      </c>
      <c r="S80" s="6">
        <v>-1.5253340633354455</v>
      </c>
      <c r="V80" s="5" cm="1">
        <f t="array" ref="V80:X80">MMULT(V79:Y79,_xlfn.ANCHORARRAY($V$4))</f>
        <v>2.630232216648265</v>
      </c>
      <c r="W80" s="5">
        <v>2.6843384162851658</v>
      </c>
      <c r="X80" s="5">
        <v>2.8779239659375371</v>
      </c>
      <c r="Y80" s="6">
        <f t="shared" si="55"/>
        <v>1</v>
      </c>
      <c r="AB80" s="5" cm="1">
        <f t="array" ref="AB80:AD80">MMULT(AB79:AE79,_xlfn.ANCHORARRAY($V$4))+AW80:AY80</f>
        <v>2.6803609496893399</v>
      </c>
      <c r="AC80" s="5">
        <v>2.6530237098866376</v>
      </c>
      <c r="AD80" s="5">
        <v>2.9535115746936422</v>
      </c>
      <c r="AE80" s="6">
        <f t="shared" si="56"/>
        <v>1</v>
      </c>
      <c r="AH80" s="5">
        <f t="shared" si="44"/>
        <v>5.0128733041074902E-2</v>
      </c>
      <c r="AI80" s="5">
        <f t="shared" si="45"/>
        <v>-3.131470639852818E-2</v>
      </c>
      <c r="AJ80" s="5">
        <f t="shared" si="46"/>
        <v>7.5587608756105151E-2</v>
      </c>
      <c r="AK80" s="9">
        <f t="shared" si="47"/>
        <v>0.10690231515463333</v>
      </c>
      <c r="AM80" s="5" cm="1">
        <f t="array" ref="AM80:AO80">MMULT(AM79:AP79,_xlfn.ANCHORARRAY($V$4))+MMULT(AW80:AY80,MINVERSE(_xlfn.MUNIT(3)-$AB$5:$AD$7))</f>
        <v>2.6742226826201292</v>
      </c>
      <c r="AN80" s="5">
        <v>2.6538914540915601</v>
      </c>
      <c r="AO80" s="5">
        <v>2.9357261307151266</v>
      </c>
      <c r="AP80" s="5">
        <f t="shared" si="48"/>
        <v>1</v>
      </c>
      <c r="AR80" s="5">
        <f t="shared" si="49"/>
        <v>4.3990465971864179E-2</v>
      </c>
      <c r="AS80" s="5">
        <f t="shared" si="50"/>
        <v>-3.0446962193605653E-2</v>
      </c>
      <c r="AT80" s="5">
        <f t="shared" si="51"/>
        <v>5.7802164777589482E-2</v>
      </c>
      <c r="AU80" s="9">
        <f t="shared" si="52"/>
        <v>8.8249126971195135E-2</v>
      </c>
      <c r="AW80" s="5">
        <f t="shared" si="57"/>
        <v>0</v>
      </c>
      <c r="AX80" s="5">
        <f t="shared" si="58"/>
        <v>0</v>
      </c>
      <c r="AY80" s="5">
        <f t="shared" si="59"/>
        <v>5.6760130311521346E-9</v>
      </c>
      <c r="BA80" s="3"/>
      <c r="BC80" s="26"/>
      <c r="BD80" s="26"/>
      <c r="BE80" s="26"/>
      <c r="BF80" s="26"/>
    </row>
    <row r="81" spans="1:58" x14ac:dyDescent="0.3">
      <c r="A81" s="1">
        <v>37347</v>
      </c>
      <c r="B81">
        <v>189.96700000000001</v>
      </c>
      <c r="C81" s="1">
        <v>37347</v>
      </c>
      <c r="D81">
        <v>1.75</v>
      </c>
      <c r="E81" s="1">
        <v>37347</v>
      </c>
      <c r="F81">
        <v>14460.848</v>
      </c>
      <c r="G81" s="1">
        <v>37347</v>
      </c>
      <c r="H81">
        <v>14702.896699999999</v>
      </c>
      <c r="J81" s="4">
        <f t="shared" si="40"/>
        <v>37346</v>
      </c>
      <c r="K81" s="5">
        <f t="shared" si="53"/>
        <v>-1.6283276265086122</v>
      </c>
      <c r="L81" s="5">
        <f t="shared" si="41"/>
        <v>1.3372586567694578</v>
      </c>
      <c r="M81" s="5">
        <f t="shared" si="42"/>
        <v>2.5318309798028515</v>
      </c>
      <c r="N81" s="5">
        <f t="shared" si="43"/>
        <v>1.75</v>
      </c>
      <c r="O81" s="6">
        <v>1</v>
      </c>
      <c r="Q81" s="5">
        <v>3.0866439732056237</v>
      </c>
      <c r="R81" s="5">
        <f t="shared" si="54"/>
        <v>-1.3366439732056237</v>
      </c>
      <c r="S81" s="6">
        <v>-0.70401181697330673</v>
      </c>
      <c r="V81" s="5" cm="1">
        <f t="array" ref="V81:X81">MMULT(V80:Y80,_xlfn.ANCHORARRAY($V$4))</f>
        <v>2.6257070005284122</v>
      </c>
      <c r="W81" s="5">
        <v>2.6850033616743025</v>
      </c>
      <c r="X81" s="5">
        <v>2.864884788515023</v>
      </c>
      <c r="Y81" s="6">
        <f t="shared" si="55"/>
        <v>1</v>
      </c>
      <c r="AB81" s="5" cm="1">
        <f t="array" ref="AB81:AD81">MMULT(AB80:AE80,_xlfn.ANCHORARRAY($V$4))+AW81:AY81</f>
        <v>2.6729303477822772</v>
      </c>
      <c r="AC81" s="5">
        <v>2.6552055559366514</v>
      </c>
      <c r="AD81" s="5">
        <v>2.9352344983676173</v>
      </c>
      <c r="AE81" s="6">
        <f t="shared" si="56"/>
        <v>1</v>
      </c>
      <c r="AH81" s="5">
        <f t="shared" si="44"/>
        <v>4.7223347253865011E-2</v>
      </c>
      <c r="AI81" s="5">
        <f t="shared" si="45"/>
        <v>-2.9797805737651117E-2</v>
      </c>
      <c r="AJ81" s="5">
        <f t="shared" si="46"/>
        <v>7.0349709852594255E-2</v>
      </c>
      <c r="AK81" s="9">
        <f t="shared" si="47"/>
        <v>0.10014751559024537</v>
      </c>
      <c r="AM81" s="5" cm="1">
        <f t="array" ref="AM81:AO81">MMULT(AM80:AP80,_xlfn.ANCHORARRAY($V$4))+MMULT(AW81:AY81,MINVERSE(_xlfn.MUNIT(3)-$AB$5:$AD$7))</f>
        <v>2.6670431907633492</v>
      </c>
      <c r="AN81" s="5">
        <v>2.6561144107751713</v>
      </c>
      <c r="AO81" s="5">
        <v>2.9183968871239339</v>
      </c>
      <c r="AP81" s="5">
        <f t="shared" si="48"/>
        <v>1</v>
      </c>
      <c r="AR81" s="5">
        <f t="shared" si="49"/>
        <v>4.1336190234936954E-2</v>
      </c>
      <c r="AS81" s="5">
        <f t="shared" si="50"/>
        <v>-2.8888950899131238E-2</v>
      </c>
      <c r="AT81" s="5">
        <f t="shared" si="51"/>
        <v>5.3512098608910819E-2</v>
      </c>
      <c r="AU81" s="9">
        <f t="shared" si="52"/>
        <v>8.2401049508042057E-2</v>
      </c>
      <c r="AW81" s="5">
        <f t="shared" si="57"/>
        <v>0</v>
      </c>
      <c r="AX81" s="5">
        <f t="shared" si="58"/>
        <v>0</v>
      </c>
      <c r="AY81" s="5">
        <f t="shared" si="59"/>
        <v>4.2570097733641005E-9</v>
      </c>
      <c r="BA81" s="3"/>
      <c r="BC81" s="26"/>
      <c r="BD81" s="26"/>
      <c r="BE81" s="26"/>
      <c r="BF81" s="26"/>
    </row>
    <row r="82" spans="1:58" x14ac:dyDescent="0.3">
      <c r="A82" s="1">
        <v>37438</v>
      </c>
      <c r="B82">
        <v>190.96700000000001</v>
      </c>
      <c r="C82" s="1">
        <v>37438</v>
      </c>
      <c r="D82">
        <v>1.68</v>
      </c>
      <c r="E82" s="1">
        <v>37438</v>
      </c>
      <c r="F82">
        <v>14519.633</v>
      </c>
      <c r="G82" s="1">
        <v>37438</v>
      </c>
      <c r="H82">
        <v>14795.138269999999</v>
      </c>
      <c r="J82" s="4">
        <f t="shared" si="40"/>
        <v>37437</v>
      </c>
      <c r="K82" s="5">
        <f t="shared" si="53"/>
        <v>-1.6599669246039048</v>
      </c>
      <c r="L82" s="5">
        <f t="shared" si="41"/>
        <v>1.3253787532159889</v>
      </c>
      <c r="M82" s="5">
        <f t="shared" si="42"/>
        <v>2.4263076450258048</v>
      </c>
      <c r="N82" s="5">
        <f t="shared" si="43"/>
        <v>1.75</v>
      </c>
      <c r="O82" s="6">
        <v>1</v>
      </c>
      <c r="Q82" s="5">
        <v>2.9399630223227575</v>
      </c>
      <c r="R82" s="5">
        <f t="shared" si="54"/>
        <v>-1.1899630223227575</v>
      </c>
      <c r="S82" s="6">
        <v>-0.46676281037446099</v>
      </c>
      <c r="V82" s="5" cm="1">
        <f t="array" ref="V82:X82">MMULT(V81:Y81,_xlfn.ANCHORARRAY($V$4))</f>
        <v>2.6213677932395156</v>
      </c>
      <c r="W82" s="5">
        <v>2.6856966857098787</v>
      </c>
      <c r="X82" s="5">
        <v>2.8525417635057893</v>
      </c>
      <c r="Y82" s="6">
        <f t="shared" si="55"/>
        <v>1</v>
      </c>
      <c r="AB82" s="5" cm="1">
        <f t="array" ref="AB82:AD82">MMULT(AB81:AE81,_xlfn.ANCHORARRAY($V$4))+AW82:AY82</f>
        <v>2.6658436308391105</v>
      </c>
      <c r="AC82" s="5">
        <v>2.6573506545657519</v>
      </c>
      <c r="AD82" s="5">
        <v>2.917987943204067</v>
      </c>
      <c r="AE82" s="6">
        <f t="shared" si="56"/>
        <v>1</v>
      </c>
      <c r="AH82" s="5">
        <f t="shared" si="44"/>
        <v>4.4475837599594836E-2</v>
      </c>
      <c r="AI82" s="5">
        <f t="shared" si="45"/>
        <v>-2.8346031144126815E-2</v>
      </c>
      <c r="AJ82" s="5">
        <f t="shared" si="46"/>
        <v>6.5446179698277707E-2</v>
      </c>
      <c r="AK82" s="9">
        <f t="shared" si="47"/>
        <v>9.3792210842404522E-2</v>
      </c>
      <c r="AM82" s="5" cm="1">
        <f t="array" ref="AM82:AO82">MMULT(AM81:AP81,_xlfn.ANCHORARRAY($V$4))+MMULT(AW82:AY82,MINVERSE(_xlfn.MUNIT(3)-$AB$5:$AD$7))</f>
        <v>2.6602000129197374</v>
      </c>
      <c r="AN82" s="5">
        <v>2.6582930804252771</v>
      </c>
      <c r="AO82" s="5">
        <v>2.9020514772908044</v>
      </c>
      <c r="AP82" s="5">
        <f t="shared" si="48"/>
        <v>1</v>
      </c>
      <c r="AR82" s="5">
        <f t="shared" si="49"/>
        <v>3.8832219680221769E-2</v>
      </c>
      <c r="AS82" s="5">
        <f t="shared" si="50"/>
        <v>-2.7403605284601618E-2</v>
      </c>
      <c r="AT82" s="5">
        <f t="shared" si="51"/>
        <v>4.9509713785015119E-2</v>
      </c>
      <c r="AU82" s="9">
        <f t="shared" si="52"/>
        <v>7.6913319069616737E-2</v>
      </c>
      <c r="AW82" s="5">
        <f t="shared" si="57"/>
        <v>0</v>
      </c>
      <c r="AX82" s="5">
        <f t="shared" si="58"/>
        <v>0</v>
      </c>
      <c r="AY82" s="5">
        <f t="shared" si="59"/>
        <v>3.1927573300230754E-9</v>
      </c>
      <c r="BA82" s="3"/>
      <c r="BC82" s="26"/>
      <c r="BD82" s="26"/>
      <c r="BE82" s="26"/>
      <c r="BF82" s="26"/>
    </row>
    <row r="83" spans="1:58" x14ac:dyDescent="0.3">
      <c r="A83" s="1">
        <v>37530</v>
      </c>
      <c r="B83">
        <v>191.833</v>
      </c>
      <c r="C83" s="1">
        <v>37530</v>
      </c>
      <c r="D83">
        <v>1.37</v>
      </c>
      <c r="E83" s="1">
        <v>37530</v>
      </c>
      <c r="F83">
        <v>14537.58</v>
      </c>
      <c r="G83" s="1">
        <v>37530</v>
      </c>
      <c r="H83">
        <v>14886.176240000001</v>
      </c>
      <c r="J83" s="4">
        <f t="shared" si="40"/>
        <v>37529</v>
      </c>
      <c r="K83" s="5">
        <f t="shared" si="53"/>
        <v>-1.8796897938282986</v>
      </c>
      <c r="L83" s="5">
        <f t="shared" si="41"/>
        <v>2.1465169830615416</v>
      </c>
      <c r="M83" s="5">
        <f t="shared" si="42"/>
        <v>2.2674085458917359</v>
      </c>
      <c r="N83" s="5">
        <f t="shared" si="43"/>
        <v>1.68</v>
      </c>
      <c r="O83" s="6">
        <v>1</v>
      </c>
      <c r="Q83" s="5">
        <v>2.8113867337783933</v>
      </c>
      <c r="R83" s="5">
        <f t="shared" si="54"/>
        <v>-1.1313867337783934</v>
      </c>
      <c r="S83" s="6">
        <v>-0.39755044437244424</v>
      </c>
      <c r="V83" s="5" cm="1">
        <f t="array" ref="V83:X83">MMULT(V82:Y82,_xlfn.ANCHORARRAY($V$4))</f>
        <v>2.6172089142526795</v>
      </c>
      <c r="W83" s="5">
        <v>2.6864129618515227</v>
      </c>
      <c r="X83" s="5">
        <v>2.840860520784819</v>
      </c>
      <c r="Y83" s="6">
        <f t="shared" si="55"/>
        <v>1</v>
      </c>
      <c r="AB83" s="5" cm="1">
        <f t="array" ref="AB83:AD83">MMULT(AB82:AE82,_xlfn.ANCHORARRAY($V$4))+AW83:AY83</f>
        <v>2.6590871500894449</v>
      </c>
      <c r="AC83" s="5">
        <v>2.6594557951328106</v>
      </c>
      <c r="AD83" s="5">
        <v>2.901717582614626</v>
      </c>
      <c r="AE83" s="6">
        <f t="shared" si="56"/>
        <v>1</v>
      </c>
      <c r="AH83" s="5">
        <f t="shared" si="44"/>
        <v>4.187823583676531E-2</v>
      </c>
      <c r="AI83" s="5">
        <f t="shared" si="45"/>
        <v>-2.6957166718712067E-2</v>
      </c>
      <c r="AJ83" s="5">
        <f t="shared" si="46"/>
        <v>6.0857061829806991E-2</v>
      </c>
      <c r="AK83" s="9">
        <f t="shared" si="47"/>
        <v>8.7814228548519058E-2</v>
      </c>
      <c r="AM83" s="5" cm="1">
        <f t="array" ref="AM83:AO83">MMULT(AM82:AP82,_xlfn.ANCHORARRAY($V$4))+MMULT(AW83:AY83,MINVERSE(_xlfn.MUNIT(3)-$AB$5:$AD$7))</f>
        <v>2.6536795065625496</v>
      </c>
      <c r="AN83" s="5">
        <v>2.6604249614133439</v>
      </c>
      <c r="AO83" s="5">
        <v>2.8866376327876777</v>
      </c>
      <c r="AP83" s="5">
        <f t="shared" si="48"/>
        <v>1</v>
      </c>
      <c r="AR83" s="5">
        <f t="shared" si="49"/>
        <v>3.6470592309870042E-2</v>
      </c>
      <c r="AS83" s="5">
        <f t="shared" si="50"/>
        <v>-2.5988000438178727E-2</v>
      </c>
      <c r="AT83" s="5">
        <f t="shared" si="51"/>
        <v>4.5777112002858722E-2</v>
      </c>
      <c r="AU83" s="9">
        <f t="shared" si="52"/>
        <v>7.1765112441037449E-2</v>
      </c>
      <c r="AW83" s="5">
        <f t="shared" si="57"/>
        <v>0</v>
      </c>
      <c r="AX83" s="5">
        <f t="shared" si="58"/>
        <v>0</v>
      </c>
      <c r="AY83" s="5">
        <f t="shared" si="59"/>
        <v>2.3945679975173064E-9</v>
      </c>
      <c r="BA83" s="3"/>
      <c r="BC83" s="26"/>
      <c r="BD83" s="26"/>
      <c r="BE83" s="26"/>
      <c r="BF83" s="26"/>
    </row>
    <row r="84" spans="1:58" x14ac:dyDescent="0.3">
      <c r="A84" s="1">
        <v>37622</v>
      </c>
      <c r="B84">
        <v>192.46700000000001</v>
      </c>
      <c r="C84" s="1">
        <v>37622</v>
      </c>
      <c r="D84">
        <v>1.18</v>
      </c>
      <c r="E84" s="1">
        <v>37622</v>
      </c>
      <c r="F84">
        <v>14614.141</v>
      </c>
      <c r="G84" s="1">
        <v>37622</v>
      </c>
      <c r="H84">
        <v>14977.19895</v>
      </c>
      <c r="J84" s="4">
        <f t="shared" si="40"/>
        <v>37621</v>
      </c>
      <c r="K84" s="5">
        <f t="shared" si="53"/>
        <v>-2.3695992340640673</v>
      </c>
      <c r="L84" s="5">
        <f t="shared" si="41"/>
        <v>1.9925248221954739</v>
      </c>
      <c r="M84" s="5">
        <f t="shared" si="42"/>
        <v>2.0567440029366724</v>
      </c>
      <c r="N84" s="5">
        <f t="shared" si="43"/>
        <v>1.37</v>
      </c>
      <c r="O84" s="6">
        <v>1</v>
      </c>
      <c r="Q84" s="5">
        <v>2.7036204137768762</v>
      </c>
      <c r="R84" s="5">
        <f t="shared" si="54"/>
        <v>-1.3336204137768761</v>
      </c>
      <c r="S84" s="6">
        <v>-0.48039108118973628</v>
      </c>
      <c r="V84" s="5" cm="1">
        <f t="array" ref="V84:X84">MMULT(V83:Y83,_xlfn.ANCHORARRAY($V$4))</f>
        <v>2.6132246956552252</v>
      </c>
      <c r="W84" s="5">
        <v>2.6871472779582208</v>
      </c>
      <c r="X84" s="5">
        <v>2.8298082108801879</v>
      </c>
      <c r="Y84" s="6">
        <f t="shared" si="55"/>
        <v>1</v>
      </c>
      <c r="AB84" s="5" cm="1">
        <f t="array" ref="AB84:AD84">MMULT(AB83:AE83,_xlfn.ANCHORARRAY($V$4))+AW84:AY84</f>
        <v>2.6526476336924056</v>
      </c>
      <c r="AC84" s="5">
        <v>2.6615182514728</v>
      </c>
      <c r="AD84" s="5">
        <v>2.8863717285421653</v>
      </c>
      <c r="AE84" s="6">
        <f t="shared" si="56"/>
        <v>1</v>
      </c>
      <c r="AH84" s="5">
        <f t="shared" si="44"/>
        <v>3.9422938037180444E-2</v>
      </c>
      <c r="AI84" s="5">
        <f t="shared" si="45"/>
        <v>-2.5629026485420869E-2</v>
      </c>
      <c r="AJ84" s="5">
        <f t="shared" si="46"/>
        <v>5.6563517661977425E-2</v>
      </c>
      <c r="AK84" s="9">
        <f t="shared" si="47"/>
        <v>8.2192544147398294E-2</v>
      </c>
      <c r="AM84" s="5" cm="1">
        <f t="array" ref="AM84:AO84">MMULT(AM83:AP83,_xlfn.ANCHORARRAY($V$4))+MMULT(AW84:AY84,MINVERSE(_xlfn.MUNIT(3)-$AB$5:$AD$7))</f>
        <v>2.6474684308162413</v>
      </c>
      <c r="AN84" s="5">
        <v>2.6625079822775022</v>
      </c>
      <c r="AO84" s="5">
        <v>2.8721056494936748</v>
      </c>
      <c r="AP84" s="5">
        <f t="shared" si="48"/>
        <v>1</v>
      </c>
      <c r="AR84" s="5">
        <f t="shared" si="49"/>
        <v>3.4243735161016087E-2</v>
      </c>
      <c r="AS84" s="5">
        <f t="shared" si="50"/>
        <v>-2.4639295680718654E-2</v>
      </c>
      <c r="AT84" s="5">
        <f t="shared" si="51"/>
        <v>4.2297438613486893E-2</v>
      </c>
      <c r="AU84" s="9">
        <f t="shared" si="52"/>
        <v>6.6936734294205547E-2</v>
      </c>
      <c r="AW84" s="5">
        <f t="shared" si="57"/>
        <v>0</v>
      </c>
      <c r="AX84" s="5">
        <f t="shared" si="58"/>
        <v>0</v>
      </c>
      <c r="AY84" s="5">
        <f t="shared" si="59"/>
        <v>1.7959259981379798E-9</v>
      </c>
      <c r="BA84" s="3"/>
      <c r="BC84" s="26"/>
      <c r="BD84" s="26"/>
      <c r="BE84" s="26"/>
      <c r="BF84" s="26"/>
    </row>
    <row r="85" spans="1:58" x14ac:dyDescent="0.3">
      <c r="A85" s="1">
        <v>37712</v>
      </c>
      <c r="B85">
        <v>192.8</v>
      </c>
      <c r="C85" s="1">
        <v>37712</v>
      </c>
      <c r="D85">
        <v>1.06</v>
      </c>
      <c r="E85" s="1">
        <v>37712</v>
      </c>
      <c r="F85">
        <v>14743.566999999999</v>
      </c>
      <c r="G85" s="1">
        <v>37712</v>
      </c>
      <c r="H85">
        <v>15069.0265</v>
      </c>
      <c r="J85" s="4">
        <f t="shared" si="40"/>
        <v>37711</v>
      </c>
      <c r="K85" s="5">
        <f t="shared" si="53"/>
        <v>-2.4539353018756347</v>
      </c>
      <c r="L85" s="5">
        <f t="shared" si="41"/>
        <v>1.6792570124718242</v>
      </c>
      <c r="M85" s="5">
        <f t="shared" si="42"/>
        <v>1.8343915343915329</v>
      </c>
      <c r="N85" s="5">
        <f t="shared" si="43"/>
        <v>1.18</v>
      </c>
      <c r="O85" s="6">
        <v>1</v>
      </c>
      <c r="Q85" s="5">
        <v>2.61866225181394</v>
      </c>
      <c r="R85" s="5">
        <f t="shared" si="54"/>
        <v>-1.43866225181394</v>
      </c>
      <c r="S85" s="6">
        <v>-0.31763269021766916</v>
      </c>
      <c r="V85" s="5" cm="1">
        <f t="array" ref="V85:X85">MMULT(V84:Y84,_xlfn.ANCHORARRAY($V$4))</f>
        <v>2.6094094998442254</v>
      </c>
      <c r="W85" s="5">
        <v>2.6878951967331597</v>
      </c>
      <c r="X85" s="5">
        <v>2.8193534497047601</v>
      </c>
      <c r="Y85" s="6">
        <f t="shared" si="55"/>
        <v>1</v>
      </c>
      <c r="AB85" s="5" cm="1">
        <f t="array" ref="AB85:AD85">MMULT(AB84:AE84,_xlfn.ANCHORARRAY($V$4))+AW85:AY85</f>
        <v>2.6465121903097195</v>
      </c>
      <c r="AC85" s="5">
        <v>2.6635357382476728</v>
      </c>
      <c r="AD85" s="5">
        <v>2.8719012177072032</v>
      </c>
      <c r="AE85" s="6">
        <f t="shared" si="56"/>
        <v>1</v>
      </c>
      <c r="AH85" s="5">
        <f t="shared" si="44"/>
        <v>3.7102690465494081E-2</v>
      </c>
      <c r="AI85" s="5">
        <f t="shared" si="45"/>
        <v>-2.4359458485486929E-2</v>
      </c>
      <c r="AJ85" s="5">
        <f t="shared" si="46"/>
        <v>5.2547768002443096E-2</v>
      </c>
      <c r="AK85" s="9">
        <f t="shared" si="47"/>
        <v>7.6907226487930025E-2</v>
      </c>
      <c r="AM85" s="5" cm="1">
        <f t="array" ref="AM85:AO85">MMULT(AM84:AP84,_xlfn.ANCHORARRAY($V$4))+MMULT(AW85:AY85,MINVERSE(_xlfn.MUNIT(3)-$AB$5:$AD$7))</f>
        <v>2.6415539472421634</v>
      </c>
      <c r="AN85" s="5">
        <v>2.6645404617895836</v>
      </c>
      <c r="AO85" s="5">
        <v>2.8584082752555942</v>
      </c>
      <c r="AP85" s="5">
        <f t="shared" si="48"/>
        <v>1</v>
      </c>
      <c r="AR85" s="5">
        <f t="shared" si="49"/>
        <v>3.2144447397937981E-2</v>
      </c>
      <c r="AS85" s="5">
        <f t="shared" si="50"/>
        <v>-2.3354734943576094E-2</v>
      </c>
      <c r="AT85" s="5">
        <f t="shared" si="51"/>
        <v>3.905482555083406E-2</v>
      </c>
      <c r="AU85" s="9">
        <f t="shared" si="52"/>
        <v>6.2409560494410155E-2</v>
      </c>
      <c r="AW85" s="5">
        <f t="shared" si="57"/>
        <v>0</v>
      </c>
      <c r="AX85" s="5">
        <f t="shared" si="58"/>
        <v>0</v>
      </c>
      <c r="AY85" s="5">
        <f t="shared" si="59"/>
        <v>1.3469444986034849E-9</v>
      </c>
      <c r="BA85" s="3"/>
      <c r="BC85" s="26"/>
      <c r="BD85" s="26"/>
      <c r="BE85" s="26"/>
      <c r="BF85" s="26"/>
    </row>
    <row r="86" spans="1:58" x14ac:dyDescent="0.3">
      <c r="A86" s="1">
        <v>37803</v>
      </c>
      <c r="B86">
        <v>193.56700000000001</v>
      </c>
      <c r="C86" s="1">
        <v>37803</v>
      </c>
      <c r="D86">
        <v>0.95</v>
      </c>
      <c r="E86" s="1">
        <v>37803</v>
      </c>
      <c r="F86">
        <v>14988.781999999999</v>
      </c>
      <c r="G86" s="1">
        <v>37803</v>
      </c>
      <c r="H86">
        <v>15161.01304</v>
      </c>
      <c r="J86" s="4">
        <f t="shared" si="40"/>
        <v>37802</v>
      </c>
      <c r="K86" s="5">
        <f t="shared" si="53"/>
        <v>-2.183455995386411</v>
      </c>
      <c r="L86" s="5">
        <f t="shared" si="41"/>
        <v>1.9550651524723905</v>
      </c>
      <c r="M86" s="5">
        <f t="shared" si="42"/>
        <v>1.4913116488653344</v>
      </c>
      <c r="N86" s="5">
        <f t="shared" si="43"/>
        <v>1.06</v>
      </c>
      <c r="O86" s="6">
        <v>1</v>
      </c>
      <c r="Q86" s="5">
        <v>2.5576769246267106</v>
      </c>
      <c r="R86" s="5">
        <f t="shared" si="54"/>
        <v>-1.4976769246267105</v>
      </c>
      <c r="S86" s="6">
        <v>-0.14269753169577593</v>
      </c>
      <c r="V86" s="5" cm="1">
        <f t="array" ref="V86:X86">MMULT(V85:Y85,_xlfn.ANCHORARRAY($V$4))</f>
        <v>2.6057577351890742</v>
      </c>
      <c r="W86" s="5">
        <v>2.6886527188834419</v>
      </c>
      <c r="X86" s="5">
        <v>2.8094662643832962</v>
      </c>
      <c r="Y86" s="6">
        <f t="shared" si="55"/>
        <v>1</v>
      </c>
      <c r="AB86" s="5" cm="1">
        <f t="array" ref="AB86:AD86">MMULT(AB85:AE85,_xlfn.ANCHORARRAY($V$4))+AW86:AY86</f>
        <v>2.6406683110051978</v>
      </c>
      <c r="AC86" s="5">
        <v>2.6655063705733597</v>
      </c>
      <c r="AD86" s="5">
        <v>2.8582593017594791</v>
      </c>
      <c r="AE86" s="6">
        <f t="shared" si="56"/>
        <v>1</v>
      </c>
      <c r="AH86" s="5">
        <f t="shared" si="44"/>
        <v>3.4910575816123668E-2</v>
      </c>
      <c r="AI86" s="5">
        <f t="shared" si="45"/>
        <v>-2.3146348310082221E-2</v>
      </c>
      <c r="AJ86" s="5">
        <f t="shared" si="46"/>
        <v>4.8793037376182902E-2</v>
      </c>
      <c r="AK86" s="9">
        <f t="shared" si="47"/>
        <v>7.1939385686265123E-2</v>
      </c>
      <c r="AM86" s="5" cm="1">
        <f t="array" ref="AM86:AO86">MMULT(AM85:AP85,_xlfn.ANCHORARRAY($V$4))+MMULT(AW86:AY86,MINVERSE(_xlfn.MUNIT(3)-$AB$5:$AD$7))</f>
        <v>2.6359236191777522</v>
      </c>
      <c r="AN86" s="5">
        <v>2.6665210720638783</v>
      </c>
      <c r="AO86" s="5">
        <v>2.8455006015451993</v>
      </c>
      <c r="AP86" s="5">
        <f t="shared" si="48"/>
        <v>1</v>
      </c>
      <c r="AR86" s="5">
        <f t="shared" si="49"/>
        <v>3.0165883988678033E-2</v>
      </c>
      <c r="AS86" s="5">
        <f t="shared" si="50"/>
        <v>-2.2131646819563588E-2</v>
      </c>
      <c r="AT86" s="5">
        <f t="shared" si="51"/>
        <v>3.6034337161903185E-2</v>
      </c>
      <c r="AU86" s="9">
        <f t="shared" si="52"/>
        <v>5.8165983981466773E-2</v>
      </c>
      <c r="AW86" s="5">
        <f t="shared" si="57"/>
        <v>0</v>
      </c>
      <c r="AX86" s="5">
        <f t="shared" si="58"/>
        <v>0</v>
      </c>
      <c r="AY86" s="5">
        <f t="shared" si="59"/>
        <v>1.0102083739526136E-9</v>
      </c>
      <c r="BA86" s="3"/>
      <c r="BC86" s="26"/>
      <c r="BD86" s="26"/>
      <c r="BE86" s="26"/>
      <c r="BF86" s="26"/>
    </row>
    <row r="87" spans="1:58" x14ac:dyDescent="0.3">
      <c r="A87" s="1">
        <v>37895</v>
      </c>
      <c r="B87">
        <v>194.06700000000001</v>
      </c>
      <c r="C87" s="1">
        <v>37895</v>
      </c>
      <c r="D87">
        <v>0.94</v>
      </c>
      <c r="E87" s="1">
        <v>37895</v>
      </c>
      <c r="F87">
        <v>15162.76</v>
      </c>
      <c r="G87" s="1">
        <v>37895</v>
      </c>
      <c r="H87">
        <v>15254.334419999999</v>
      </c>
      <c r="J87" s="4">
        <f t="shared" si="40"/>
        <v>37894</v>
      </c>
      <c r="K87" s="5">
        <f t="shared" si="53"/>
        <v>-1.1425146556889947</v>
      </c>
      <c r="L87" s="5">
        <f t="shared" si="41"/>
        <v>3.2311353875128956</v>
      </c>
      <c r="M87" s="5">
        <f t="shared" si="42"/>
        <v>1.361491776066015</v>
      </c>
      <c r="N87" s="5">
        <f t="shared" si="43"/>
        <v>0.95</v>
      </c>
      <c r="O87" s="6">
        <v>1</v>
      </c>
      <c r="Q87" s="5">
        <v>2.5209299450449283</v>
      </c>
      <c r="R87" s="5">
        <f t="shared" si="54"/>
        <v>-1.5709299450449283</v>
      </c>
      <c r="S87" s="6">
        <v>-0.18178785192316171</v>
      </c>
      <c r="V87" s="5" cm="1">
        <f t="array" ref="V87:X87">MMULT(V86:Y86,_xlfn.ANCHORARRAY($V$4))</f>
        <v>2.602263869831809</v>
      </c>
      <c r="W87" s="5">
        <v>2.6894162488226336</v>
      </c>
      <c r="X87" s="5">
        <v>2.8001180402378063</v>
      </c>
      <c r="Y87" s="6">
        <f t="shared" si="55"/>
        <v>1</v>
      </c>
      <c r="AB87" s="5" cm="1">
        <f t="array" ref="AB87:AD87">MMULT(AB86:AE86,_xlfn.ANCHORARRAY($V$4))+AW87:AY87</f>
        <v>2.6351038696476676</v>
      </c>
      <c r="AC87" s="5">
        <v>2.667428626701418</v>
      </c>
      <c r="AD87" s="5">
        <v>2.8454015412790827</v>
      </c>
      <c r="AE87" s="6">
        <f t="shared" si="56"/>
        <v>1</v>
      </c>
      <c r="AH87" s="5">
        <f t="shared" si="44"/>
        <v>3.2839999815858611E-2</v>
      </c>
      <c r="AI87" s="5">
        <f t="shared" si="45"/>
        <v>-2.1987622121215633E-2</v>
      </c>
      <c r="AJ87" s="5">
        <f t="shared" si="46"/>
        <v>4.528350104127643E-2</v>
      </c>
      <c r="AK87" s="9">
        <f t="shared" si="47"/>
        <v>6.7271123162492064E-2</v>
      </c>
      <c r="AM87" s="5" cm="1">
        <f t="array" ref="AM87:AO87">MMULT(AM86:AP86,_xlfn.ANCHORARRAY($V$4))+MMULT(AW87:AY87,MINVERSE(_xlfn.MUNIT(3)-$AB$5:$AD$7))</f>
        <v>2.630565409790862</v>
      </c>
      <c r="AN87" s="5">
        <v>2.6684488044998638</v>
      </c>
      <c r="AO87" s="5">
        <v>2.833339959042426</v>
      </c>
      <c r="AP87" s="5">
        <f t="shared" si="48"/>
        <v>1</v>
      </c>
      <c r="AR87" s="5">
        <f t="shared" si="49"/>
        <v>2.8301539959052935E-2</v>
      </c>
      <c r="AS87" s="5">
        <f t="shared" si="50"/>
        <v>-2.0967444322769868E-2</v>
      </c>
      <c r="AT87" s="5">
        <f t="shared" si="51"/>
        <v>3.3221918804619666E-2</v>
      </c>
      <c r="AU87" s="9">
        <f t="shared" si="52"/>
        <v>5.4189363127389534E-2</v>
      </c>
      <c r="AW87" s="5">
        <f t="shared" si="57"/>
        <v>0</v>
      </c>
      <c r="AX87" s="5">
        <f t="shared" si="58"/>
        <v>0</v>
      </c>
      <c r="AY87" s="5">
        <f t="shared" si="59"/>
        <v>7.5765628046446028E-10</v>
      </c>
      <c r="BA87" s="3"/>
      <c r="BC87" s="26"/>
      <c r="BD87" s="26"/>
      <c r="BE87" s="26"/>
      <c r="BF87" s="26"/>
    </row>
    <row r="88" spans="1:58" x14ac:dyDescent="0.3">
      <c r="A88" s="1">
        <v>37987</v>
      </c>
      <c r="B88">
        <v>195</v>
      </c>
      <c r="C88" s="1">
        <v>37987</v>
      </c>
      <c r="D88">
        <v>0.93</v>
      </c>
      <c r="E88" s="1">
        <v>37987</v>
      </c>
      <c r="F88">
        <v>15248.68</v>
      </c>
      <c r="G88" s="1">
        <v>37987</v>
      </c>
      <c r="H88">
        <v>15349.3686</v>
      </c>
      <c r="J88" s="4">
        <f t="shared" si="40"/>
        <v>37986</v>
      </c>
      <c r="K88" s="5">
        <f t="shared" si="53"/>
        <v>-0.60212652404880251</v>
      </c>
      <c r="L88" s="5">
        <f t="shared" si="41"/>
        <v>4.3004406510574578</v>
      </c>
      <c r="M88" s="5">
        <f t="shared" si="42"/>
        <v>1.1645545865414331</v>
      </c>
      <c r="N88" s="5">
        <f t="shared" si="43"/>
        <v>0.94</v>
      </c>
      <c r="O88" s="6">
        <v>1</v>
      </c>
      <c r="Q88" s="5">
        <v>2.5077507778204433</v>
      </c>
      <c r="R88" s="5">
        <f t="shared" si="54"/>
        <v>-1.5677507778204434</v>
      </c>
      <c r="S88" s="6">
        <v>-6.0836838784729341E-2</v>
      </c>
      <c r="V88" s="5" cm="1">
        <f t="array" ref="V88:X88">MMULT(V87:Y87,_xlfn.ANCHORARRAY($V$4))</f>
        <v>2.5989224437817846</v>
      </c>
      <c r="W88" s="5">
        <v>2.6901825627543077</v>
      </c>
      <c r="X88" s="5">
        <v>2.7912814689832328</v>
      </c>
      <c r="Y88" s="6">
        <f t="shared" si="55"/>
        <v>1</v>
      </c>
      <c r="AB88" s="5" cm="1">
        <f t="array" ref="AB88:AD88">MMULT(AB87:AE87,_xlfn.ANCHORARRAY($V$4))+AW88:AY88</f>
        <v>2.6298071219798729</v>
      </c>
      <c r="AC88" s="5">
        <v>2.6693013135477801</v>
      </c>
      <c r="AD88" s="5">
        <v>2.8332857035645072</v>
      </c>
      <c r="AE88" s="6">
        <f t="shared" si="56"/>
        <v>1</v>
      </c>
      <c r="AH88" s="5">
        <f t="shared" si="44"/>
        <v>3.0884678198088267E-2</v>
      </c>
      <c r="AI88" s="5">
        <f t="shared" si="45"/>
        <v>-2.0881249206527563E-2</v>
      </c>
      <c r="AJ88" s="5">
        <f t="shared" si="46"/>
        <v>4.2004234581274336E-2</v>
      </c>
      <c r="AK88" s="9">
        <f t="shared" si="47"/>
        <v>6.2885483787801899E-2</v>
      </c>
      <c r="AM88" s="5" cm="1">
        <f t="array" ref="AM88:AO88">MMULT(AM87:AP87,_xlfn.ANCHORARRAY($V$4))+MMULT(AW88:AY88,MINVERSE(_xlfn.MUNIT(3)-$AB$5:$AD$7))</f>
        <v>2.6254676789971523</v>
      </c>
      <c r="AN88" s="5">
        <v>2.6703229383643299</v>
      </c>
      <c r="AO88" s="5">
        <v>2.8218858170680665</v>
      </c>
      <c r="AP88" s="5">
        <f t="shared" si="48"/>
        <v>1</v>
      </c>
      <c r="AR88" s="5">
        <f t="shared" si="49"/>
        <v>2.6545235215367669E-2</v>
      </c>
      <c r="AS88" s="5">
        <f t="shared" si="50"/>
        <v>-1.9859624389977792E-2</v>
      </c>
      <c r="AT88" s="5">
        <f t="shared" si="51"/>
        <v>3.0604348084833699E-2</v>
      </c>
      <c r="AU88" s="9">
        <f t="shared" si="52"/>
        <v>5.0463972474811492E-2</v>
      </c>
      <c r="AW88" s="5">
        <f t="shared" si="57"/>
        <v>0</v>
      </c>
      <c r="AX88" s="5">
        <f t="shared" si="58"/>
        <v>0</v>
      </c>
      <c r="AY88" s="5">
        <f t="shared" si="59"/>
        <v>5.6824221034834521E-10</v>
      </c>
      <c r="BA88" s="3"/>
      <c r="BC88" s="26"/>
      <c r="BD88" s="26"/>
      <c r="BE88" s="26"/>
      <c r="BF88" s="26"/>
    </row>
    <row r="89" spans="1:58" x14ac:dyDescent="0.3">
      <c r="A89" s="1">
        <v>38078</v>
      </c>
      <c r="B89">
        <v>196.233</v>
      </c>
      <c r="C89" s="1">
        <v>38078</v>
      </c>
      <c r="D89">
        <v>1.08</v>
      </c>
      <c r="E89" s="1">
        <v>38078</v>
      </c>
      <c r="F89">
        <v>15366.85</v>
      </c>
      <c r="G89" s="1">
        <v>38078</v>
      </c>
      <c r="H89">
        <v>15445.75949</v>
      </c>
      <c r="J89" s="4">
        <f t="shared" si="40"/>
        <v>38077</v>
      </c>
      <c r="K89" s="5">
        <f t="shared" si="53"/>
        <v>-0.65813977066443552</v>
      </c>
      <c r="L89" s="5">
        <f t="shared" si="41"/>
        <v>4.3419520859967031</v>
      </c>
      <c r="M89" s="5">
        <f t="shared" si="42"/>
        <v>1.3160697678043398</v>
      </c>
      <c r="N89" s="5">
        <f t="shared" si="43"/>
        <v>0.93</v>
      </c>
      <c r="O89" s="6">
        <v>1</v>
      </c>
      <c r="Q89" s="5">
        <v>2.5164870564894524</v>
      </c>
      <c r="R89" s="5">
        <f t="shared" si="54"/>
        <v>-1.5864870564894522</v>
      </c>
      <c r="S89" s="6">
        <v>-0.13739873262485147</v>
      </c>
      <c r="V89" s="5" cm="1">
        <f t="array" ref="V89:X89">MMULT(V88:Y88,_xlfn.ANCHORARRAY($V$4))</f>
        <v>2.5957280794499598</v>
      </c>
      <c r="W89" s="5">
        <v>2.6909487789843807</v>
      </c>
      <c r="X89" s="5">
        <v>2.7829304981758014</v>
      </c>
      <c r="Y89" s="6">
        <f t="shared" si="55"/>
        <v>1</v>
      </c>
      <c r="AB89" s="5" cm="1">
        <f t="array" ref="AB89:AD89">MMULT(AB88:AE88,_xlfn.ANCHORARRAY($V$4))+AW89:AY89</f>
        <v>2.6247667035024769</v>
      </c>
      <c r="AC89" s="5">
        <v>2.6711235348741096</v>
      </c>
      <c r="AD89" s="5">
        <v>2.8218716641389618</v>
      </c>
      <c r="AE89" s="6">
        <f t="shared" si="56"/>
        <v>1</v>
      </c>
      <c r="AH89" s="5">
        <f t="shared" si="44"/>
        <v>2.9038624052517115E-2</v>
      </c>
      <c r="AI89" s="5">
        <f t="shared" si="45"/>
        <v>-1.982524411027109E-2</v>
      </c>
      <c r="AJ89" s="5">
        <f t="shared" si="46"/>
        <v>3.894116596316044E-2</v>
      </c>
      <c r="AK89" s="9">
        <f t="shared" si="47"/>
        <v>5.876641007343153E-2</v>
      </c>
      <c r="AM89" s="5" cm="1">
        <f t="array" ref="AM89:AO89">MMULT(AM88:AP88,_xlfn.ANCHORARRAY($V$4))+MMULT(AW89:AY89,MINVERSE(_xlfn.MUNIT(3)-$AB$5:$AD$7))</f>
        <v>2.6206191793758244</v>
      </c>
      <c r="AN89" s="5">
        <v>2.6721430118307081</v>
      </c>
      <c r="AO89" s="5">
        <v>2.8110996867848037</v>
      </c>
      <c r="AP89" s="5">
        <f t="shared" si="48"/>
        <v>1</v>
      </c>
      <c r="AR89" s="5">
        <f t="shared" si="49"/>
        <v>2.489109992586469E-2</v>
      </c>
      <c r="AS89" s="5">
        <f t="shared" si="50"/>
        <v>-1.8805767153672548E-2</v>
      </c>
      <c r="AT89" s="5">
        <f t="shared" si="51"/>
        <v>2.8169188609002305E-2</v>
      </c>
      <c r="AU89" s="9">
        <f t="shared" si="52"/>
        <v>4.6974955762674853E-2</v>
      </c>
      <c r="AW89" s="5">
        <f t="shared" si="57"/>
        <v>0</v>
      </c>
      <c r="AX89" s="5">
        <f t="shared" si="58"/>
        <v>0</v>
      </c>
      <c r="AY89" s="5">
        <f t="shared" si="59"/>
        <v>4.2618165776125891E-10</v>
      </c>
      <c r="BA89" s="3"/>
      <c r="BC89" s="26"/>
      <c r="BD89" s="26"/>
      <c r="BE89" s="26"/>
      <c r="BF89" s="26"/>
    </row>
    <row r="90" spans="1:58" x14ac:dyDescent="0.3">
      <c r="A90" s="1">
        <v>38169</v>
      </c>
      <c r="B90">
        <v>197.06700000000001</v>
      </c>
      <c r="C90" s="1">
        <v>38169</v>
      </c>
      <c r="D90">
        <v>1.49</v>
      </c>
      <c r="E90" s="1">
        <v>38169</v>
      </c>
      <c r="F90">
        <v>15512.619000000001</v>
      </c>
      <c r="G90" s="1">
        <v>38169</v>
      </c>
      <c r="H90">
        <v>15544.095600000001</v>
      </c>
      <c r="J90" s="4">
        <f t="shared" si="40"/>
        <v>38168</v>
      </c>
      <c r="K90" s="5">
        <f t="shared" si="53"/>
        <v>-0.51219071552112483</v>
      </c>
      <c r="L90" s="5">
        <f t="shared" si="41"/>
        <v>4.2274912170168877</v>
      </c>
      <c r="M90" s="5">
        <f t="shared" si="42"/>
        <v>1.7806016597510244</v>
      </c>
      <c r="N90" s="5">
        <f t="shared" si="43"/>
        <v>1.08</v>
      </c>
      <c r="O90" s="6">
        <v>1</v>
      </c>
      <c r="Q90" s="5">
        <v>2.544506570352016</v>
      </c>
      <c r="R90" s="5">
        <f t="shared" si="54"/>
        <v>-1.4645065703520159</v>
      </c>
      <c r="S90" s="6">
        <v>-0.23192925576242951</v>
      </c>
      <c r="V90" s="5" cm="1">
        <f t="array" ref="V90:X90">MMULT(V89:Y89,_xlfn.ANCHORARRAY($V$4))</f>
        <v>2.5926754907574772</v>
      </c>
      <c r="W90" s="5">
        <v>2.6917123303191266</v>
      </c>
      <c r="X90" s="5">
        <v>2.7750402819475446</v>
      </c>
      <c r="Y90" s="6">
        <f t="shared" si="55"/>
        <v>1</v>
      </c>
      <c r="AB90" s="5" cm="1">
        <f t="array" ref="AB90:AD90">MMULT(AB89:AE89,_xlfn.ANCHORARRAY($V$4))+AW90:AY90</f>
        <v>2.6199716263098676</v>
      </c>
      <c r="AC90" s="5">
        <v>2.6728946619395697</v>
      </c>
      <c r="AD90" s="5">
        <v>2.8111213119011818</v>
      </c>
      <c r="AE90" s="6">
        <f t="shared" si="56"/>
        <v>1</v>
      </c>
      <c r="AH90" s="5">
        <f t="shared" si="44"/>
        <v>2.729613555239041E-2</v>
      </c>
      <c r="AI90" s="5">
        <f t="shared" si="45"/>
        <v>-1.8817668379556896E-2</v>
      </c>
      <c r="AJ90" s="5">
        <f t="shared" si="46"/>
        <v>3.6081029953637156E-2</v>
      </c>
      <c r="AK90" s="9">
        <f t="shared" si="47"/>
        <v>5.4898698333194051E-2</v>
      </c>
      <c r="AM90" s="5" cm="1">
        <f t="array" ref="AM90:AO90">MMULT(AM89:AP89,_xlfn.ANCHORARRAY($V$4))+MMULT(AW90:AY90,MINVERSE(_xlfn.MUNIT(3)-$AB$5:$AD$7))</f>
        <v>2.6160090512073833</v>
      </c>
      <c r="AN90" s="5">
        <v>2.6739087953050404</v>
      </c>
      <c r="AO90" s="5">
        <v>2.8009450280815815</v>
      </c>
      <c r="AP90" s="5">
        <f t="shared" si="48"/>
        <v>1</v>
      </c>
      <c r="AR90" s="5">
        <f t="shared" si="49"/>
        <v>2.3333560449906088E-2</v>
      </c>
      <c r="AS90" s="5">
        <f t="shared" si="50"/>
        <v>-1.7803535014086158E-2</v>
      </c>
      <c r="AT90" s="5">
        <f t="shared" si="51"/>
        <v>2.5904746134036927E-2</v>
      </c>
      <c r="AU90" s="9">
        <f t="shared" si="52"/>
        <v>4.3708281148123085E-2</v>
      </c>
      <c r="AW90" s="5">
        <f t="shared" si="57"/>
        <v>0</v>
      </c>
      <c r="AX90" s="5">
        <f t="shared" si="58"/>
        <v>0</v>
      </c>
      <c r="AY90" s="5">
        <f t="shared" si="59"/>
        <v>3.1963624332094419E-10</v>
      </c>
      <c r="BA90" s="3"/>
      <c r="BC90" s="26"/>
      <c r="BD90" s="26"/>
      <c r="BE90" s="26"/>
      <c r="BF90" s="26"/>
    </row>
    <row r="91" spans="1:58" x14ac:dyDescent="0.3">
      <c r="A91" s="1">
        <v>38261</v>
      </c>
      <c r="B91">
        <v>198.267</v>
      </c>
      <c r="C91" s="1">
        <v>38261</v>
      </c>
      <c r="D91">
        <v>2.0299999999999998</v>
      </c>
      <c r="E91" s="1">
        <v>38261</v>
      </c>
      <c r="F91">
        <v>15670.88</v>
      </c>
      <c r="G91" s="1">
        <v>38261</v>
      </c>
      <c r="H91">
        <v>15643.399439999999</v>
      </c>
      <c r="J91" s="4">
        <f t="shared" si="40"/>
        <v>38260</v>
      </c>
      <c r="K91" s="5">
        <f t="shared" si="53"/>
        <v>-0.20270406051149534</v>
      </c>
      <c r="L91" s="5">
        <f t="shared" si="41"/>
        <v>3.4948603562317659</v>
      </c>
      <c r="M91" s="5">
        <f t="shared" si="42"/>
        <v>1.8081594486663466</v>
      </c>
      <c r="N91" s="5">
        <f t="shared" si="43"/>
        <v>1.49</v>
      </c>
      <c r="O91" s="6">
        <v>1</v>
      </c>
      <c r="Q91" s="5">
        <v>2.5881855542978869</v>
      </c>
      <c r="R91" s="5">
        <f t="shared" si="54"/>
        <v>-1.0981855542978869</v>
      </c>
      <c r="S91" s="6">
        <v>2.3982924984054188E-2</v>
      </c>
      <c r="V91" s="5" cm="1">
        <f t="array" ref="V91:X91">MMULT(V90:Y90,_xlfn.ANCHORARRAY($V$4))</f>
        <v>2.5897594909433184</v>
      </c>
      <c r="W91" s="5">
        <v>2.6924709384143517</v>
      </c>
      <c r="X91" s="5">
        <v>2.7675871330525217</v>
      </c>
      <c r="Y91" s="6">
        <f t="shared" si="55"/>
        <v>1</v>
      </c>
      <c r="AB91" s="5" cm="1">
        <f t="array" ref="AB91:AD91">MMULT(AB90:AE90,_xlfn.ANCHORARRAY($V$4))+AW91:AY91</f>
        <v>2.6154112750030025</v>
      </c>
      <c r="AC91" s="5">
        <v>2.6746143064523769</v>
      </c>
      <c r="AD91" s="5">
        <v>2.8009984578426912</v>
      </c>
      <c r="AE91" s="6">
        <f t="shared" si="56"/>
        <v>1</v>
      </c>
      <c r="AH91" s="5">
        <f t="shared" si="44"/>
        <v>2.5651784059684157E-2</v>
      </c>
      <c r="AI91" s="5">
        <f t="shared" si="45"/>
        <v>-1.7856631961974845E-2</v>
      </c>
      <c r="AJ91" s="5">
        <f t="shared" si="46"/>
        <v>3.3411324790169505E-2</v>
      </c>
      <c r="AK91" s="9">
        <f t="shared" si="47"/>
        <v>5.126795675214435E-2</v>
      </c>
      <c r="AM91" s="5" cm="1">
        <f t="array" ref="AM91:AO91">MMULT(AM90:AP90,_xlfn.ANCHORARRAY($V$4))+MMULT(AW91:AY91,MINVERSE(_xlfn.MUNIT(3)-$AB$5:$AD$7))</f>
        <v>2.6116268167463743</v>
      </c>
      <c r="AN91" s="5">
        <v>2.6756202668789557</v>
      </c>
      <c r="AO91" s="5">
        <v>2.7913871600531315</v>
      </c>
      <c r="AP91" s="5">
        <f t="shared" si="48"/>
        <v>1</v>
      </c>
      <c r="AR91" s="5">
        <f t="shared" si="49"/>
        <v>2.1867325803055948E-2</v>
      </c>
      <c r="AS91" s="5">
        <f t="shared" si="50"/>
        <v>-1.6850671535395989E-2</v>
      </c>
      <c r="AT91" s="5">
        <f t="shared" si="51"/>
        <v>2.3800027000609791E-2</v>
      </c>
      <c r="AU91" s="9">
        <f t="shared" si="52"/>
        <v>4.065069853600578E-2</v>
      </c>
      <c r="AW91" s="5">
        <f t="shared" si="57"/>
        <v>0</v>
      </c>
      <c r="AX91" s="5">
        <f t="shared" si="58"/>
        <v>0</v>
      </c>
      <c r="AY91" s="5">
        <f t="shared" si="59"/>
        <v>2.3972718249070815E-10</v>
      </c>
      <c r="BA91" s="3"/>
      <c r="BC91" s="26"/>
      <c r="BD91" s="26"/>
      <c r="BE91" s="26"/>
      <c r="BF91" s="26"/>
    </row>
    <row r="92" spans="1:58" x14ac:dyDescent="0.3">
      <c r="A92" s="1">
        <v>38353</v>
      </c>
      <c r="B92">
        <v>199.5</v>
      </c>
      <c r="C92" s="1">
        <v>38353</v>
      </c>
      <c r="D92">
        <v>2.58</v>
      </c>
      <c r="E92" s="1">
        <v>38353</v>
      </c>
      <c r="F92">
        <v>15844.727000000001</v>
      </c>
      <c r="G92" s="1">
        <v>38353</v>
      </c>
      <c r="H92">
        <v>15740.362080000001</v>
      </c>
      <c r="J92" s="4">
        <f t="shared" si="40"/>
        <v>38352</v>
      </c>
      <c r="K92" s="5">
        <f t="shared" si="53"/>
        <v>0.17551460577101141</v>
      </c>
      <c r="L92" s="5">
        <f t="shared" si="41"/>
        <v>3.3511049439547858</v>
      </c>
      <c r="M92" s="5">
        <f t="shared" si="42"/>
        <v>2.1642010233579034</v>
      </c>
      <c r="N92" s="5">
        <f t="shared" si="43"/>
        <v>2.0299999999999998</v>
      </c>
      <c r="O92" s="6">
        <v>1</v>
      </c>
      <c r="Q92" s="5">
        <v>2.6429849266103465</v>
      </c>
      <c r="R92" s="5">
        <f t="shared" si="54"/>
        <v>-0.61298492661034665</v>
      </c>
      <c r="S92" s="6">
        <v>6.3755512680314874E-2</v>
      </c>
      <c r="V92" s="5" cm="1">
        <f t="array" ref="V92:X92">MMULT(V91:Y91,_xlfn.ANCHORARRAY($V$4))</f>
        <v>2.5869749991866029</v>
      </c>
      <c r="W92" s="5">
        <v>2.6932225899493059</v>
      </c>
      <c r="X92" s="5">
        <v>2.7605484762430668</v>
      </c>
      <c r="Y92" s="6">
        <f t="shared" si="55"/>
        <v>1</v>
      </c>
      <c r="AB92" s="5" cm="1">
        <f t="array" ref="AB92:AD92">MMULT(AB91:AE91,_xlfn.ANCHORARRAY($V$4))+AW92:AY92</f>
        <v>2.6110754017938986</v>
      </c>
      <c r="AC92" s="5">
        <v>2.6762822956613803</v>
      </c>
      <c r="AD92" s="5">
        <v>2.7914687472499415</v>
      </c>
      <c r="AE92" s="6">
        <f t="shared" si="56"/>
        <v>1</v>
      </c>
      <c r="AH92" s="5">
        <f t="shared" si="44"/>
        <v>2.4100402607295734E-2</v>
      </c>
      <c r="AI92" s="5">
        <f t="shared" si="45"/>
        <v>-1.6940294287925539E-2</v>
      </c>
      <c r="AJ92" s="5">
        <f t="shared" si="46"/>
        <v>3.0920271006874778E-2</v>
      </c>
      <c r="AK92" s="9">
        <f t="shared" si="47"/>
        <v>4.7860565294800317E-2</v>
      </c>
      <c r="AM92" s="5" cm="1">
        <f t="array" ref="AM92:AO92">MMULT(AM91:AP91,_xlfn.ANCHORARRAY($V$4))+MMULT(AW92:AY92,MINVERSE(_xlfn.MUNIT(3)-$AB$5:$AD$7))</f>
        <v>2.6074623738321927</v>
      </c>
      <c r="AN92" s="5">
        <v>2.6772775897602865</v>
      </c>
      <c r="AO92" s="5">
        <v>2.7823931749839699</v>
      </c>
      <c r="AP92" s="5">
        <f t="shared" si="48"/>
        <v>1</v>
      </c>
      <c r="AR92" s="5">
        <f t="shared" si="49"/>
        <v>2.0487374645589806E-2</v>
      </c>
      <c r="AS92" s="5">
        <f t="shared" si="50"/>
        <v>-1.5945000189019343E-2</v>
      </c>
      <c r="AT92" s="5">
        <f t="shared" si="51"/>
        <v>2.1844698740903112E-2</v>
      </c>
      <c r="AU92" s="9">
        <f t="shared" si="52"/>
        <v>3.7789698929922455E-2</v>
      </c>
      <c r="AW92" s="5">
        <f t="shared" si="57"/>
        <v>0</v>
      </c>
      <c r="AX92" s="5">
        <f t="shared" si="58"/>
        <v>0</v>
      </c>
      <c r="AY92" s="5">
        <f t="shared" si="59"/>
        <v>1.7979538686803111E-10</v>
      </c>
      <c r="BA92" s="3"/>
      <c r="BC92" s="26"/>
      <c r="BD92" s="26"/>
      <c r="BE92" s="26"/>
      <c r="BF92" s="26"/>
    </row>
    <row r="93" spans="1:58" x14ac:dyDescent="0.3">
      <c r="A93" s="1">
        <v>38443</v>
      </c>
      <c r="B93">
        <v>200.43299999999999</v>
      </c>
      <c r="C93" s="1">
        <v>38443</v>
      </c>
      <c r="D93">
        <v>2.91</v>
      </c>
      <c r="E93" s="1">
        <v>38443</v>
      </c>
      <c r="F93">
        <v>15922.781999999999</v>
      </c>
      <c r="G93" s="1">
        <v>38443</v>
      </c>
      <c r="H93">
        <v>15833.986349999999</v>
      </c>
      <c r="J93" s="4">
        <f t="shared" si="40"/>
        <v>38442</v>
      </c>
      <c r="K93" s="5">
        <f t="shared" si="53"/>
        <v>0.6608517047929886</v>
      </c>
      <c r="L93" s="5">
        <f t="shared" si="41"/>
        <v>3.9088432572524257</v>
      </c>
      <c r="M93" s="5">
        <f t="shared" si="42"/>
        <v>2.3076923076922995</v>
      </c>
      <c r="N93" s="5">
        <f t="shared" si="43"/>
        <v>2.58</v>
      </c>
      <c r="O93" s="6">
        <v>1</v>
      </c>
      <c r="Q93" s="5">
        <v>2.7036792396012403</v>
      </c>
      <c r="R93" s="5">
        <f t="shared" si="54"/>
        <v>-0.12367923960124028</v>
      </c>
      <c r="S93" s="6">
        <v>0.12085789297848137</v>
      </c>
      <c r="V93" s="5" cm="1">
        <f t="array" ref="V93:X93">MMULT(V92:Y92,_xlfn.ANCHORARRAY($V$4))</f>
        <v>2.5843170461504803</v>
      </c>
      <c r="W93" s="5">
        <v>2.693965514506548</v>
      </c>
      <c r="X93" s="5">
        <v>2.7539028029879224</v>
      </c>
      <c r="Y93" s="6">
        <f t="shared" si="55"/>
        <v>1</v>
      </c>
      <c r="AB93" s="5" cm="1">
        <f t="array" ref="AB93:AD93">MMULT(AB92:AE92,_xlfn.ANCHORARRAY($V$4))+AW93:AY93</f>
        <v>2.606954120906539</v>
      </c>
      <c r="AC93" s="5">
        <v>2.6778986494381405</v>
      </c>
      <c r="AD93" s="5">
        <v>2.7824995753068777</v>
      </c>
      <c r="AE93" s="6">
        <f t="shared" si="56"/>
        <v>1</v>
      </c>
      <c r="AH93" s="5">
        <f t="shared" si="44"/>
        <v>2.2637074756058695E-2</v>
      </c>
      <c r="AI93" s="5">
        <f t="shared" si="45"/>
        <v>-1.6066865068407488E-2</v>
      </c>
      <c r="AJ93" s="5">
        <f t="shared" si="46"/>
        <v>2.8596772318955299E-2</v>
      </c>
      <c r="AK93" s="9">
        <f t="shared" si="47"/>
        <v>4.4663637387362787E-2</v>
      </c>
      <c r="AM93" s="5" cm="1">
        <f t="array" ref="AM93:AO93">MMULT(AM92:AP92,_xlfn.ANCHORARRAY($V$4))+MMULT(AW93:AY93,MINVERSE(_xlfn.MUNIT(3)-$AB$5:$AD$7))</f>
        <v>2.6035059889319232</v>
      </c>
      <c r="AN93" s="5">
        <v>2.678881091541605</v>
      </c>
      <c r="AO93" s="5">
        <v>2.7739318557442565</v>
      </c>
      <c r="AP93" s="5">
        <f t="shared" si="48"/>
        <v>1</v>
      </c>
      <c r="AR93" s="5">
        <f t="shared" si="49"/>
        <v>1.9188942781442897E-2</v>
      </c>
      <c r="AS93" s="5">
        <f t="shared" si="50"/>
        <v>-1.5084422964942945E-2</v>
      </c>
      <c r="AT93" s="5">
        <f t="shared" si="51"/>
        <v>2.0029052756334043E-2</v>
      </c>
      <c r="AU93" s="9">
        <f t="shared" si="52"/>
        <v>3.5113475721276988E-2</v>
      </c>
      <c r="AW93" s="5">
        <f t="shared" si="57"/>
        <v>0</v>
      </c>
      <c r="AX93" s="5">
        <f t="shared" si="58"/>
        <v>0</v>
      </c>
      <c r="AY93" s="5">
        <f t="shared" si="59"/>
        <v>1.3484654015102333E-10</v>
      </c>
      <c r="BA93" s="3"/>
      <c r="BC93" s="26"/>
      <c r="BD93" s="26"/>
      <c r="BE93" s="26"/>
      <c r="BF93" s="26"/>
    </row>
    <row r="94" spans="1:58" x14ac:dyDescent="0.3">
      <c r="A94" s="1">
        <v>38534</v>
      </c>
      <c r="B94">
        <v>201.1</v>
      </c>
      <c r="C94" s="1">
        <v>38534</v>
      </c>
      <c r="D94">
        <v>3.42</v>
      </c>
      <c r="E94" s="1">
        <v>38534</v>
      </c>
      <c r="F94">
        <v>16047.587</v>
      </c>
      <c r="G94" s="1">
        <v>38534</v>
      </c>
      <c r="H94">
        <v>15925.483969999999</v>
      </c>
      <c r="J94" s="4">
        <f t="shared" si="40"/>
        <v>38533</v>
      </c>
      <c r="K94" s="5">
        <f t="shared" si="53"/>
        <v>0.55922492132673751</v>
      </c>
      <c r="L94" s="5">
        <f t="shared" si="41"/>
        <v>3.6177355801611855</v>
      </c>
      <c r="M94" s="5">
        <f t="shared" si="42"/>
        <v>2.1403127914265019</v>
      </c>
      <c r="N94" s="5">
        <f t="shared" si="43"/>
        <v>2.91</v>
      </c>
      <c r="O94" s="6">
        <v>1</v>
      </c>
      <c r="Q94" s="5">
        <v>2.7646599300032833</v>
      </c>
      <c r="R94" s="5">
        <f t="shared" si="54"/>
        <v>0.14534006999671689</v>
      </c>
      <c r="S94" s="6">
        <v>0.15347133533334212</v>
      </c>
      <c r="V94" s="5" cm="1">
        <f t="array" ref="V94:X94">MMULT(V93:Y93,_xlfn.ANCHORARRAY($V$4))</f>
        <v>2.5817807785465323</v>
      </c>
      <c r="W94" s="5">
        <v>2.6946981640462027</v>
      </c>
      <c r="X94" s="5">
        <v>2.7476296275383039</v>
      </c>
      <c r="Y94" s="6">
        <f t="shared" si="55"/>
        <v>1</v>
      </c>
      <c r="AB94" s="5" cm="1">
        <f t="array" ref="AB94:AD94">MMULT(AB93:AE93,_xlfn.ANCHORARRAY($V$4))+AW94:AY94</f>
        <v>2.6030379023698718</v>
      </c>
      <c r="AC94" s="5">
        <v>2.6794635592095806</v>
      </c>
      <c r="AD94" s="5">
        <v>2.7740600060112333</v>
      </c>
      <c r="AE94" s="6">
        <f t="shared" si="56"/>
        <v>1</v>
      </c>
      <c r="AH94" s="5">
        <f t="shared" si="44"/>
        <v>2.1257123823339441E-2</v>
      </c>
      <c r="AI94" s="5">
        <f t="shared" si="45"/>
        <v>-1.523460483662209E-2</v>
      </c>
      <c r="AJ94" s="5">
        <f t="shared" si="46"/>
        <v>2.6430378472929394E-2</v>
      </c>
      <c r="AK94" s="9">
        <f t="shared" si="47"/>
        <v>4.1664983309551484E-2</v>
      </c>
      <c r="AM94" s="5" cm="1">
        <f t="array" ref="AM94:AO94">MMULT(AM93:AP93,_xlfn.ANCHORARRAY($V$4))+MMULT(AW94:AY94,MINVERSE(_xlfn.MUNIT(3)-$AB$5:$AD$7))</f>
        <v>2.5997482897007758</v>
      </c>
      <c r="AN94" s="5">
        <v>2.6804312451760168</v>
      </c>
      <c r="AO94" s="5">
        <v>2.7659735965034962</v>
      </c>
      <c r="AP94" s="5">
        <f t="shared" si="48"/>
        <v>1</v>
      </c>
      <c r="AR94" s="5">
        <f t="shared" si="49"/>
        <v>1.7967511154243443E-2</v>
      </c>
      <c r="AS94" s="5">
        <f t="shared" si="50"/>
        <v>-1.426691887018583E-2</v>
      </c>
      <c r="AT94" s="5">
        <f t="shared" si="51"/>
        <v>1.8343968965192303E-2</v>
      </c>
      <c r="AU94" s="9">
        <f t="shared" si="52"/>
        <v>3.2610887835378133E-2</v>
      </c>
      <c r="AW94" s="5">
        <f t="shared" si="57"/>
        <v>0</v>
      </c>
      <c r="AX94" s="5">
        <f t="shared" si="58"/>
        <v>0</v>
      </c>
      <c r="AY94" s="5">
        <f t="shared" si="59"/>
        <v>1.0113490511326749E-10</v>
      </c>
      <c r="BA94" s="3"/>
      <c r="BC94" s="26"/>
      <c r="BD94" s="26"/>
      <c r="BE94" s="26"/>
      <c r="BF94" s="26"/>
    </row>
    <row r="95" spans="1:58" x14ac:dyDescent="0.3">
      <c r="A95" s="1">
        <v>38626</v>
      </c>
      <c r="B95">
        <v>202.43299999999999</v>
      </c>
      <c r="C95" s="1">
        <v>38626</v>
      </c>
      <c r="D95">
        <v>3.91</v>
      </c>
      <c r="E95" s="1">
        <v>38626</v>
      </c>
      <c r="F95">
        <v>16136.734</v>
      </c>
      <c r="G95" s="1">
        <v>38626</v>
      </c>
      <c r="H95">
        <v>16014.16822</v>
      </c>
      <c r="J95" s="4">
        <f t="shared" si="40"/>
        <v>38625</v>
      </c>
      <c r="K95" s="5">
        <f t="shared" si="53"/>
        <v>0.76379040170132795</v>
      </c>
      <c r="L95" s="5">
        <f t="shared" si="41"/>
        <v>3.4485988471707918</v>
      </c>
      <c r="M95" s="5">
        <f t="shared" si="42"/>
        <v>2.0465120999457076</v>
      </c>
      <c r="N95" s="5">
        <f t="shared" si="43"/>
        <v>3.42</v>
      </c>
      <c r="O95" s="6">
        <v>1</v>
      </c>
      <c r="Q95" s="5">
        <v>2.8202411350244376</v>
      </c>
      <c r="R95" s="5">
        <f t="shared" si="54"/>
        <v>0.5997588649755623</v>
      </c>
      <c r="S95" s="6">
        <v>0.45358422782845054</v>
      </c>
      <c r="V95" s="5" cm="1">
        <f t="array" ref="V95:X95">MMULT(V94:Y94,_xlfn.ANCHORARRAY($V$4))</f>
        <v>2.5793614628111232</v>
      </c>
      <c r="W95" s="5">
        <v>2.6954191938698351</v>
      </c>
      <c r="X95" s="5">
        <v>2.7417094443427512</v>
      </c>
      <c r="Y95" s="6">
        <f t="shared" si="55"/>
        <v>1</v>
      </c>
      <c r="AB95" s="5" cm="1">
        <f t="array" ref="AB95:AD95">MMULT(AB94:AE94,_xlfn.ANCHORARRAY($V$4))+AW95:AY95</f>
        <v>2.5993175652901614</v>
      </c>
      <c r="AC95" s="5">
        <v>2.6809773686103271</v>
      </c>
      <c r="AD95" s="5">
        <v>2.7661206943161258</v>
      </c>
      <c r="AE95" s="6">
        <f t="shared" si="56"/>
        <v>1</v>
      </c>
      <c r="AH95" s="5">
        <f t="shared" si="44"/>
        <v>1.9956102479038229E-2</v>
      </c>
      <c r="AI95" s="5">
        <f t="shared" si="45"/>
        <v>-1.444182525950799E-2</v>
      </c>
      <c r="AJ95" s="5">
        <f t="shared" si="46"/>
        <v>2.4411249973374627E-2</v>
      </c>
      <c r="AK95" s="9">
        <f t="shared" si="47"/>
        <v>3.8853075232882617E-2</v>
      </c>
      <c r="AM95" s="5" cm="1">
        <f t="array" ref="AM95:AO95">MMULT(AM94:AP94,_xlfn.ANCHORARRAY($V$4))+MMULT(AW95:AY95,MINVERSE(_xlfn.MUNIT(3)-$AB$5:$AD$7))</f>
        <v>2.5961802571379091</v>
      </c>
      <c r="AN95" s="5">
        <v>2.68192865153806</v>
      </c>
      <c r="AO95" s="5">
        <v>2.7584903266671512</v>
      </c>
      <c r="AP95" s="5">
        <f t="shared" si="48"/>
        <v>1</v>
      </c>
      <c r="AR95" s="5">
        <f t="shared" si="49"/>
        <v>1.6818794326785902E-2</v>
      </c>
      <c r="AS95" s="5">
        <f t="shared" si="50"/>
        <v>-1.3490542331775046E-2</v>
      </c>
      <c r="AT95" s="5">
        <f t="shared" si="51"/>
        <v>1.6780882324400004E-2</v>
      </c>
      <c r="AU95" s="9">
        <f t="shared" si="52"/>
        <v>3.027142465617505E-2</v>
      </c>
      <c r="AW95" s="5">
        <f t="shared" si="57"/>
        <v>0</v>
      </c>
      <c r="AX95" s="5">
        <f t="shared" si="58"/>
        <v>0</v>
      </c>
      <c r="AY95" s="5">
        <f t="shared" si="59"/>
        <v>7.5851178834950627E-11</v>
      </c>
      <c r="BA95" s="3"/>
      <c r="BC95" s="26"/>
      <c r="BD95" s="26"/>
      <c r="BE95" s="26"/>
      <c r="BF95" s="26"/>
    </row>
    <row r="96" spans="1:58" x14ac:dyDescent="0.3">
      <c r="A96" s="1">
        <v>38718</v>
      </c>
      <c r="B96">
        <v>203.7</v>
      </c>
      <c r="C96" s="1">
        <v>38718</v>
      </c>
      <c r="D96">
        <v>4.5</v>
      </c>
      <c r="E96" s="1">
        <v>38718</v>
      </c>
      <c r="F96">
        <v>16353.834999999999</v>
      </c>
      <c r="G96" s="1">
        <v>38718</v>
      </c>
      <c r="H96">
        <v>16099.610209999901</v>
      </c>
      <c r="J96" s="4">
        <f t="shared" si="40"/>
        <v>38717</v>
      </c>
      <c r="K96" s="5">
        <f t="shared" si="53"/>
        <v>0.76244438125993341</v>
      </c>
      <c r="L96" s="5">
        <f t="shared" si="41"/>
        <v>2.9727366937913002</v>
      </c>
      <c r="M96" s="5">
        <f t="shared" si="42"/>
        <v>2.101206958293611</v>
      </c>
      <c r="N96" s="5">
        <f t="shared" si="43"/>
        <v>3.91</v>
      </c>
      <c r="O96" s="6">
        <v>1</v>
      </c>
      <c r="Q96" s="5">
        <v>2.8648278294164151</v>
      </c>
      <c r="R96" s="5">
        <f t="shared" si="54"/>
        <v>1.045172170583585</v>
      </c>
      <c r="S96" s="6">
        <v>0.56020771048330165</v>
      </c>
      <c r="V96" s="5" cm="1">
        <f t="array" ref="V96:X96">MMULT(V95:Y95,_xlfn.ANCHORARRAY($V$4))</f>
        <v>2.5770544879781365</v>
      </c>
      <c r="W96" s="5">
        <v>2.6961274449755885</v>
      </c>
      <c r="X96" s="5">
        <v>2.7361236868069927</v>
      </c>
      <c r="Y96" s="6">
        <f t="shared" si="55"/>
        <v>1</v>
      </c>
      <c r="AB96" s="5" cm="1">
        <f t="array" ref="AB96:AD96">MMULT(AB95:AE95,_xlfn.ANCHORARRAY($V$4))+AW96:AY96</f>
        <v>2.5957842706821546</v>
      </c>
      <c r="AC96" s="5">
        <v>2.6824405557323359</v>
      </c>
      <c r="AD96" s="5">
        <v>2.7586538114073216</v>
      </c>
      <c r="AE96" s="6">
        <f t="shared" si="56"/>
        <v>1</v>
      </c>
      <c r="AH96" s="5">
        <f t="shared" si="44"/>
        <v>1.8729782704018039E-2</v>
      </c>
      <c r="AI96" s="5">
        <f t="shared" si="45"/>
        <v>-1.3686889243252676E-2</v>
      </c>
      <c r="AJ96" s="5">
        <f t="shared" si="46"/>
        <v>2.2530124600328882E-2</v>
      </c>
      <c r="AK96" s="9">
        <f t="shared" si="47"/>
        <v>3.6217013843581558E-2</v>
      </c>
      <c r="AM96" s="5" cm="1">
        <f t="array" ref="AM96:AO96">MMULT(AM95:AP95,_xlfn.ANCHORARRAY($V$4))+MMULT(AW96:AY96,MINVERSE(_xlfn.MUNIT(3)-$AB$5:$AD$7))</f>
        <v>2.5927932174082784</v>
      </c>
      <c r="AN96" s="5">
        <v>2.683374023455555</v>
      </c>
      <c r="AO96" s="5">
        <v>2.7514554379407317</v>
      </c>
      <c r="AP96" s="5">
        <f t="shared" si="48"/>
        <v>1</v>
      </c>
      <c r="AR96" s="5">
        <f t="shared" si="49"/>
        <v>1.5738729430141873E-2</v>
      </c>
      <c r="AS96" s="5">
        <f t="shared" si="50"/>
        <v>-1.2753421520033559E-2</v>
      </c>
      <c r="AT96" s="5">
        <f t="shared" si="51"/>
        <v>1.5331751133738969E-2</v>
      </c>
      <c r="AU96" s="9">
        <f t="shared" si="52"/>
        <v>2.8085172653772528E-2</v>
      </c>
      <c r="AW96" s="5">
        <f t="shared" si="57"/>
        <v>0</v>
      </c>
      <c r="AX96" s="5">
        <f t="shared" si="58"/>
        <v>0</v>
      </c>
      <c r="AY96" s="5">
        <f t="shared" si="59"/>
        <v>5.688838412621297E-11</v>
      </c>
      <c r="BA96" s="3"/>
      <c r="BC96" s="26"/>
      <c r="BD96" s="26"/>
      <c r="BE96" s="26"/>
      <c r="BF96" s="26"/>
    </row>
    <row r="97" spans="1:58" x14ac:dyDescent="0.3">
      <c r="A97" s="1">
        <v>38808</v>
      </c>
      <c r="B97">
        <v>205.36699999999999</v>
      </c>
      <c r="C97" s="1">
        <v>38808</v>
      </c>
      <c r="D97">
        <v>4.83</v>
      </c>
      <c r="E97" s="1">
        <v>38808</v>
      </c>
      <c r="F97">
        <v>16396.151000000002</v>
      </c>
      <c r="G97" s="1">
        <v>38808</v>
      </c>
      <c r="H97">
        <v>16182.644200000001</v>
      </c>
      <c r="J97" s="4">
        <f t="shared" si="40"/>
        <v>38807</v>
      </c>
      <c r="K97" s="5">
        <f t="shared" si="53"/>
        <v>1.5667365275768681</v>
      </c>
      <c r="L97" s="5">
        <f t="shared" si="41"/>
        <v>3.2131067957182013</v>
      </c>
      <c r="M97" s="5">
        <f t="shared" si="42"/>
        <v>2.1052631578947212</v>
      </c>
      <c r="N97" s="5">
        <f t="shared" si="43"/>
        <v>4.5</v>
      </c>
      <c r="O97" s="6">
        <v>1</v>
      </c>
      <c r="Q97" s="5">
        <v>2.8931998372215375</v>
      </c>
      <c r="R97" s="5">
        <f t="shared" si="54"/>
        <v>1.6068001627784625</v>
      </c>
      <c r="S97" s="6">
        <v>0.74418302703391381</v>
      </c>
      <c r="V97" s="5" cm="1">
        <f t="array" ref="V97:X97">MMULT(V96:Y96,_xlfn.ANCHORARRAY($V$4))</f>
        <v>2.5748553678260553</v>
      </c>
      <c r="W97" s="5">
        <v>2.696821927712266</v>
      </c>
      <c r="X97" s="5">
        <v>2.7308546873909312</v>
      </c>
      <c r="Y97" s="6">
        <f t="shared" si="55"/>
        <v>1</v>
      </c>
      <c r="AB97" s="5" cm="1">
        <f t="array" ref="AB97:AD97">MMULT(AB96:AE96,_xlfn.ANCHORARRAY($V$4))+AW97:AY97</f>
        <v>2.5924295139313429</v>
      </c>
      <c r="AC97" s="5">
        <v>2.6838537168573726</v>
      </c>
      <c r="AD97" s="5">
        <v>2.7516329730257274</v>
      </c>
      <c r="AE97" s="6">
        <f t="shared" si="56"/>
        <v>1</v>
      </c>
      <c r="AH97" s="5">
        <f t="shared" si="44"/>
        <v>1.7574146105287625E-2</v>
      </c>
      <c r="AI97" s="5">
        <f t="shared" si="45"/>
        <v>-1.2968210854893414E-2</v>
      </c>
      <c r="AJ97" s="5">
        <f t="shared" si="46"/>
        <v>2.0778285634796223E-2</v>
      </c>
      <c r="AK97" s="9">
        <f t="shared" si="47"/>
        <v>3.3746496489689637E-2</v>
      </c>
      <c r="AM97" s="5" cm="1">
        <f t="array" ref="AM97:AO97">MMULT(AM96:AP96,_xlfn.ANCHORARRAY($V$4))+MMULT(AW97:AY97,MINVERSE(_xlfn.MUNIT(3)-$AB$5:$AD$7))</f>
        <v>2.5895788333945275</v>
      </c>
      <c r="AN97" s="5">
        <v>2.6847681711057398</v>
      </c>
      <c r="AO97" s="5">
        <v>2.7448437144257891</v>
      </c>
      <c r="AP97" s="5">
        <f t="shared" si="48"/>
        <v>1</v>
      </c>
      <c r="AR97" s="5">
        <f t="shared" si="49"/>
        <v>1.472346556847226E-2</v>
      </c>
      <c r="AS97" s="5">
        <f t="shared" si="50"/>
        <v>-1.2053756606526189E-2</v>
      </c>
      <c r="AT97" s="5">
        <f t="shared" si="51"/>
        <v>1.3989027034857937E-2</v>
      </c>
      <c r="AU97" s="9">
        <f t="shared" si="52"/>
        <v>2.6042783641384126E-2</v>
      </c>
      <c r="AW97" s="5">
        <f t="shared" si="57"/>
        <v>0</v>
      </c>
      <c r="AX97" s="5">
        <f t="shared" si="58"/>
        <v>0</v>
      </c>
      <c r="AY97" s="5">
        <f t="shared" si="59"/>
        <v>4.2666288094659728E-11</v>
      </c>
      <c r="BA97" s="3"/>
      <c r="BC97" s="26"/>
      <c r="BD97" s="26"/>
      <c r="BE97" s="26"/>
      <c r="BF97" s="26"/>
    </row>
    <row r="98" spans="1:58" x14ac:dyDescent="0.3">
      <c r="A98" s="1">
        <v>38899</v>
      </c>
      <c r="B98">
        <v>206.767</v>
      </c>
      <c r="C98" s="1">
        <v>38899</v>
      </c>
      <c r="D98">
        <v>5.03</v>
      </c>
      <c r="E98" s="1">
        <v>38899</v>
      </c>
      <c r="F98">
        <v>16420.738000000001</v>
      </c>
      <c r="G98" s="1">
        <v>38899</v>
      </c>
      <c r="H98">
        <v>16261.615949999999</v>
      </c>
      <c r="J98" s="4">
        <f t="shared" si="40"/>
        <v>38898</v>
      </c>
      <c r="K98" s="5">
        <f t="shared" si="53"/>
        <v>1.3107289904667279</v>
      </c>
      <c r="L98" s="5">
        <f t="shared" si="41"/>
        <v>2.9729038556202125</v>
      </c>
      <c r="M98" s="5">
        <f t="shared" si="42"/>
        <v>2.461670483403422</v>
      </c>
      <c r="N98" s="5">
        <f t="shared" si="43"/>
        <v>4.83</v>
      </c>
      <c r="O98" s="6">
        <v>1</v>
      </c>
      <c r="Q98" s="5">
        <v>2.9007902150887395</v>
      </c>
      <c r="R98" s="5">
        <f t="shared" si="54"/>
        <v>1.9292097849112606</v>
      </c>
      <c r="S98" s="6">
        <v>0.52107719802251751</v>
      </c>
      <c r="V98" s="5" cm="1">
        <f t="array" ref="V98:X98">MMULT(V97:Y97,_xlfn.ANCHORARRAY($V$4))</f>
        <v>2.5727597423712698</v>
      </c>
      <c r="W98" s="5">
        <v>2.6975018066457386</v>
      </c>
      <c r="X98" s="5">
        <v>2.7258856390312203</v>
      </c>
      <c r="Y98" s="6">
        <f t="shared" si="55"/>
        <v>1</v>
      </c>
      <c r="AB98" s="5" cm="1">
        <f t="array" ref="AB98:AD98">MMULT(AB97:AE97,_xlfn.ANCHORARRAY($V$4))+AW98:AY98</f>
        <v>2.5892451169529389</v>
      </c>
      <c r="AC98" s="5">
        <v>2.6852175515654126</v>
      </c>
      <c r="AD98" s="5">
        <v>2.7450331707442839</v>
      </c>
      <c r="AE98" s="6">
        <f t="shared" si="56"/>
        <v>1</v>
      </c>
      <c r="AH98" s="5">
        <f t="shared" si="44"/>
        <v>1.6485374581669099E-2</v>
      </c>
      <c r="AI98" s="5">
        <f t="shared" si="45"/>
        <v>-1.2284255080325934E-2</v>
      </c>
      <c r="AJ98" s="5">
        <f t="shared" si="46"/>
        <v>1.9147531713063604E-2</v>
      </c>
      <c r="AK98" s="9">
        <f t="shared" si="47"/>
        <v>3.1431786793389538E-2</v>
      </c>
      <c r="AM98" s="5" cm="1">
        <f t="array" ref="AM98:AO98">MMULT(AM97:AP97,_xlfn.ANCHORARRAY($V$4))+MMULT(AW98:AY98,MINVERSE(_xlfn.MUNIT(3)-$AB$5:$AD$7))</f>
        <v>2.5865290960368554</v>
      </c>
      <c r="AN98" s="5">
        <v>2.6861119886760791</v>
      </c>
      <c r="AO98" s="5">
        <v>2.7386312656524736</v>
      </c>
      <c r="AP98" s="5">
        <f t="shared" si="48"/>
        <v>1</v>
      </c>
      <c r="AR98" s="5">
        <f t="shared" si="49"/>
        <v>1.3769353665585626E-2</v>
      </c>
      <c r="AS98" s="5">
        <f t="shared" si="50"/>
        <v>-1.1389817969659433E-2</v>
      </c>
      <c r="AT98" s="5">
        <f t="shared" si="51"/>
        <v>1.2745626621253336E-2</v>
      </c>
      <c r="AU98" s="9">
        <f t="shared" si="52"/>
        <v>2.4135444590912769E-2</v>
      </c>
      <c r="AW98" s="5">
        <f t="shared" si="57"/>
        <v>0</v>
      </c>
      <c r="AX98" s="5">
        <f t="shared" si="58"/>
        <v>0</v>
      </c>
      <c r="AY98" s="5">
        <f t="shared" si="59"/>
        <v>3.1999716070994796E-11</v>
      </c>
      <c r="BA98" s="3"/>
      <c r="BC98" s="26"/>
      <c r="BD98" s="26"/>
      <c r="BE98" s="26"/>
      <c r="BF98" s="26"/>
    </row>
    <row r="99" spans="1:58" x14ac:dyDescent="0.3">
      <c r="A99" s="1">
        <v>38991</v>
      </c>
      <c r="B99">
        <v>207.833</v>
      </c>
      <c r="C99" s="1">
        <v>38991</v>
      </c>
      <c r="D99">
        <v>5.03</v>
      </c>
      <c r="E99" s="1">
        <v>38991</v>
      </c>
      <c r="F99">
        <v>16561.866000000002</v>
      </c>
      <c r="G99" s="1">
        <v>38991</v>
      </c>
      <c r="H99">
        <v>16336.383180000001</v>
      </c>
      <c r="J99" s="4">
        <f t="shared" si="40"/>
        <v>38990</v>
      </c>
      <c r="K99" s="5">
        <f t="shared" si="53"/>
        <v>0.97375671026438027</v>
      </c>
      <c r="L99" s="5">
        <f t="shared" si="41"/>
        <v>2.325277937424497</v>
      </c>
      <c r="M99" s="5">
        <f t="shared" si="42"/>
        <v>2.8180009945300899</v>
      </c>
      <c r="N99" s="5">
        <f t="shared" si="43"/>
        <v>5.03</v>
      </c>
      <c r="O99" s="6">
        <v>1</v>
      </c>
      <c r="Q99" s="5">
        <v>2.8840362697686919</v>
      </c>
      <c r="R99" s="5">
        <f t="shared" si="54"/>
        <v>2.1459637302313084</v>
      </c>
      <c r="S99" s="6">
        <v>0.35692261008712567</v>
      </c>
      <c r="V99" s="5" cm="1">
        <f t="array" ref="V99:X99">MMULT(V98:Y98,_xlfn.ANCHORARRAY($V$4))</f>
        <v>2.5707633787738722</v>
      </c>
      <c r="W99" s="5">
        <v>2.6981663865564198</v>
      </c>
      <c r="X99" s="5">
        <v>2.7212005578747052</v>
      </c>
      <c r="Y99" s="6">
        <f t="shared" si="55"/>
        <v>1</v>
      </c>
      <c r="AB99" s="5" cm="1">
        <f t="array" ref="AB99:AD99">MMULT(AB98:AE98,_xlfn.ANCHORARRAY($V$4))+AW99:AY99</f>
        <v>2.5862232201070379</v>
      </c>
      <c r="AC99" s="5">
        <v>2.6865328491190446</v>
      </c>
      <c r="AD99" s="5">
        <v>2.7388307061083994</v>
      </c>
      <c r="AE99" s="6">
        <f t="shared" si="56"/>
        <v>1</v>
      </c>
      <c r="AH99" s="5">
        <f t="shared" si="44"/>
        <v>1.5459841333165691E-2</v>
      </c>
      <c r="AI99" s="5">
        <f t="shared" si="45"/>
        <v>-1.1633537437375274E-2</v>
      </c>
      <c r="AJ99" s="5">
        <f t="shared" si="46"/>
        <v>1.7630148233694243E-2</v>
      </c>
      <c r="AK99" s="9">
        <f t="shared" si="47"/>
        <v>2.9263685671069517E-2</v>
      </c>
      <c r="AM99" s="5" cm="1">
        <f t="array" ref="AM99:AO99">MMULT(AM98:AP98,_xlfn.ANCHORARRAY($V$4))+MMULT(AW99:AY99,MINVERSE(_xlfn.MUNIT(3)-$AB$5:$AD$7))</f>
        <v>2.5836363155131599</v>
      </c>
      <c r="AN99" s="5">
        <v>2.6874064421967327</v>
      </c>
      <c r="AO99" s="5">
        <v>2.7327954624538155</v>
      </c>
      <c r="AP99" s="5">
        <f t="shared" si="48"/>
        <v>1</v>
      </c>
      <c r="AR99" s="5">
        <f t="shared" si="49"/>
        <v>1.2872936739287688E-2</v>
      </c>
      <c r="AS99" s="5">
        <f t="shared" si="50"/>
        <v>-1.0759944359687079E-2</v>
      </c>
      <c r="AT99" s="5">
        <f t="shared" si="51"/>
        <v>1.1594904579110388E-2</v>
      </c>
      <c r="AU99" s="9">
        <f t="shared" si="52"/>
        <v>2.2354848938797467E-2</v>
      </c>
      <c r="AW99" s="5">
        <f t="shared" si="57"/>
        <v>0</v>
      </c>
      <c r="AX99" s="5">
        <f t="shared" si="58"/>
        <v>0</v>
      </c>
      <c r="AY99" s="5">
        <f t="shared" si="59"/>
        <v>2.3999787053246095E-11</v>
      </c>
      <c r="BA99" s="3"/>
      <c r="BC99" s="26"/>
      <c r="BD99" s="26"/>
      <c r="BE99" s="26"/>
      <c r="BF99" s="26"/>
    </row>
    <row r="100" spans="1:58" x14ac:dyDescent="0.3">
      <c r="A100" s="1">
        <v>39083</v>
      </c>
      <c r="B100">
        <v>209.05099999999999</v>
      </c>
      <c r="C100" s="1">
        <v>39083</v>
      </c>
      <c r="D100">
        <v>5.1100000000000003</v>
      </c>
      <c r="E100" s="1">
        <v>39083</v>
      </c>
      <c r="F100">
        <v>16611.689999999999</v>
      </c>
      <c r="G100" s="1">
        <v>39083</v>
      </c>
      <c r="H100">
        <v>16413.084159999999</v>
      </c>
      <c r="J100" s="4">
        <f t="shared" si="40"/>
        <v>39082</v>
      </c>
      <c r="K100" s="5">
        <f t="shared" si="53"/>
        <v>1.3708106450849709</v>
      </c>
      <c r="L100" s="5">
        <f t="shared" si="41"/>
        <v>2.6345603763438197</v>
      </c>
      <c r="M100" s="5">
        <f t="shared" si="42"/>
        <v>2.6675492632130204</v>
      </c>
      <c r="N100" s="5">
        <f t="shared" si="43"/>
        <v>5.03</v>
      </c>
      <c r="O100" s="6">
        <v>1</v>
      </c>
      <c r="Q100" s="5">
        <v>2.8405810641276359</v>
      </c>
      <c r="R100" s="5">
        <f t="shared" si="54"/>
        <v>2.1894189358723644</v>
      </c>
      <c r="S100" s="6">
        <v>0.27897948532792505</v>
      </c>
      <c r="V100" s="5" cm="1">
        <f t="array" ref="V100:X100">MMULT(V99:Y99,_xlfn.ANCHORARRAY($V$4))</f>
        <v>2.5688621717169307</v>
      </c>
      <c r="W100" s="5">
        <v>2.6988150994916071</v>
      </c>
      <c r="X100" s="5">
        <v>2.7167842473051884</v>
      </c>
      <c r="Y100" s="6">
        <f t="shared" si="55"/>
        <v>1</v>
      </c>
      <c r="AB100" s="5" cm="1">
        <f t="array" ref="AB100:AD100">MMULT(AB99:AE99,_xlfn.ANCHORARRAY($V$4))+AW100:AY100</f>
        <v>2.5833562739237772</v>
      </c>
      <c r="AC100" s="5">
        <v>2.6878004760305756</v>
      </c>
      <c r="AD100" s="5">
        <v>2.7330031275493116</v>
      </c>
      <c r="AE100" s="6">
        <f t="shared" si="56"/>
        <v>1</v>
      </c>
      <c r="AH100" s="5">
        <f t="shared" si="44"/>
        <v>1.4494102206846549E-2</v>
      </c>
      <c r="AI100" s="5">
        <f t="shared" si="45"/>
        <v>-1.1014623461031547E-2</v>
      </c>
      <c r="AJ100" s="5">
        <f t="shared" si="46"/>
        <v>1.6218880244123213E-2</v>
      </c>
      <c r="AK100" s="9">
        <f t="shared" si="47"/>
        <v>2.723350370515476E-2</v>
      </c>
      <c r="AM100" s="5" cm="1">
        <f t="array" ref="AM100:AO100">MMULT(AM99:AP99,_xlfn.ANCHORARRAY($V$4))+MMULT(AW100:AY100,MINVERSE(_xlfn.MUNIT(3)-$AB$5:$AD$7))</f>
        <v>2.5808931123065912</v>
      </c>
      <c r="AN100" s="5">
        <v>2.6886525584578838</v>
      </c>
      <c r="AO100" s="5">
        <v>2.7273148755876653</v>
      </c>
      <c r="AP100" s="5">
        <f t="shared" si="48"/>
        <v>1</v>
      </c>
      <c r="AR100" s="5">
        <f t="shared" si="49"/>
        <v>1.2030940589660588E-2</v>
      </c>
      <c r="AS100" s="5">
        <f t="shared" si="50"/>
        <v>-1.0162541033723382E-2</v>
      </c>
      <c r="AT100" s="5">
        <f t="shared" si="51"/>
        <v>1.0530628282476862E-2</v>
      </c>
      <c r="AU100" s="9">
        <f t="shared" si="52"/>
        <v>2.0693169316200244E-2</v>
      </c>
      <c r="AW100" s="5">
        <f t="shared" si="57"/>
        <v>0</v>
      </c>
      <c r="AX100" s="5">
        <f t="shared" si="58"/>
        <v>0</v>
      </c>
      <c r="AY100" s="5">
        <f t="shared" si="59"/>
        <v>1.7999840289934573E-11</v>
      </c>
      <c r="BA100" s="3"/>
      <c r="BC100" s="26"/>
      <c r="BD100" s="26"/>
      <c r="BE100" s="26"/>
      <c r="BF100" s="26"/>
    </row>
    <row r="101" spans="1:58" x14ac:dyDescent="0.3">
      <c r="A101" s="1">
        <v>39173</v>
      </c>
      <c r="B101">
        <v>210.066</v>
      </c>
      <c r="C101" s="1">
        <v>39173</v>
      </c>
      <c r="D101">
        <v>4.87</v>
      </c>
      <c r="E101" s="1">
        <v>39173</v>
      </c>
      <c r="F101">
        <v>16713.313999999998</v>
      </c>
      <c r="G101" s="1">
        <v>39173</v>
      </c>
      <c r="H101">
        <v>16492.813129999999</v>
      </c>
      <c r="J101" s="4">
        <f t="shared" si="40"/>
        <v>39172</v>
      </c>
      <c r="K101" s="5">
        <f t="shared" si="53"/>
        <v>1.2027833006245472</v>
      </c>
      <c r="L101" s="5">
        <f t="shared" si="41"/>
        <v>1.5767249700146868</v>
      </c>
      <c r="M101" s="5">
        <f t="shared" si="42"/>
        <v>2.6269023073146824</v>
      </c>
      <c r="N101" s="5">
        <f t="shared" si="43"/>
        <v>5.1100000000000003</v>
      </c>
      <c r="O101" s="6">
        <v>1</v>
      </c>
      <c r="Q101" s="5">
        <v>2.769408888363206</v>
      </c>
      <c r="R101" s="5">
        <f t="shared" si="54"/>
        <v>2.3405911116367943</v>
      </c>
      <c r="S101" s="6">
        <v>0.41644880241784943</v>
      </c>
      <c r="V101" s="5" cm="1">
        <f t="array" ref="V101:X101">MMULT(V100:Y100,_xlfn.ANCHORARRAY($V$4))</f>
        <v>2.5670521433153857</v>
      </c>
      <c r="W101" s="5">
        <v>2.6994474928012422</v>
      </c>
      <c r="X101" s="5">
        <v>2.7126222632435493</v>
      </c>
      <c r="Y101" s="6">
        <f t="shared" si="55"/>
        <v>1</v>
      </c>
      <c r="AB101" s="5" cm="1">
        <f t="array" ref="AB101:AD101">MMULT(AB100:AE100,_xlfn.ANCHORARRAY($V$4))+AW101:AY101</f>
        <v>2.5806370306870621</v>
      </c>
      <c r="AC101" s="5">
        <v>2.6890213647247156</v>
      </c>
      <c r="AD101" s="5">
        <v>2.7275291699803308</v>
      </c>
      <c r="AE101" s="6">
        <f t="shared" si="56"/>
        <v>1</v>
      </c>
      <c r="AH101" s="5">
        <f t="shared" si="44"/>
        <v>1.3584887371676402E-2</v>
      </c>
      <c r="AI101" s="5">
        <f t="shared" si="45"/>
        <v>-1.0426128076526542E-2</v>
      </c>
      <c r="AJ101" s="5">
        <f t="shared" si="46"/>
        <v>1.4906906736781522E-2</v>
      </c>
      <c r="AK101" s="9">
        <f t="shared" si="47"/>
        <v>2.5333034813308064E-2</v>
      </c>
      <c r="AM101" s="5" cm="1">
        <f t="array" ref="AM101:AO101">MMULT(AM100:AP100,_xlfn.ANCHORARRAY($V$4))+MMULT(AW101:AY101,MINVERSE(_xlfn.MUNIT(3)-$AB$5:$AD$7))</f>
        <v>2.5782924082028718</v>
      </c>
      <c r="AN101" s="5">
        <v>2.6898514149309252</v>
      </c>
      <c r="AO101" s="5">
        <v>2.7221692170132457</v>
      </c>
      <c r="AP101" s="5">
        <f t="shared" si="48"/>
        <v>1</v>
      </c>
      <c r="AR101" s="5">
        <f t="shared" si="49"/>
        <v>1.1240264887486084E-2</v>
      </c>
      <c r="AS101" s="5">
        <f t="shared" si="50"/>
        <v>-9.5960778703170213E-3</v>
      </c>
      <c r="AT101" s="5">
        <f t="shared" si="51"/>
        <v>9.5469537696963869E-3</v>
      </c>
      <c r="AU101" s="9">
        <f t="shared" si="52"/>
        <v>1.9143031640013408E-2</v>
      </c>
      <c r="AW101" s="5">
        <f t="shared" si="57"/>
        <v>0</v>
      </c>
      <c r="AX101" s="5">
        <f t="shared" si="58"/>
        <v>0</v>
      </c>
      <c r="AY101" s="5">
        <f t="shared" si="59"/>
        <v>1.349988021745093E-11</v>
      </c>
      <c r="BA101" s="3"/>
      <c r="BC101" s="26"/>
      <c r="BD101" s="26"/>
      <c r="BE101" s="26"/>
      <c r="BF101" s="26"/>
    </row>
    <row r="102" spans="1:58" x14ac:dyDescent="0.3">
      <c r="A102" s="1">
        <v>39264</v>
      </c>
      <c r="B102">
        <v>211.149</v>
      </c>
      <c r="C102" s="1">
        <v>39264</v>
      </c>
      <c r="D102">
        <v>4.4400000000000004</v>
      </c>
      <c r="E102" s="1">
        <v>39264</v>
      </c>
      <c r="F102">
        <v>16809.587</v>
      </c>
      <c r="G102" s="1">
        <v>39264</v>
      </c>
      <c r="H102">
        <v>16575.361219999999</v>
      </c>
      <c r="J102" s="4">
        <f t="shared" si="40"/>
        <v>39263</v>
      </c>
      <c r="K102" s="5">
        <f t="shared" si="53"/>
        <v>1.328092915979538</v>
      </c>
      <c r="L102" s="5">
        <f t="shared" si="41"/>
        <v>1.9343747200181172</v>
      </c>
      <c r="M102" s="5">
        <f t="shared" si="42"/>
        <v>2.2880988669065738</v>
      </c>
      <c r="N102" s="5">
        <f t="shared" si="43"/>
        <v>4.87</v>
      </c>
      <c r="O102" s="6">
        <v>1</v>
      </c>
      <c r="Q102" s="5">
        <v>2.6708724195079592</v>
      </c>
      <c r="R102" s="5">
        <f t="shared" si="54"/>
        <v>2.1991275804920409</v>
      </c>
      <c r="S102" s="6">
        <v>0.31273549687530711</v>
      </c>
      <c r="V102" s="5" cm="1">
        <f t="array" ref="V102:X102">MMULT(V101:Y101,_xlfn.ANCHORARRAY($V$4))</f>
        <v>2.5653294426061413</v>
      </c>
      <c r="W102" s="5">
        <v>2.7000632180901309</v>
      </c>
      <c r="X102" s="5">
        <v>2.7087008806991291</v>
      </c>
      <c r="Y102" s="6">
        <f t="shared" si="55"/>
        <v>1</v>
      </c>
      <c r="AB102" s="5" cm="1">
        <f t="array" ref="AB102:AD102">MMULT(AB101:AE101,_xlfn.ANCHORARRAY($V$4))+AW102:AY102</f>
        <v>2.5780585359206065</v>
      </c>
      <c r="AC102" s="5">
        <v>2.6901965032155459</v>
      </c>
      <c r="AD102" s="5">
        <v>2.7223886969866871</v>
      </c>
      <c r="AE102" s="6">
        <f t="shared" si="56"/>
        <v>1</v>
      </c>
      <c r="AH102" s="5">
        <f t="shared" si="44"/>
        <v>1.2729093314465256E-2</v>
      </c>
      <c r="AI102" s="5">
        <f t="shared" si="45"/>
        <v>-9.8667148745850142E-3</v>
      </c>
      <c r="AJ102" s="5">
        <f t="shared" si="46"/>
        <v>1.3687816287557997E-2</v>
      </c>
      <c r="AK102" s="9">
        <f t="shared" si="47"/>
        <v>2.3554531162143011E-2</v>
      </c>
      <c r="AM102" s="5" cm="1">
        <f t="array" ref="AM102:AO102">MMULT(AM101:AP101,_xlfn.ANCHORARRAY($V$4))+MMULT(AW102:AY102,MINVERSE(_xlfn.MUNIT(3)-$AB$5:$AD$7))</f>
        <v>2.5758274172553461</v>
      </c>
      <c r="AN102" s="5">
        <v>2.6910041306179746</v>
      </c>
      <c r="AO102" s="5">
        <v>2.7173392837304666</v>
      </c>
      <c r="AP102" s="5">
        <f t="shared" si="48"/>
        <v>1</v>
      </c>
      <c r="AR102" s="5">
        <f t="shared" si="49"/>
        <v>1.0497974649204878E-2</v>
      </c>
      <c r="AS102" s="5">
        <f t="shared" si="50"/>
        <v>-9.0590874721563353E-3</v>
      </c>
      <c r="AT102" s="5">
        <f t="shared" si="51"/>
        <v>8.6384030313375604E-3</v>
      </c>
      <c r="AU102" s="9">
        <f t="shared" si="52"/>
        <v>1.7697490503493896E-2</v>
      </c>
      <c r="AW102" s="5">
        <f t="shared" si="57"/>
        <v>0</v>
      </c>
      <c r="AX102" s="5">
        <f t="shared" si="58"/>
        <v>0</v>
      </c>
      <c r="AY102" s="5">
        <f t="shared" si="59"/>
        <v>1.0124910163088197E-11</v>
      </c>
      <c r="BA102" s="3"/>
      <c r="BC102" s="26"/>
      <c r="BD102" s="26"/>
      <c r="BE102" s="26"/>
      <c r="BF102" s="26"/>
    </row>
    <row r="103" spans="1:58" x14ac:dyDescent="0.3">
      <c r="A103" s="1">
        <v>39356</v>
      </c>
      <c r="B103">
        <v>212.63499999999999</v>
      </c>
      <c r="C103" s="1">
        <v>39356</v>
      </c>
      <c r="D103">
        <v>3.49</v>
      </c>
      <c r="E103" s="1">
        <v>39356</v>
      </c>
      <c r="F103">
        <v>16915.190999999999</v>
      </c>
      <c r="G103" s="1">
        <v>39356</v>
      </c>
      <c r="H103">
        <v>16658.261600000002</v>
      </c>
      <c r="J103" s="4">
        <f t="shared" si="40"/>
        <v>39355</v>
      </c>
      <c r="K103" s="5">
        <f t="shared" si="53"/>
        <v>1.4032049513305878</v>
      </c>
      <c r="L103" s="5">
        <f t="shared" si="41"/>
        <v>2.3680360773066234</v>
      </c>
      <c r="M103" s="5">
        <f t="shared" si="42"/>
        <v>2.119293697737068</v>
      </c>
      <c r="N103" s="5">
        <f t="shared" si="43"/>
        <v>4.4400000000000004</v>
      </c>
      <c r="O103" s="6">
        <v>1</v>
      </c>
      <c r="Q103" s="5">
        <v>2.5467872040392239</v>
      </c>
      <c r="R103" s="5">
        <f t="shared" si="54"/>
        <v>1.8932127959607765</v>
      </c>
      <c r="S103" s="6">
        <v>0.16184543380243444</v>
      </c>
      <c r="V103" s="5" cm="1">
        <f t="array" ref="V103:X103">MMULT(V102:Y102,_xlfn.ANCHORARRAY($V$4))</f>
        <v>2.5636903446667416</v>
      </c>
      <c r="W103" s="5">
        <v>2.7006620210238745</v>
      </c>
      <c r="X103" s="5">
        <v>2.7050070615485091</v>
      </c>
      <c r="Y103" s="6">
        <f t="shared" si="55"/>
        <v>1</v>
      </c>
      <c r="AB103" s="5" cm="1">
        <f t="array" ref="AB103:AD103">MMULT(AB102:AE102,_xlfn.ANCHORARRAY($V$4))+AW103:AY103</f>
        <v>2.5756141198155902</v>
      </c>
      <c r="AC103" s="5">
        <v>2.6913269257219157</v>
      </c>
      <c r="AD103" s="5">
        <v>2.7175626455207316</v>
      </c>
      <c r="AE103" s="6">
        <f t="shared" si="56"/>
        <v>1</v>
      </c>
      <c r="AH103" s="5">
        <f t="shared" si="44"/>
        <v>1.192377514884857E-2</v>
      </c>
      <c r="AI103" s="5">
        <f t="shared" si="45"/>
        <v>-9.3350953019588623E-3</v>
      </c>
      <c r="AJ103" s="5">
        <f t="shared" si="46"/>
        <v>1.255558397222245E-2</v>
      </c>
      <c r="AK103" s="9">
        <f t="shared" si="47"/>
        <v>2.1890679274181313E-2</v>
      </c>
      <c r="AM103" s="5" cm="1">
        <f t="array" ref="AM103:AO103">MMULT(AM102:AP102,_xlfn.ANCHORARRAY($V$4))+MMULT(AW103:AY103,MINVERSE(_xlfn.MUNIT(3)-$AB$5:$AD$7))</f>
        <v>2.5734916367517022</v>
      </c>
      <c r="AN103" s="5">
        <v>2.692111857759282</v>
      </c>
      <c r="AO103" s="5">
        <v>2.7128069040915603</v>
      </c>
      <c r="AP103" s="5">
        <f t="shared" si="48"/>
        <v>1</v>
      </c>
      <c r="AR103" s="5">
        <f t="shared" si="49"/>
        <v>9.8012920849606111E-3</v>
      </c>
      <c r="AS103" s="5">
        <f t="shared" si="50"/>
        <v>-8.5501632645925696E-3</v>
      </c>
      <c r="AT103" s="5">
        <f t="shared" si="51"/>
        <v>7.7998425430512164E-3</v>
      </c>
      <c r="AU103" s="9">
        <f t="shared" si="52"/>
        <v>1.6350005807643786E-2</v>
      </c>
      <c r="AW103" s="5">
        <f t="shared" si="57"/>
        <v>0</v>
      </c>
      <c r="AX103" s="5">
        <f t="shared" si="58"/>
        <v>0</v>
      </c>
      <c r="AY103" s="5">
        <f t="shared" si="59"/>
        <v>7.5936826223161466E-12</v>
      </c>
      <c r="BA103" s="3"/>
      <c r="BC103" s="26"/>
      <c r="BD103" s="26"/>
      <c r="BE103" s="26"/>
      <c r="BF103" s="26"/>
    </row>
    <row r="104" spans="1:58" x14ac:dyDescent="0.3">
      <c r="A104" s="1">
        <v>39448</v>
      </c>
      <c r="B104">
        <v>214.04300000000001</v>
      </c>
      <c r="C104" s="1">
        <v>39448</v>
      </c>
      <c r="D104">
        <v>2.14</v>
      </c>
      <c r="E104" s="1">
        <v>39448</v>
      </c>
      <c r="F104">
        <v>16843.003000000001</v>
      </c>
      <c r="G104" s="1">
        <v>39448</v>
      </c>
      <c r="H104">
        <v>16741.835510000001</v>
      </c>
      <c r="J104" s="4">
        <f t="shared" si="40"/>
        <v>39447</v>
      </c>
      <c r="K104" s="5">
        <f t="shared" si="53"/>
        <v>1.5305808365796358</v>
      </c>
      <c r="L104" s="5">
        <f t="shared" si="41"/>
        <v>2.1333646824578612</v>
      </c>
      <c r="M104" s="5">
        <f t="shared" si="42"/>
        <v>2.3105089182179794</v>
      </c>
      <c r="N104" s="5">
        <f t="shared" si="43"/>
        <v>3.49</v>
      </c>
      <c r="O104" s="6">
        <v>1</v>
      </c>
      <c r="Q104" s="5">
        <v>2.400343243172137</v>
      </c>
      <c r="R104" s="5">
        <f t="shared" si="54"/>
        <v>1.0896567568278632</v>
      </c>
      <c r="S104" s="6">
        <v>-0.55688810378252551</v>
      </c>
      <c r="V104" s="5" cm="1">
        <f t="array" ref="V104:X104">MMULT(V103:Y103,_xlfn.ANCHORARRAY($V$4))</f>
        <v>2.5621312494060775</v>
      </c>
      <c r="W104" s="5">
        <v>2.7012437319297353</v>
      </c>
      <c r="X104" s="5">
        <v>2.7015284235162618</v>
      </c>
      <c r="Y104" s="6">
        <f t="shared" si="55"/>
        <v>1</v>
      </c>
      <c r="AB104" s="5" cm="1">
        <f t="array" ref="AB104:AD104">MMULT(AB103:AE103,_xlfn.ANCHORARRAY($V$4))+AW104:AY104</f>
        <v>2.5732973886351509</v>
      </c>
      <c r="AC104" s="5">
        <v>2.6924137041505314</v>
      </c>
      <c r="AD104" s="5">
        <v>2.7130329730154128</v>
      </c>
      <c r="AE104" s="6">
        <f t="shared" si="56"/>
        <v>1</v>
      </c>
      <c r="AH104" s="5">
        <f t="shared" si="44"/>
        <v>1.1166139229073391E-2</v>
      </c>
      <c r="AI104" s="5">
        <f t="shared" si="45"/>
        <v>-8.8300277792039417E-3</v>
      </c>
      <c r="AJ104" s="5">
        <f t="shared" si="46"/>
        <v>1.1504549499151029E-2</v>
      </c>
      <c r="AK104" s="9">
        <f t="shared" si="47"/>
        <v>2.0334577278354971E-2</v>
      </c>
      <c r="AM104" s="5" cm="1">
        <f t="array" ref="AM104:AO104">MMULT(AM103:AP103,_xlfn.ANCHORARRAY($V$4))+MMULT(AW104:AY104,MINVERSE(_xlfn.MUNIT(3)-$AB$5:$AD$7))</f>
        <v>2.5712788382125802</v>
      </c>
      <c r="AN104" s="5">
        <v>2.6931757743329068</v>
      </c>
      <c r="AO104" s="5">
        <v>2.7085548864961217</v>
      </c>
      <c r="AP104" s="5">
        <f t="shared" si="48"/>
        <v>1</v>
      </c>
      <c r="AR104" s="5">
        <f t="shared" si="49"/>
        <v>9.1475888065026822E-3</v>
      </c>
      <c r="AS104" s="5">
        <f t="shared" si="50"/>
        <v>-8.0679575968285455E-3</v>
      </c>
      <c r="AT104" s="5">
        <f t="shared" si="51"/>
        <v>7.026462979859982E-3</v>
      </c>
      <c r="AU104" s="9">
        <f t="shared" si="52"/>
        <v>1.5094420576688528E-2</v>
      </c>
      <c r="AW104" s="5">
        <f t="shared" si="57"/>
        <v>0</v>
      </c>
      <c r="AX104" s="5">
        <f t="shared" si="58"/>
        <v>0</v>
      </c>
      <c r="AY104" s="5">
        <f t="shared" si="59"/>
        <v>5.6952619667371099E-12</v>
      </c>
      <c r="BA104" s="3"/>
      <c r="BC104" s="26"/>
      <c r="BD104" s="26"/>
      <c r="BE104" s="26"/>
      <c r="BF104" s="26"/>
    </row>
    <row r="105" spans="1:58" x14ac:dyDescent="0.3">
      <c r="A105" s="1">
        <v>39539</v>
      </c>
      <c r="B105">
        <v>214.97300000000001</v>
      </c>
      <c r="C105" s="1">
        <v>39539</v>
      </c>
      <c r="D105">
        <v>1.65</v>
      </c>
      <c r="E105" s="1">
        <v>39539</v>
      </c>
      <c r="F105">
        <v>16943.291000000001</v>
      </c>
      <c r="G105" s="1">
        <v>39539</v>
      </c>
      <c r="H105">
        <v>16824.008460000001</v>
      </c>
      <c r="J105" s="4">
        <f t="shared" si="40"/>
        <v>39538</v>
      </c>
      <c r="K105" s="5">
        <f t="shared" si="53"/>
        <v>0.602461113321209</v>
      </c>
      <c r="L105" s="5">
        <f t="shared" si="41"/>
        <v>1.3924712055185307</v>
      </c>
      <c r="M105" s="5">
        <f t="shared" si="42"/>
        <v>2.3879340448024644</v>
      </c>
      <c r="N105" s="5">
        <f t="shared" si="43"/>
        <v>2.14</v>
      </c>
      <c r="O105" s="6">
        <v>1</v>
      </c>
      <c r="Q105" s="5">
        <v>2.235913796119311</v>
      </c>
      <c r="R105" s="5">
        <f t="shared" si="54"/>
        <v>-9.5913796119310835E-2</v>
      </c>
      <c r="S105" s="6">
        <v>-1.1778819467455923</v>
      </c>
      <c r="V105" s="5" cm="1">
        <f t="array" ref="V105:X105">MMULT(V104:Y104,_xlfn.ANCHORARRAY($V$4))</f>
        <v>2.5606486800669548</v>
      </c>
      <c r="W105" s="5">
        <v>2.7018082571373903</v>
      </c>
      <c r="X105" s="5">
        <v>2.6982532103309982</v>
      </c>
      <c r="Y105" s="6">
        <f t="shared" si="55"/>
        <v>1</v>
      </c>
      <c r="AB105" s="5" cm="1">
        <f t="array" ref="AB105:AD105">MMULT(AB104:AE104,_xlfn.ANCHORARRAY($V$4))+AW105:AY105</f>
        <v>2.5711022161271573</v>
      </c>
      <c r="AC105" s="5">
        <v>2.6934579403807932</v>
      </c>
      <c r="AD105" s="5">
        <v>2.7087826068303116</v>
      </c>
      <c r="AE105" s="6">
        <f t="shared" si="56"/>
        <v>1</v>
      </c>
      <c r="AH105" s="5">
        <f t="shared" si="44"/>
        <v>1.0453536060202495E-2</v>
      </c>
      <c r="AI105" s="5">
        <f t="shared" si="45"/>
        <v>-8.3503167565970315E-3</v>
      </c>
      <c r="AJ105" s="5">
        <f t="shared" si="46"/>
        <v>1.0529396499313393E-2</v>
      </c>
      <c r="AK105" s="9">
        <f t="shared" si="47"/>
        <v>1.8879713255910424E-2</v>
      </c>
      <c r="AM105" s="5" cm="1">
        <f t="array" ref="AM105:AO105">MMULT(AM104:AP104,_xlfn.ANCHORARRAY($V$4))+MMULT(AW105:AY105,MINVERSE(_xlfn.MUNIT(3)-$AB$5:$AD$7))</f>
        <v>2.5691830584488873</v>
      </c>
      <c r="AN105" s="5">
        <v>2.6941970772855139</v>
      </c>
      <c r="AO105" s="5">
        <v>2.7045669703823174</v>
      </c>
      <c r="AP105" s="5">
        <f t="shared" si="48"/>
        <v>1</v>
      </c>
      <c r="AR105" s="5">
        <f t="shared" si="49"/>
        <v>8.5343783819324948E-3</v>
      </c>
      <c r="AS105" s="5">
        <f t="shared" si="50"/>
        <v>-7.6111798518763152E-3</v>
      </c>
      <c r="AT105" s="5">
        <f t="shared" si="51"/>
        <v>6.3137600513192282E-3</v>
      </c>
      <c r="AU105" s="9">
        <f t="shared" si="52"/>
        <v>1.3924939903195543E-2</v>
      </c>
      <c r="AW105" s="5">
        <f t="shared" si="57"/>
        <v>0</v>
      </c>
      <c r="AX105" s="5">
        <f t="shared" si="58"/>
        <v>0</v>
      </c>
      <c r="AY105" s="5">
        <f t="shared" si="59"/>
        <v>4.271446475052832E-12</v>
      </c>
      <c r="BA105" s="3"/>
      <c r="BC105" s="26"/>
      <c r="BD105" s="26"/>
      <c r="BE105" s="26"/>
      <c r="BF105" s="26"/>
    </row>
    <row r="106" spans="1:58" x14ac:dyDescent="0.3">
      <c r="A106" s="1">
        <v>39630</v>
      </c>
      <c r="B106">
        <v>216.357</v>
      </c>
      <c r="C106" s="1">
        <v>39630</v>
      </c>
      <c r="D106">
        <v>1.55</v>
      </c>
      <c r="E106" s="1">
        <v>39630</v>
      </c>
      <c r="F106">
        <v>16854.294999999998</v>
      </c>
      <c r="G106" s="1">
        <v>39630</v>
      </c>
      <c r="H106">
        <v>16903.751319999999</v>
      </c>
      <c r="J106" s="4">
        <f t="shared" si="40"/>
        <v>39629</v>
      </c>
      <c r="K106" s="5">
        <f t="shared" si="53"/>
        <v>0.70650030097475147</v>
      </c>
      <c r="L106" s="5">
        <f t="shared" si="41"/>
        <v>1.3760107660276244</v>
      </c>
      <c r="M106" s="5">
        <f t="shared" si="42"/>
        <v>2.3359325164472144</v>
      </c>
      <c r="N106" s="5">
        <f t="shared" si="43"/>
        <v>1.65</v>
      </c>
      <c r="O106" s="6">
        <v>1</v>
      </c>
      <c r="Q106" s="5">
        <v>2.0585531575663762</v>
      </c>
      <c r="R106" s="5">
        <f t="shared" si="54"/>
        <v>-0.40855315756637633</v>
      </c>
      <c r="S106" s="6">
        <v>-0.68769541246869226</v>
      </c>
      <c r="V106" s="5" cm="1">
        <f t="array" ref="V106:X106">MMULT(V105:Y105,_xlfn.ANCHORARRAY($V$4))</f>
        <v>2.5592392814769775</v>
      </c>
      <c r="W106" s="5">
        <v>2.7023555710080438</v>
      </c>
      <c r="X106" s="5">
        <v>2.6951702630289827</v>
      </c>
      <c r="Y106" s="6">
        <f t="shared" si="55"/>
        <v>1</v>
      </c>
      <c r="AB106" s="5" cm="1">
        <f t="array" ref="AB106:AD106">MMULT(AB105:AE105,_xlfn.ANCHORARRAY($V$4))+AW106:AY106</f>
        <v>2.5690227349732533</v>
      </c>
      <c r="AC106" s="5">
        <v>2.6944607592899237</v>
      </c>
      <c r="AD106" s="5">
        <v>2.7047953959460282</v>
      </c>
      <c r="AE106" s="6">
        <f t="shared" si="56"/>
        <v>1</v>
      </c>
      <c r="AH106" s="5">
        <f t="shared" si="44"/>
        <v>9.7834534962757402E-3</v>
      </c>
      <c r="AI106" s="5">
        <f t="shared" si="45"/>
        <v>-7.8948117181201205E-3</v>
      </c>
      <c r="AJ106" s="5">
        <f t="shared" si="46"/>
        <v>9.6251329170455868E-3</v>
      </c>
      <c r="AK106" s="9">
        <f t="shared" si="47"/>
        <v>1.7519944635165707E-2</v>
      </c>
      <c r="AM106" s="5" cm="1">
        <f t="array" ref="AM106:AO106">MMULT(AM105:AP105,_xlfn.ANCHORARRAY($V$4))+MMULT(AW106:AY106,MINVERSE(_xlfn.MUNIT(3)-$AB$5:$AD$7))</f>
        <v>2.5671985907015165</v>
      </c>
      <c r="AN106" s="5">
        <v>2.6951769764373585</v>
      </c>
      <c r="AO106" s="5">
        <v>2.7008277794288231</v>
      </c>
      <c r="AP106" s="5">
        <f t="shared" si="48"/>
        <v>1</v>
      </c>
      <c r="AR106" s="5">
        <f t="shared" si="49"/>
        <v>7.959309224538913E-3</v>
      </c>
      <c r="AS106" s="5">
        <f t="shared" si="50"/>
        <v>-7.1785945706852594E-3</v>
      </c>
      <c r="AT106" s="5">
        <f t="shared" si="51"/>
        <v>5.6575163998404676E-3</v>
      </c>
      <c r="AU106" s="9">
        <f t="shared" si="52"/>
        <v>1.2836110970525727E-2</v>
      </c>
      <c r="AW106" s="5">
        <f t="shared" si="57"/>
        <v>0</v>
      </c>
      <c r="AX106" s="5">
        <f t="shared" si="58"/>
        <v>0</v>
      </c>
      <c r="AY106" s="5">
        <f t="shared" si="59"/>
        <v>3.203584856289624E-12</v>
      </c>
      <c r="BA106" s="3"/>
      <c r="BC106" s="26"/>
      <c r="BD106" s="26"/>
      <c r="BE106" s="26"/>
      <c r="BF106" s="26"/>
    </row>
    <row r="107" spans="1:58" x14ac:dyDescent="0.3">
      <c r="A107" s="1">
        <v>39722</v>
      </c>
      <c r="B107">
        <v>216.887</v>
      </c>
      <c r="C107" s="1">
        <v>39722</v>
      </c>
      <c r="D107">
        <v>0.33</v>
      </c>
      <c r="E107" s="1">
        <v>39722</v>
      </c>
      <c r="F107">
        <v>16485.349999999999</v>
      </c>
      <c r="G107" s="1">
        <v>39722</v>
      </c>
      <c r="H107">
        <v>16979.72738</v>
      </c>
      <c r="J107" s="4">
        <f t="shared" si="40"/>
        <v>39721</v>
      </c>
      <c r="K107" s="5">
        <f t="shared" si="53"/>
        <v>-0.29300484343093153</v>
      </c>
      <c r="L107" s="5">
        <f t="shared" si="41"/>
        <v>0.26596727212868654</v>
      </c>
      <c r="M107" s="5">
        <f t="shared" si="42"/>
        <v>2.4665046957361936</v>
      </c>
      <c r="N107" s="5">
        <f t="shared" si="43"/>
        <v>1.55</v>
      </c>
      <c r="O107" s="6">
        <v>1</v>
      </c>
      <c r="Q107" s="5">
        <v>1.8732556760763901</v>
      </c>
      <c r="R107" s="5">
        <f t="shared" si="54"/>
        <v>-0.32325567607639005</v>
      </c>
      <c r="S107" s="6">
        <v>-0.38042129791157264</v>
      </c>
      <c r="V107" s="5" cm="1">
        <f t="array" ref="V107:X107">MMULT(V106:Y106,_xlfn.ANCHORARRAY($V$4))</f>
        <v>2.5578998180810659</v>
      </c>
      <c r="W107" s="5">
        <v>2.7028857086036684</v>
      </c>
      <c r="X107" s="5">
        <v>2.6922689923767473</v>
      </c>
      <c r="Y107" s="6">
        <f t="shared" si="55"/>
        <v>1</v>
      </c>
      <c r="AB107" s="5" cm="1">
        <f t="array" ref="AB107:AD107">MMULT(AB106:AE106,_xlfn.ANCHORARRAY($V$4))+AW107:AY107</f>
        <v>2.5670533282989965</v>
      </c>
      <c r="AC107" s="5">
        <v>2.6954233024611485</v>
      </c>
      <c r="AD107" s="5">
        <v>2.7010560648243054</v>
      </c>
      <c r="AE107" s="6">
        <f t="shared" si="56"/>
        <v>1</v>
      </c>
      <c r="AH107" s="5">
        <f t="shared" si="44"/>
        <v>9.1535102179305383E-3</v>
      </c>
      <c r="AI107" s="5">
        <f t="shared" si="45"/>
        <v>-7.4624061425199173E-3</v>
      </c>
      <c r="AJ107" s="5">
        <f t="shared" si="46"/>
        <v>8.7870724475580531E-3</v>
      </c>
      <c r="AK107" s="9">
        <f t="shared" si="47"/>
        <v>1.624947859007797E-2</v>
      </c>
      <c r="AM107" s="5" cm="1">
        <f t="array" ref="AM107:AO107">MMULT(AM106:AP106,_xlfn.ANCHORARRAY($V$4))+MMULT(AW107:AY107,MINVERSE(_xlfn.MUNIT(3)-$AB$5:$AD$7))</f>
        <v>2.5653199758842882</v>
      </c>
      <c r="AN107" s="5">
        <v>2.6961166890084578</v>
      </c>
      <c r="AO107" s="5">
        <v>2.6973227768839041</v>
      </c>
      <c r="AP107" s="5">
        <f t="shared" si="48"/>
        <v>1</v>
      </c>
      <c r="AR107" s="5">
        <f t="shared" si="49"/>
        <v>7.4201578032222493E-3</v>
      </c>
      <c r="AS107" s="5">
        <f t="shared" si="50"/>
        <v>-6.7690195952105903E-3</v>
      </c>
      <c r="AT107" s="5">
        <f t="shared" si="51"/>
        <v>5.0537845071567666E-3</v>
      </c>
      <c r="AU107" s="9">
        <f t="shared" si="52"/>
        <v>1.1822804102367357E-2</v>
      </c>
      <c r="AW107" s="5">
        <f t="shared" si="57"/>
        <v>0</v>
      </c>
      <c r="AX107" s="5">
        <f t="shared" si="58"/>
        <v>0</v>
      </c>
      <c r="AY107" s="5">
        <f t="shared" si="59"/>
        <v>2.4026886422172181E-12</v>
      </c>
      <c r="BA107" s="3"/>
      <c r="BC107" s="26"/>
      <c r="BD107" s="26"/>
      <c r="BE107" s="26"/>
      <c r="BF107" s="26"/>
    </row>
    <row r="108" spans="1:58" x14ac:dyDescent="0.3">
      <c r="A108" s="1">
        <v>39814</v>
      </c>
      <c r="B108">
        <v>217.797</v>
      </c>
      <c r="C108" s="1">
        <v>39814</v>
      </c>
      <c r="D108">
        <v>0.2</v>
      </c>
      <c r="E108" s="1">
        <v>39814</v>
      </c>
      <c r="F108">
        <v>16298.262000000001</v>
      </c>
      <c r="G108" s="1">
        <v>39814</v>
      </c>
      <c r="H108">
        <v>17050.233619999999</v>
      </c>
      <c r="J108" s="4">
        <f t="shared" si="40"/>
        <v>39813</v>
      </c>
      <c r="K108" s="5">
        <f t="shared" si="53"/>
        <v>-2.9548017674250273</v>
      </c>
      <c r="L108" s="5">
        <f t="shared" si="41"/>
        <v>-2.5411536884212604</v>
      </c>
      <c r="M108" s="5">
        <f t="shared" si="42"/>
        <v>1.9996707973757966</v>
      </c>
      <c r="N108" s="5">
        <f t="shared" si="43"/>
        <v>0.33</v>
      </c>
      <c r="O108" s="6">
        <v>1</v>
      </c>
      <c r="Q108" s="5">
        <v>1.6847603544889305</v>
      </c>
      <c r="R108" s="5">
        <f t="shared" si="54"/>
        <v>-1.3547603544889304</v>
      </c>
      <c r="S108" s="6">
        <v>-1.0205368158698018</v>
      </c>
      <c r="V108" s="5" cm="1">
        <f t="array" ref="V108:X108">MMULT(V107:Y107,_xlfn.ANCHORARRAY($V$4))</f>
        <v>2.556627171786034</v>
      </c>
      <c r="W108" s="5">
        <v>2.7033987589512489</v>
      </c>
      <c r="X108" s="5">
        <v>2.6895393523834943</v>
      </c>
      <c r="Y108" s="6">
        <f t="shared" si="55"/>
        <v>1</v>
      </c>
      <c r="AB108" s="5" cm="1">
        <f t="array" ref="AB108:AD108">MMULT(AB107:AE107,_xlfn.ANCHORARRAY($V$4))+AW108:AY108</f>
        <v>2.5651886212669908</v>
      </c>
      <c r="AC108" s="5">
        <v>2.6963467225216289</v>
      </c>
      <c r="AD108" s="5">
        <v>2.6975501693530153</v>
      </c>
      <c r="AE108" s="6">
        <f t="shared" si="56"/>
        <v>1</v>
      </c>
      <c r="AH108" s="5">
        <f t="shared" si="44"/>
        <v>8.5614494809567177E-3</v>
      </c>
      <c r="AI108" s="5">
        <f t="shared" si="45"/>
        <v>-7.0520364296200455E-3</v>
      </c>
      <c r="AJ108" s="5">
        <f t="shared" si="46"/>
        <v>8.0108169695209952E-3</v>
      </c>
      <c r="AK108" s="9">
        <f t="shared" si="47"/>
        <v>1.5062853399141041E-2</v>
      </c>
      <c r="AM108" s="5" cm="1">
        <f t="array" ref="AM108:AO108">MMULT(AM107:AP107,_xlfn.ANCHORARRAY($V$4))+MMULT(AW108:AY108,MINVERSE(_xlfn.MUNIT(3)-$AB$5:$AD$7))</f>
        <v>2.5635419939483461</v>
      </c>
      <c r="AN108" s="5">
        <v>2.6970174347166447</v>
      </c>
      <c r="AO108" s="5">
        <v>2.6940382229400313</v>
      </c>
      <c r="AP108" s="5">
        <f t="shared" si="48"/>
        <v>1</v>
      </c>
      <c r="AR108" s="5">
        <f t="shared" si="49"/>
        <v>6.9148221623120953E-3</v>
      </c>
      <c r="AS108" s="5">
        <f t="shared" si="50"/>
        <v>-6.3813242346042465E-3</v>
      </c>
      <c r="AT108" s="5">
        <f t="shared" si="51"/>
        <v>4.4988705565369713E-3</v>
      </c>
      <c r="AU108" s="9">
        <f t="shared" si="52"/>
        <v>1.0880194791141218E-2</v>
      </c>
      <c r="AW108" s="5">
        <f t="shared" si="57"/>
        <v>0</v>
      </c>
      <c r="AX108" s="5">
        <f t="shared" si="58"/>
        <v>0</v>
      </c>
      <c r="AY108" s="5">
        <f t="shared" si="59"/>
        <v>1.8020164816629136E-12</v>
      </c>
      <c r="BA108" s="3"/>
      <c r="BC108" s="26"/>
      <c r="BD108" s="26"/>
      <c r="BE108" s="26"/>
      <c r="BF108" s="26"/>
    </row>
    <row r="109" spans="1:58" x14ac:dyDescent="0.3">
      <c r="A109" s="1">
        <v>39904</v>
      </c>
      <c r="B109">
        <v>218.90700000000001</v>
      </c>
      <c r="C109" s="1">
        <v>39904</v>
      </c>
      <c r="D109">
        <v>0.17</v>
      </c>
      <c r="E109" s="1">
        <v>39904</v>
      </c>
      <c r="F109">
        <v>16269.145</v>
      </c>
      <c r="G109" s="1">
        <v>39904</v>
      </c>
      <c r="H109">
        <v>17116.477719999999</v>
      </c>
      <c r="J109" s="4">
        <f t="shared" ref="J109:J140" si="60">EOMONTH(A108,2)</f>
        <v>39903</v>
      </c>
      <c r="K109" s="5">
        <f t="shared" si="53"/>
        <v>-4.5105429327525011</v>
      </c>
      <c r="L109" s="5">
        <f t="shared" ref="L109:L140" si="61">(F108/F104-1)*100</f>
        <v>-3.2342272930783178</v>
      </c>
      <c r="M109" s="5">
        <f t="shared" ref="M109:M140" si="62">(B108/B104-1)*100</f>
        <v>1.753853197721944</v>
      </c>
      <c r="N109" s="5">
        <f t="shared" ref="N109:N140" si="63">D108</f>
        <v>0.2</v>
      </c>
      <c r="O109" s="6">
        <v>1</v>
      </c>
      <c r="Q109" s="5">
        <v>1.4976041608460284</v>
      </c>
      <c r="R109" s="5">
        <f t="shared" si="54"/>
        <v>-1.2976041608460285</v>
      </c>
      <c r="S109" s="6">
        <v>-2.1346913999470363E-2</v>
      </c>
      <c r="V109" s="5" cm="1">
        <f t="array" ref="V109:X109">MMULT(V108:Y108,_xlfn.ANCHORARRAY($V$4))</f>
        <v>2.5554183396449783</v>
      </c>
      <c r="W109" s="5">
        <v>2.7038948588598193</v>
      </c>
      <c r="X109" s="5">
        <v>2.6869718148735799</v>
      </c>
      <c r="Y109" s="6">
        <f t="shared" si="55"/>
        <v>1</v>
      </c>
      <c r="AB109" s="5" cm="1">
        <f t="array" ref="AB109:AD109">MMULT(AB108:AE108,_xlfn.ANCHORARRAY($V$4))+AW109:AY109</f>
        <v>2.5634234727722536</v>
      </c>
      <c r="AC109" s="5">
        <v>2.6972321780605322</v>
      </c>
      <c r="AD109" s="5">
        <v>2.6942640547969274</v>
      </c>
      <c r="AE109" s="6">
        <f t="shared" si="56"/>
        <v>1</v>
      </c>
      <c r="AH109" s="5">
        <f t="shared" ref="AH109:AH140" si="64">AB109-V109</f>
        <v>8.0051331272752435E-3</v>
      </c>
      <c r="AI109" s="5">
        <f t="shared" ref="AI109:AI140" si="65">AC109-W109</f>
        <v>-6.6626807992871129E-3</v>
      </c>
      <c r="AJ109" s="5">
        <f t="shared" ref="AJ109:AJ140" si="66">AD109-X109</f>
        <v>7.2922399233474877E-3</v>
      </c>
      <c r="AK109" s="9">
        <f t="shared" ref="AK109:AK140" si="67">AJ109-AI109</f>
        <v>1.3954920722634601E-2</v>
      </c>
      <c r="AM109" s="5" cm="1">
        <f t="array" ref="AM109:AO109">MMULT(AM108:AP108,_xlfn.ANCHORARRAY($V$4))+MMULT(AW109:AY109,MINVERSE(_xlfn.MUNIT(3)-$AB$5:$AD$7))</f>
        <v>2.5618596553838047</v>
      </c>
      <c r="AN109" s="5">
        <v>2.6978804314016434</v>
      </c>
      <c r="AO109" s="5">
        <v>2.6909611340744237</v>
      </c>
      <c r="AP109" s="5">
        <f t="shared" ref="AP109:AP140" si="68">Y109</f>
        <v>1</v>
      </c>
      <c r="AR109" s="5">
        <f t="shared" ref="AR109:AR140" si="69">AM109-V109</f>
        <v>6.4413157388263365E-3</v>
      </c>
      <c r="AS109" s="5">
        <f t="shared" ref="AS109:AS140" si="70">AN109-W109</f>
        <v>-6.0144274581759305E-3</v>
      </c>
      <c r="AT109" s="5">
        <f t="shared" ref="AT109:AT140" si="71">AO109-X109</f>
        <v>3.9893192008437772E-3</v>
      </c>
      <c r="AU109" s="9">
        <f t="shared" ref="AU109:AU140" si="72">AT109-AS109</f>
        <v>1.0003746659019708E-2</v>
      </c>
      <c r="AW109" s="5">
        <f t="shared" si="57"/>
        <v>0</v>
      </c>
      <c r="AX109" s="5">
        <f t="shared" si="58"/>
        <v>0</v>
      </c>
      <c r="AY109" s="5">
        <f t="shared" si="59"/>
        <v>1.3515123612471852E-12</v>
      </c>
      <c r="BA109" s="3"/>
      <c r="BC109" s="26"/>
      <c r="BD109" s="26"/>
      <c r="BE109" s="26"/>
      <c r="BF109" s="26"/>
    </row>
    <row r="110" spans="1:58" x14ac:dyDescent="0.3">
      <c r="A110" s="1">
        <v>39995</v>
      </c>
      <c r="B110">
        <v>219.56</v>
      </c>
      <c r="C110" s="1">
        <v>39995</v>
      </c>
      <c r="D110">
        <v>0.16</v>
      </c>
      <c r="E110" s="1">
        <v>39995</v>
      </c>
      <c r="F110">
        <v>16326.281000000001</v>
      </c>
      <c r="G110" s="1">
        <v>39995</v>
      </c>
      <c r="H110">
        <v>17178.9702699999</v>
      </c>
      <c r="J110" s="4">
        <f t="shared" si="60"/>
        <v>39994</v>
      </c>
      <c r="K110" s="5">
        <f t="shared" si="53"/>
        <v>-5.0771239748591306</v>
      </c>
      <c r="L110" s="5">
        <f t="shared" si="61"/>
        <v>-3.9788374053187248</v>
      </c>
      <c r="M110" s="5">
        <f t="shared" si="62"/>
        <v>1.8299972554692845</v>
      </c>
      <c r="N110" s="5">
        <f t="shared" si="63"/>
        <v>0.17</v>
      </c>
      <c r="O110" s="6">
        <v>1</v>
      </c>
      <c r="Q110" s="5">
        <v>1.3154773379681595</v>
      </c>
      <c r="R110" s="5">
        <f t="shared" si="54"/>
        <v>-1.1454773379681595</v>
      </c>
      <c r="S110" s="6">
        <v>0.10490656493908983</v>
      </c>
      <c r="V110" s="5" cm="1">
        <f t="array" ref="V110:X110">MMULT(V109:Y109,_xlfn.ANCHORARRAY($V$4))</f>
        <v>2.5542704314067186</v>
      </c>
      <c r="W110" s="5">
        <v>2.7043741872508296</v>
      </c>
      <c r="X110" s="5">
        <v>2.6845573450890674</v>
      </c>
      <c r="Y110" s="6">
        <f t="shared" ref="Y110:Y141" si="73">O110</f>
        <v>1</v>
      </c>
      <c r="AB110" s="5" cm="1">
        <f t="array" ref="AB110:AD110">MMULT(AB109:AE109,_xlfn.ANCHORARRAY($V$4))+AW110:AY110</f>
        <v>2.5617529672566093</v>
      </c>
      <c r="AC110" s="5">
        <v>2.6980808290810949</v>
      </c>
      <c r="AD110" s="5">
        <v>2.6911848156770501</v>
      </c>
      <c r="AE110" s="6">
        <f t="shared" ref="AE110:AE141" si="74">Y110</f>
        <v>1</v>
      </c>
      <c r="AH110" s="5">
        <f t="shared" si="64"/>
        <v>7.4825358498906702E-3</v>
      </c>
      <c r="AI110" s="5">
        <f t="shared" si="65"/>
        <v>-6.2933581697346419E-3</v>
      </c>
      <c r="AJ110" s="5">
        <f t="shared" si="66"/>
        <v>6.6274705879827422E-3</v>
      </c>
      <c r="AK110" s="9">
        <f t="shared" si="67"/>
        <v>1.2920828757717384E-2</v>
      </c>
      <c r="AM110" s="5" cm="1">
        <f t="array" ref="AM110:AO110">MMULT(AM109:AP109,_xlfn.ANCHORARRAY($V$4))+MMULT(AW110:AY110,MINVERSE(_xlfn.MUNIT(3)-$AB$5:$AD$7))</f>
        <v>2.560268192872289</v>
      </c>
      <c r="AN110" s="5">
        <v>2.698706891132546</v>
      </c>
      <c r="AO110" s="5">
        <v>2.6880792442779891</v>
      </c>
      <c r="AP110" s="5">
        <f t="shared" si="68"/>
        <v>1</v>
      </c>
      <c r="AR110" s="5">
        <f t="shared" si="69"/>
        <v>5.9977614655704059E-3</v>
      </c>
      <c r="AS110" s="5">
        <f t="shared" si="70"/>
        <v>-5.667296118283538E-3</v>
      </c>
      <c r="AT110" s="5">
        <f t="shared" si="71"/>
        <v>3.5218991889216511E-3</v>
      </c>
      <c r="AU110" s="9">
        <f t="shared" si="72"/>
        <v>9.1891953072051891E-3</v>
      </c>
      <c r="AW110" s="5">
        <f t="shared" si="57"/>
        <v>0</v>
      </c>
      <c r="AX110" s="5">
        <f t="shared" si="58"/>
        <v>0</v>
      </c>
      <c r="AY110" s="5">
        <f t="shared" si="59"/>
        <v>1.0136342709353888E-12</v>
      </c>
      <c r="BA110" s="3"/>
      <c r="BC110" s="26"/>
      <c r="BD110" s="26"/>
      <c r="BE110" s="26"/>
      <c r="BF110" s="26"/>
    </row>
    <row r="111" spans="1:58" x14ac:dyDescent="0.3">
      <c r="A111" s="1">
        <v>40087</v>
      </c>
      <c r="B111">
        <v>220.68299999999999</v>
      </c>
      <c r="C111" s="1">
        <v>40087</v>
      </c>
      <c r="D111">
        <v>0.06</v>
      </c>
      <c r="E111" s="1">
        <v>40087</v>
      </c>
      <c r="F111">
        <v>16502.754000000001</v>
      </c>
      <c r="G111" s="1">
        <v>40087</v>
      </c>
      <c r="H111">
        <v>17239.531319999998</v>
      </c>
      <c r="J111" s="4">
        <f t="shared" si="60"/>
        <v>40086</v>
      </c>
      <c r="K111" s="5">
        <f t="shared" si="53"/>
        <v>-5.0909836351062925</v>
      </c>
      <c r="L111" s="5">
        <f t="shared" si="61"/>
        <v>-3.1328157006863644</v>
      </c>
      <c r="M111" s="5">
        <f t="shared" si="62"/>
        <v>1.480423559210009</v>
      </c>
      <c r="N111" s="5">
        <f t="shared" si="63"/>
        <v>0.16</v>
      </c>
      <c r="O111" s="6">
        <v>1</v>
      </c>
      <c r="Q111" s="5">
        <v>1.1412591260752702</v>
      </c>
      <c r="R111" s="5">
        <f t="shared" si="54"/>
        <v>-0.98125912607527022</v>
      </c>
      <c r="S111" s="6">
        <v>0.34668097648247542</v>
      </c>
      <c r="V111" s="5" cm="1">
        <f t="array" ref="V111:X111">MMULT(V110:Y110,_xlfn.ANCHORARRAY($V$4))</f>
        <v>2.5531806669532608</v>
      </c>
      <c r="W111" s="5">
        <v>2.7048369599649544</v>
      </c>
      <c r="X111" s="5">
        <v>2.6822873782921146</v>
      </c>
      <c r="Y111" s="6">
        <f t="shared" si="73"/>
        <v>1</v>
      </c>
      <c r="AB111" s="5" cm="1">
        <f t="array" ref="AB111:AD111">MMULT(AB110:AE110,_xlfn.ANCHORARRAY($V$4))+AW111:AY111</f>
        <v>2.5601724066566769</v>
      </c>
      <c r="AC111" s="5">
        <v>2.6988938329437602</v>
      </c>
      <c r="AD111" s="5">
        <v>2.6883002575032711</v>
      </c>
      <c r="AE111" s="6">
        <f t="shared" si="74"/>
        <v>1</v>
      </c>
      <c r="AH111" s="5">
        <f t="shared" si="64"/>
        <v>6.9917397034160444E-3</v>
      </c>
      <c r="AI111" s="5">
        <f t="shared" si="65"/>
        <v>-5.9431270211942611E-3</v>
      </c>
      <c r="AJ111" s="5">
        <f t="shared" si="66"/>
        <v>6.0128792111564522E-3</v>
      </c>
      <c r="AK111" s="9">
        <f t="shared" si="67"/>
        <v>1.1956006232350713E-2</v>
      </c>
      <c r="AM111" s="5" cm="1">
        <f t="array" ref="AM111:AO111">MMULT(AM110:AP110,_xlfn.ANCHORARRAY($V$4))+MMULT(AW111:AY111,MINVERSE(_xlfn.MUNIT(3)-$AB$5:$AD$7))</f>
        <v>2.5587630531019991</v>
      </c>
      <c r="AN111" s="5">
        <v>2.6994980167590765</v>
      </c>
      <c r="AO111" s="5">
        <v>2.6853809680972107</v>
      </c>
      <c r="AP111" s="5">
        <f t="shared" si="68"/>
        <v>1</v>
      </c>
      <c r="AR111" s="5">
        <f t="shared" si="69"/>
        <v>5.5823861487382942E-3</v>
      </c>
      <c r="AS111" s="5">
        <f t="shared" si="70"/>
        <v>-5.3389432058779107E-3</v>
      </c>
      <c r="AT111" s="5">
        <f t="shared" si="71"/>
        <v>3.0935898050961086E-3</v>
      </c>
      <c r="AU111" s="9">
        <f t="shared" si="72"/>
        <v>8.4325330109740193E-3</v>
      </c>
      <c r="AW111" s="5">
        <f t="shared" ref="AW111:AW142" si="75">AW110*0.5</f>
        <v>0</v>
      </c>
      <c r="AX111" s="5">
        <f t="shared" ref="AX111:AX142" si="76">AX110*0.5</f>
        <v>0</v>
      </c>
      <c r="AY111" s="5">
        <f t="shared" ref="AY111:AY142" si="77">AY110*0.75</f>
        <v>7.602257032015416E-13</v>
      </c>
      <c r="BA111" s="3"/>
      <c r="BC111" s="26"/>
      <c r="BD111" s="26"/>
      <c r="BE111" s="26"/>
      <c r="BF111" s="26"/>
    </row>
    <row r="112" spans="1:58" x14ac:dyDescent="0.3">
      <c r="A112" s="1">
        <v>40179</v>
      </c>
      <c r="B112">
        <v>220.71600000000001</v>
      </c>
      <c r="C112" s="1">
        <v>40179</v>
      </c>
      <c r="D112">
        <v>0.1</v>
      </c>
      <c r="E112" s="1">
        <v>40179</v>
      </c>
      <c r="F112">
        <v>16582.71</v>
      </c>
      <c r="G112" s="1">
        <v>40179</v>
      </c>
      <c r="H112">
        <v>17300.292150000001</v>
      </c>
      <c r="J112" s="4">
        <f t="shared" si="60"/>
        <v>40178</v>
      </c>
      <c r="K112" s="5">
        <f t="shared" si="53"/>
        <v>-4.3677803181490678</v>
      </c>
      <c r="L112" s="5">
        <f t="shared" si="61"/>
        <v>0.10557252348297741</v>
      </c>
      <c r="M112" s="5">
        <f t="shared" si="62"/>
        <v>1.7502201607288548</v>
      </c>
      <c r="N112" s="5">
        <f t="shared" si="63"/>
        <v>0.06</v>
      </c>
      <c r="O112" s="6">
        <v>1</v>
      </c>
      <c r="Q112" s="5">
        <v>0.97711284205107751</v>
      </c>
      <c r="R112" s="5">
        <f t="shared" si="54"/>
        <v>-0.91711284205107746</v>
      </c>
      <c r="S112" s="6">
        <v>0.11433565880965936</v>
      </c>
      <c r="V112" s="5" cm="1">
        <f t="array" ref="V112:X112">MMULT(V111:Y111,_xlfn.ANCHORARRAY($V$4))</f>
        <v>2.5521463736461003</v>
      </c>
      <c r="W112" s="5">
        <v>2.7052834250108679</v>
      </c>
      <c r="X112" s="5">
        <v>2.6801537973369229</v>
      </c>
      <c r="Y112" s="6">
        <f t="shared" si="73"/>
        <v>1</v>
      </c>
      <c r="AB112" s="5" cm="1">
        <f t="array" ref="AB112:AD112">MMULT(AB111:AE111,_xlfn.ANCHORARRAY($V$4))+AW112:AY112</f>
        <v>2.5586773024979763</v>
      </c>
      <c r="AC112" s="5">
        <v>2.6996723407604963</v>
      </c>
      <c r="AD112" s="5">
        <v>2.6855988602869867</v>
      </c>
      <c r="AE112" s="6">
        <f t="shared" si="74"/>
        <v>1</v>
      </c>
      <c r="AH112" s="5">
        <f t="shared" si="64"/>
        <v>6.5309288518760056E-3</v>
      </c>
      <c r="AI112" s="5">
        <f t="shared" si="65"/>
        <v>-5.6110842503716007E-3</v>
      </c>
      <c r="AJ112" s="5">
        <f t="shared" si="66"/>
        <v>5.4450629500637504E-3</v>
      </c>
      <c r="AK112" s="9">
        <f t="shared" si="67"/>
        <v>1.1056147200435351E-2</v>
      </c>
      <c r="AM112" s="5" cm="1">
        <f t="array" ref="AM112:AO112">MMULT(AM111:AP111,_xlfn.ANCHORARRAY($V$4))+MMULT(AW112:AY112,MINVERSE(_xlfn.MUNIT(3)-$AB$5:$AD$7))</f>
        <v>2.5573398887551178</v>
      </c>
      <c r="AN112" s="5">
        <v>2.7002549988698656</v>
      </c>
      <c r="AO112" s="5">
        <v>2.6828553654156861</v>
      </c>
      <c r="AP112" s="5">
        <f t="shared" si="68"/>
        <v>1</v>
      </c>
      <c r="AR112" s="5">
        <f t="shared" si="69"/>
        <v>5.1935151090174436E-3</v>
      </c>
      <c r="AS112" s="5">
        <f t="shared" si="70"/>
        <v>-5.0284261410022957E-3</v>
      </c>
      <c r="AT112" s="5">
        <f t="shared" si="71"/>
        <v>2.7015680787632057E-3</v>
      </c>
      <c r="AU112" s="9">
        <f t="shared" si="72"/>
        <v>7.7299942197655014E-3</v>
      </c>
      <c r="AW112" s="5">
        <f t="shared" si="75"/>
        <v>0</v>
      </c>
      <c r="AX112" s="5">
        <f t="shared" si="76"/>
        <v>0</v>
      </c>
      <c r="AY112" s="5">
        <f t="shared" si="77"/>
        <v>5.7016927740115625E-13</v>
      </c>
      <c r="BA112" s="3"/>
      <c r="BC112" s="26"/>
      <c r="BD112" s="26"/>
      <c r="BE112" s="26"/>
      <c r="BF112" s="26"/>
    </row>
    <row r="113" spans="1:58" x14ac:dyDescent="0.3">
      <c r="A113" s="1">
        <v>40269</v>
      </c>
      <c r="B113">
        <v>220.99299999999999</v>
      </c>
      <c r="C113" s="1">
        <v>40269</v>
      </c>
      <c r="D113">
        <v>0.15</v>
      </c>
      <c r="E113" s="1">
        <v>40269</v>
      </c>
      <c r="F113">
        <v>16743.162</v>
      </c>
      <c r="G113" s="1">
        <v>40269</v>
      </c>
      <c r="H113">
        <v>17362.172180000001</v>
      </c>
      <c r="J113" s="4">
        <f t="shared" si="60"/>
        <v>40268</v>
      </c>
      <c r="K113" s="5">
        <f t="shared" si="53"/>
        <v>-4.2362802354032496</v>
      </c>
      <c r="L113" s="5">
        <f t="shared" si="61"/>
        <v>1.7452658449103264</v>
      </c>
      <c r="M113" s="5">
        <f t="shared" si="62"/>
        <v>1.3402388462651071</v>
      </c>
      <c r="N113" s="5">
        <f t="shared" si="63"/>
        <v>0.1</v>
      </c>
      <c r="O113" s="6">
        <v>1</v>
      </c>
      <c r="Q113" s="5">
        <v>0.82458851582550063</v>
      </c>
      <c r="R113" s="5">
        <f t="shared" si="54"/>
        <v>-0.72458851582550066</v>
      </c>
      <c r="S113" s="6">
        <v>0.46376068029712481</v>
      </c>
      <c r="V113" s="5" cm="1">
        <f t="array" ref="V113:X113">MMULT(V112:Y112,_xlfn.ANCHORARRAY($V$4))</f>
        <v>2.5511649836002435</v>
      </c>
      <c r="W113" s="5">
        <v>2.705713858223787</v>
      </c>
      <c r="X113" s="5">
        <v>2.6781489111809922</v>
      </c>
      <c r="Y113" s="6">
        <f t="shared" si="73"/>
        <v>1</v>
      </c>
      <c r="AB113" s="5" cm="1">
        <f t="array" ref="AB113:AD113">MMULT(AB112:AE112,_xlfn.ANCHORARRAY($V$4))+AW113:AY113</f>
        <v>2.5572633681458203</v>
      </c>
      <c r="AC113" s="5">
        <v>2.7004174942032444</v>
      </c>
      <c r="AD113" s="5">
        <v>2.6830697437624234</v>
      </c>
      <c r="AE113" s="6">
        <f t="shared" si="74"/>
        <v>1</v>
      </c>
      <c r="AH113" s="5">
        <f t="shared" si="64"/>
        <v>6.0983845455768737E-3</v>
      </c>
      <c r="AI113" s="5">
        <f t="shared" si="65"/>
        <v>-5.2963640205425655E-3</v>
      </c>
      <c r="AJ113" s="5">
        <f t="shared" si="66"/>
        <v>4.9208325814311671E-3</v>
      </c>
      <c r="AK113" s="9">
        <f t="shared" si="67"/>
        <v>1.0217196601973733E-2</v>
      </c>
      <c r="AM113" s="5" cm="1">
        <f t="array" ref="AM113:AO113">MMULT(AM112:AP112,_xlfn.ANCHORARRAY($V$4))+MMULT(AW113:AY113,MINVERSE(_xlfn.MUNIT(3)-$AB$5:$AD$7))</f>
        <v>2.5559945506757304</v>
      </c>
      <c r="AN113" s="5">
        <v>2.7009790131235976</v>
      </c>
      <c r="AO113" s="5">
        <v>2.6804921079041257</v>
      </c>
      <c r="AP113" s="5">
        <f t="shared" si="68"/>
        <v>1</v>
      </c>
      <c r="AR113" s="5">
        <f t="shared" si="69"/>
        <v>4.8295670754869846E-3</v>
      </c>
      <c r="AS113" s="5">
        <f t="shared" si="70"/>
        <v>-4.7348451001893999E-3</v>
      </c>
      <c r="AT113" s="5">
        <f t="shared" si="71"/>
        <v>2.3431967231335449E-3</v>
      </c>
      <c r="AU113" s="9">
        <f t="shared" si="72"/>
        <v>7.0780418233229447E-3</v>
      </c>
      <c r="AW113" s="5">
        <f t="shared" si="75"/>
        <v>0</v>
      </c>
      <c r="AX113" s="5">
        <f t="shared" si="76"/>
        <v>0</v>
      </c>
      <c r="AY113" s="5">
        <f t="shared" si="77"/>
        <v>4.2762695805086719E-13</v>
      </c>
      <c r="BA113" s="3"/>
      <c r="BC113" s="26"/>
      <c r="BD113" s="26"/>
      <c r="BE113" s="26"/>
      <c r="BF113" s="26"/>
    </row>
    <row r="114" spans="1:58" x14ac:dyDescent="0.3">
      <c r="A114" s="1">
        <v>40360</v>
      </c>
      <c r="B114">
        <v>221.52799999999999</v>
      </c>
      <c r="C114" s="1">
        <v>40360</v>
      </c>
      <c r="D114">
        <v>0.15</v>
      </c>
      <c r="E114" s="1">
        <v>40360</v>
      </c>
      <c r="F114">
        <v>16872.266</v>
      </c>
      <c r="G114" s="1">
        <v>40360</v>
      </c>
      <c r="H114">
        <v>17426.505869999899</v>
      </c>
      <c r="J114" s="4">
        <f t="shared" si="60"/>
        <v>40359</v>
      </c>
      <c r="K114" s="5">
        <f t="shared" si="53"/>
        <v>-3.6303890867730941</v>
      </c>
      <c r="L114" s="5">
        <f t="shared" si="61"/>
        <v>2.9135950291180102</v>
      </c>
      <c r="M114" s="5">
        <f t="shared" si="62"/>
        <v>0.95291607851735183</v>
      </c>
      <c r="N114" s="5">
        <f t="shared" si="63"/>
        <v>0.15</v>
      </c>
      <c r="O114" s="6">
        <v>1</v>
      </c>
      <c r="Q114" s="5">
        <v>0.684662981802177</v>
      </c>
      <c r="R114" s="5">
        <f t="shared" si="54"/>
        <v>-0.53466298180217697</v>
      </c>
      <c r="S114" s="6">
        <v>0.67487485679797266</v>
      </c>
      <c r="V114" s="5" cm="1">
        <f t="array" ref="V114:X114">MMULT(V113:Y113,_xlfn.ANCHORARRAY($V$4))</f>
        <v>2.5502340309029874</v>
      </c>
      <c r="W114" s="5">
        <v>2.7061285593037168</v>
      </c>
      <c r="X114" s="5">
        <v>2.6762654343055718</v>
      </c>
      <c r="Y114" s="6">
        <f t="shared" si="73"/>
        <v>1</v>
      </c>
      <c r="AB114" s="5" cm="1">
        <f t="array" ref="AB114:AD114">MMULT(AB113:AE113,_xlfn.ANCHORARRAY($V$4))+AW114:AY114</f>
        <v>2.5559265112219727</v>
      </c>
      <c r="AC114" s="5">
        <v>2.7011304226920774</v>
      </c>
      <c r="AD114" s="5">
        <v>2.680702634247365</v>
      </c>
      <c r="AE114" s="6">
        <f t="shared" si="74"/>
        <v>1</v>
      </c>
      <c r="AH114" s="5">
        <f t="shared" si="64"/>
        <v>5.6924803189852824E-3</v>
      </c>
      <c r="AI114" s="5">
        <f t="shared" si="65"/>
        <v>-4.9981366116393922E-3</v>
      </c>
      <c r="AJ114" s="5">
        <f t="shared" si="66"/>
        <v>4.4371999417931463E-3</v>
      </c>
      <c r="AK114" s="9">
        <f t="shared" si="67"/>
        <v>9.4353365534325384E-3</v>
      </c>
      <c r="AM114" s="5" cm="1">
        <f t="array" ref="AM114:AO114">MMULT(AM113:AP113,_xlfn.ANCHORARRAY($V$4))+MMULT(AW114:AY114,MINVERSE(_xlfn.MUNIT(3)-$AB$5:$AD$7))</f>
        <v>2.5547230802249312</v>
      </c>
      <c r="AN114" s="5">
        <v>2.7016712179213536</v>
      </c>
      <c r="AO114" s="5">
        <v>2.6782814470698022</v>
      </c>
      <c r="AP114" s="5">
        <f t="shared" si="68"/>
        <v>1</v>
      </c>
      <c r="AR114" s="5">
        <f t="shared" si="69"/>
        <v>4.4890493219438277E-3</v>
      </c>
      <c r="AS114" s="5">
        <f t="shared" si="70"/>
        <v>-4.4573413823632002E-3</v>
      </c>
      <c r="AT114" s="5">
        <f t="shared" si="71"/>
        <v>2.0160127642303571E-3</v>
      </c>
      <c r="AU114" s="9">
        <f t="shared" si="72"/>
        <v>6.4733541465935573E-3</v>
      </c>
      <c r="AW114" s="5">
        <f t="shared" si="75"/>
        <v>0</v>
      </c>
      <c r="AX114" s="5">
        <f t="shared" si="76"/>
        <v>0</v>
      </c>
      <c r="AY114" s="5">
        <f t="shared" si="77"/>
        <v>3.2072021853815038E-13</v>
      </c>
      <c r="BA114" s="3"/>
      <c r="BC114" s="26"/>
      <c r="BD114" s="26"/>
      <c r="BE114" s="26"/>
      <c r="BF114" s="26"/>
    </row>
    <row r="115" spans="1:58" x14ac:dyDescent="0.3">
      <c r="A115" s="1">
        <v>40452</v>
      </c>
      <c r="B115">
        <v>222.107</v>
      </c>
      <c r="C115" s="1">
        <v>40452</v>
      </c>
      <c r="D115">
        <v>0.14000000000000001</v>
      </c>
      <c r="E115" s="1">
        <v>40452</v>
      </c>
      <c r="F115">
        <v>16960.864000000001</v>
      </c>
      <c r="G115" s="1">
        <v>40452</v>
      </c>
      <c r="H115">
        <v>17492.537189999999</v>
      </c>
      <c r="J115" s="4">
        <f t="shared" si="60"/>
        <v>40451</v>
      </c>
      <c r="K115" s="5">
        <f t="shared" si="53"/>
        <v>-3.2321164180703597</v>
      </c>
      <c r="L115" s="5">
        <f t="shared" si="61"/>
        <v>3.344209253779229</v>
      </c>
      <c r="M115" s="5">
        <f t="shared" si="62"/>
        <v>0.89633813080707281</v>
      </c>
      <c r="N115" s="5">
        <f t="shared" si="63"/>
        <v>0.15</v>
      </c>
      <c r="O115" s="6">
        <v>1</v>
      </c>
      <c r="Q115" s="5">
        <v>0.55786020656235302</v>
      </c>
      <c r="R115" s="5">
        <f t="shared" si="54"/>
        <v>-0.407860206562353</v>
      </c>
      <c r="S115" s="6">
        <v>0.678368361575727</v>
      </c>
      <c r="V115" s="5" cm="1">
        <f t="array" ref="V115:X115">MMULT(V114:Y114,_xlfn.ANCHORARRAY($V$4))</f>
        <v>2.549351148792848</v>
      </c>
      <c r="W115" s="5">
        <v>2.7065278482053268</v>
      </c>
      <c r="X115" s="5">
        <v>2.6744964670154259</v>
      </c>
      <c r="Y115" s="6">
        <f t="shared" si="73"/>
        <v>1</v>
      </c>
      <c r="AB115" s="5" cm="1">
        <f t="array" ref="AB115:AD115">MMULT(AB114:AE114,_xlfn.ANCHORARRAY($V$4))+AW115:AY115</f>
        <v>2.5546628261945128</v>
      </c>
      <c r="AC115" s="5">
        <v>2.7018122409311345</v>
      </c>
      <c r="AD115" s="5">
        <v>2.6784878330760571</v>
      </c>
      <c r="AE115" s="6">
        <f t="shared" si="74"/>
        <v>1</v>
      </c>
      <c r="AH115" s="5">
        <f t="shared" si="64"/>
        <v>5.3116774016648272E-3</v>
      </c>
      <c r="AI115" s="5">
        <f t="shared" si="65"/>
        <v>-4.7156072741922905E-3</v>
      </c>
      <c r="AJ115" s="5">
        <f t="shared" si="66"/>
        <v>3.9913660606312185E-3</v>
      </c>
      <c r="AK115" s="9">
        <f t="shared" si="67"/>
        <v>8.706973334823509E-3</v>
      </c>
      <c r="AM115" s="5" cm="1">
        <f t="array" ref="AM115:AO115">MMULT(AM114:AP114,_xlfn.ANCHORARRAY($V$4))+MMULT(AW115:AY115,MINVERSE(_xlfn.MUNIT(3)-$AB$5:$AD$7))</f>
        <v>2.5535217018284251</v>
      </c>
      <c r="AN115" s="5">
        <v>2.7023327523907845</v>
      </c>
      <c r="AO115" s="5">
        <v>2.6762141838385531</v>
      </c>
      <c r="AP115" s="5">
        <f t="shared" si="68"/>
        <v>1</v>
      </c>
      <c r="AR115" s="5">
        <f t="shared" si="69"/>
        <v>4.1705530355771181E-3</v>
      </c>
      <c r="AS115" s="5">
        <f t="shared" si="70"/>
        <v>-4.195095814542249E-3</v>
      </c>
      <c r="AT115" s="5">
        <f t="shared" si="71"/>
        <v>1.7177168231272688E-3</v>
      </c>
      <c r="AU115" s="9">
        <f t="shared" si="72"/>
        <v>5.9128126376695178E-3</v>
      </c>
      <c r="AW115" s="5">
        <f t="shared" si="75"/>
        <v>0</v>
      </c>
      <c r="AX115" s="5">
        <f t="shared" si="76"/>
        <v>0</v>
      </c>
      <c r="AY115" s="5">
        <f t="shared" si="77"/>
        <v>2.4054016390361281E-13</v>
      </c>
      <c r="BA115" s="3"/>
      <c r="BC115" s="26"/>
      <c r="BD115" s="26"/>
      <c r="BE115" s="26"/>
      <c r="BF115" s="26"/>
    </row>
    <row r="116" spans="1:58" x14ac:dyDescent="0.3">
      <c r="A116" s="1">
        <v>40544</v>
      </c>
      <c r="B116">
        <v>223.15700000000001</v>
      </c>
      <c r="C116" s="1">
        <v>40544</v>
      </c>
      <c r="D116">
        <v>0.13</v>
      </c>
      <c r="E116" s="1">
        <v>40544</v>
      </c>
      <c r="F116">
        <v>16920.632000000001</v>
      </c>
      <c r="G116" s="1">
        <v>40544</v>
      </c>
      <c r="H116">
        <v>17560.495500000001</v>
      </c>
      <c r="J116" s="4">
        <f t="shared" si="60"/>
        <v>40543</v>
      </c>
      <c r="K116" s="5">
        <f t="shared" si="53"/>
        <v>-3.0865771227265002</v>
      </c>
      <c r="L116" s="5">
        <f t="shared" si="61"/>
        <v>2.7759609093124693</v>
      </c>
      <c r="M116" s="5">
        <f t="shared" si="62"/>
        <v>0.64526945890712728</v>
      </c>
      <c r="N116" s="5">
        <f t="shared" si="63"/>
        <v>0.14000000000000001</v>
      </c>
      <c r="O116" s="6">
        <v>1</v>
      </c>
      <c r="Q116" s="5">
        <v>0.44436999232364854</v>
      </c>
      <c r="R116" s="5">
        <f t="shared" si="54"/>
        <v>-0.30436999232364853</v>
      </c>
      <c r="S116" s="6">
        <v>0.81809213299910399</v>
      </c>
      <c r="V116" s="5" cm="1">
        <f t="array" ref="V116:X116">MMULT(V115:Y115,_xlfn.ANCHORARRAY($V$4))</f>
        <v>2.5485140668124653</v>
      </c>
      <c r="W116" s="5">
        <v>2.7069120618532718</v>
      </c>
      <c r="X116" s="5">
        <v>2.6728354765883227</v>
      </c>
      <c r="Y116" s="6">
        <f t="shared" si="73"/>
        <v>1</v>
      </c>
      <c r="AB116" s="5" cm="1">
        <f t="array" ref="AB116:AD116">MMULT(AB115:AE115,_xlfn.ANCHORARRAY($V$4))+AW116:AY116</f>
        <v>2.5534685871469529</v>
      </c>
      <c r="AC116" s="5">
        <v>2.7024640467627088</v>
      </c>
      <c r="AD116" s="5">
        <v>2.6764161865390754</v>
      </c>
      <c r="AE116" s="6">
        <f t="shared" si="74"/>
        <v>1</v>
      </c>
      <c r="AH116" s="5">
        <f t="shared" si="64"/>
        <v>4.9545203344876221E-3</v>
      </c>
      <c r="AI116" s="5">
        <f t="shared" si="65"/>
        <v>-4.4480150905630289E-3</v>
      </c>
      <c r="AJ116" s="5">
        <f t="shared" si="66"/>
        <v>3.5807099507527695E-3</v>
      </c>
      <c r="AK116" s="9">
        <f t="shared" si="67"/>
        <v>8.0287250413157984E-3</v>
      </c>
      <c r="AM116" s="5" cm="1">
        <f t="array" ref="AM116:AO116">MMULT(AM115:AP115,_xlfn.ANCHORARRAY($V$4))+MMULT(AW116:AY116,MINVERSE(_xlfn.MUNIT(3)-$AB$5:$AD$7))</f>
        <v>2.552386815720713</v>
      </c>
      <c r="AN116" s="5">
        <v>2.7029647346549011</v>
      </c>
      <c r="AO116" s="5">
        <v>2.6742816396046027</v>
      </c>
      <c r="AP116" s="5">
        <f t="shared" si="68"/>
        <v>1</v>
      </c>
      <c r="AR116" s="5">
        <f t="shared" si="69"/>
        <v>3.8727489082477362E-3</v>
      </c>
      <c r="AS116" s="5">
        <f t="shared" si="70"/>
        <v>-3.9473271983707647E-3</v>
      </c>
      <c r="AT116" s="5">
        <f t="shared" si="71"/>
        <v>1.4461630162800887E-3</v>
      </c>
      <c r="AU116" s="9">
        <f t="shared" si="72"/>
        <v>5.3934902146508534E-3</v>
      </c>
      <c r="AW116" s="5">
        <f t="shared" si="75"/>
        <v>0</v>
      </c>
      <c r="AX116" s="5">
        <f t="shared" si="76"/>
        <v>0</v>
      </c>
      <c r="AY116" s="5">
        <f t="shared" si="77"/>
        <v>1.8040512292770961E-13</v>
      </c>
      <c r="BA116" s="3"/>
      <c r="BC116" s="26"/>
      <c r="BD116" s="26"/>
      <c r="BE116" s="26"/>
      <c r="BF116" s="26"/>
    </row>
    <row r="117" spans="1:58" x14ac:dyDescent="0.3">
      <c r="A117" s="1">
        <v>40634</v>
      </c>
      <c r="B117">
        <v>224.2</v>
      </c>
      <c r="C117" s="1">
        <v>40634</v>
      </c>
      <c r="D117">
        <v>0.05</v>
      </c>
      <c r="E117" s="1">
        <v>40634</v>
      </c>
      <c r="F117">
        <v>17035.114000000001</v>
      </c>
      <c r="G117" s="1">
        <v>40634</v>
      </c>
      <c r="H117">
        <v>17630.45708</v>
      </c>
      <c r="J117" s="4">
        <f t="shared" si="60"/>
        <v>40633</v>
      </c>
      <c r="K117" s="5">
        <f t="shared" si="53"/>
        <v>-3.711809962236428</v>
      </c>
      <c r="L117" s="5">
        <f t="shared" si="61"/>
        <v>2.0377971996133448</v>
      </c>
      <c r="M117" s="5">
        <f t="shared" si="62"/>
        <v>1.1059461026839967</v>
      </c>
      <c r="N117" s="5">
        <f t="shared" si="63"/>
        <v>0.13</v>
      </c>
      <c r="O117" s="6">
        <v>1</v>
      </c>
      <c r="Q117" s="5">
        <v>0.34412722867458206</v>
      </c>
      <c r="R117" s="5">
        <f t="shared" si="54"/>
        <v>-0.21412722867458206</v>
      </c>
      <c r="S117" s="6">
        <v>0.67141901559331485</v>
      </c>
      <c r="V117" s="5" cm="1">
        <f t="array" ref="V117:X117">MMULT(V116:Y116,_xlfn.ANCHORARRAY($V$4))</f>
        <v>2.547720607947904</v>
      </c>
      <c r="W117" s="5">
        <v>2.7072815511585251</v>
      </c>
      <c r="X117" s="5">
        <v>2.6712762792450295</v>
      </c>
      <c r="Y117" s="6">
        <f t="shared" si="73"/>
        <v>1</v>
      </c>
      <c r="AB117" s="5" cm="1">
        <f t="array" ref="AB117:AD117">MMULT(AB116:AE116,_xlfn.ANCHORARRAY($V$4))+AW117:AY117</f>
        <v>2.5523402407313949</v>
      </c>
      <c r="AC117" s="5">
        <v>2.7030869193120175</v>
      </c>
      <c r="AD117" s="5">
        <v>2.674479057267011</v>
      </c>
      <c r="AE117" s="6">
        <f t="shared" si="74"/>
        <v>1</v>
      </c>
      <c r="AH117" s="5">
        <f t="shared" si="64"/>
        <v>4.6196327834908679E-3</v>
      </c>
      <c r="AI117" s="5">
        <f t="shared" si="65"/>
        <v>-4.1946318465075905E-3</v>
      </c>
      <c r="AJ117" s="5">
        <f t="shared" si="66"/>
        <v>3.2027780219814339E-3</v>
      </c>
      <c r="AK117" s="9">
        <f t="shared" si="67"/>
        <v>7.3974098684890244E-3</v>
      </c>
      <c r="AM117" s="5" cm="1">
        <f t="array" ref="AM117:AO117">MMULT(AM116:AP116,_xlfn.ANCHORARRAY($V$4))+MMULT(AW117:AY117,MINVERSE(_xlfn.MUNIT(3)-$AB$5:$AD$7))</f>
        <v>2.5513149908888422</v>
      </c>
      <c r="AN117" s="5">
        <v>2.7035682603602709</v>
      </c>
      <c r="AO117" s="5">
        <v>2.6724756286855675</v>
      </c>
      <c r="AP117" s="5">
        <f t="shared" si="68"/>
        <v>1</v>
      </c>
      <c r="AR117" s="5">
        <f t="shared" si="69"/>
        <v>3.5943829409381678E-3</v>
      </c>
      <c r="AS117" s="5">
        <f t="shared" si="70"/>
        <v>-3.7132907982542207E-3</v>
      </c>
      <c r="AT117" s="5">
        <f t="shared" si="71"/>
        <v>1.1993494405380112E-3</v>
      </c>
      <c r="AU117" s="9">
        <f t="shared" si="72"/>
        <v>4.9126402387922319E-3</v>
      </c>
      <c r="AW117" s="5">
        <f t="shared" si="75"/>
        <v>0</v>
      </c>
      <c r="AX117" s="5">
        <f t="shared" si="76"/>
        <v>0</v>
      </c>
      <c r="AY117" s="5">
        <f t="shared" si="77"/>
        <v>1.3530384219578219E-13</v>
      </c>
      <c r="BA117" s="3"/>
      <c r="BC117" s="26"/>
      <c r="BD117" s="26"/>
      <c r="BE117" s="26"/>
      <c r="BF117" s="26"/>
    </row>
    <row r="118" spans="1:58" x14ac:dyDescent="0.3">
      <c r="A118" s="1">
        <v>40725</v>
      </c>
      <c r="B118">
        <v>225.733</v>
      </c>
      <c r="C118" s="1">
        <v>40725</v>
      </c>
      <c r="D118">
        <v>0.02</v>
      </c>
      <c r="E118" s="1">
        <v>40725</v>
      </c>
      <c r="F118">
        <v>17031.312999999998</v>
      </c>
      <c r="G118" s="1">
        <v>40725</v>
      </c>
      <c r="H118">
        <v>17702.57186</v>
      </c>
      <c r="J118" s="4">
        <f t="shared" si="60"/>
        <v>40724</v>
      </c>
      <c r="K118" s="5">
        <f t="shared" si="53"/>
        <v>-3.4351179140723733</v>
      </c>
      <c r="L118" s="5">
        <f t="shared" si="61"/>
        <v>1.7437088645501975</v>
      </c>
      <c r="M118" s="5">
        <f t="shared" si="62"/>
        <v>1.4511771866077217</v>
      </c>
      <c r="N118" s="5">
        <f t="shared" si="63"/>
        <v>0.05</v>
      </c>
      <c r="O118" s="6">
        <v>1</v>
      </c>
      <c r="Q118" s="5">
        <v>0.25687657395846991</v>
      </c>
      <c r="R118" s="5">
        <f t="shared" si="54"/>
        <v>-0.20687657395846992</v>
      </c>
      <c r="S118" s="6">
        <v>0.43319525113385343</v>
      </c>
      <c r="V118" s="5" cm="1">
        <f t="array" ref="V118:X118">MMULT(V117:Y117,_xlfn.ANCHORARRAY($V$4))</f>
        <v>2.5469686857654592</v>
      </c>
      <c r="W118" s="5">
        <v>2.7076366783129453</v>
      </c>
      <c r="X118" s="5">
        <v>2.6698130229110197</v>
      </c>
      <c r="Y118" s="6">
        <f t="shared" si="73"/>
        <v>1</v>
      </c>
      <c r="AB118" s="5" cm="1">
        <f t="array" ref="AB118:AD118">MMULT(AB117:AE117,_xlfn.ANCHORARRAY($V$4))+AW118:AY118</f>
        <v>2.5512743993093685</v>
      </c>
      <c r="AC118" s="5">
        <v>2.7036819173972044</v>
      </c>
      <c r="AD118" s="5">
        <v>2.6726682969968283</v>
      </c>
      <c r="AE118" s="6">
        <f t="shared" si="74"/>
        <v>1</v>
      </c>
      <c r="AH118" s="5">
        <f t="shared" si="64"/>
        <v>4.3057135439092953E-3</v>
      </c>
      <c r="AI118" s="5">
        <f t="shared" si="65"/>
        <v>-3.9547609157408736E-3</v>
      </c>
      <c r="AJ118" s="5">
        <f t="shared" si="66"/>
        <v>2.8552740858085457E-3</v>
      </c>
      <c r="AK118" s="9">
        <f t="shared" si="67"/>
        <v>6.8100350015494193E-3</v>
      </c>
      <c r="AM118" s="5" cm="1">
        <f t="array" ref="AM118:AO118">MMULT(AM117:AP117,_xlfn.ANCHORARRAY($V$4))+MMULT(AW118:AY118,MINVERSE(_xlfn.MUNIT(3)-$AB$5:$AD$7))</f>
        <v>2.5503029582177006</v>
      </c>
      <c r="AN118" s="5">
        <v>2.7041444014412988</v>
      </c>
      <c r="AO118" s="5">
        <v>2.6707884321221225</v>
      </c>
      <c r="AP118" s="5">
        <f t="shared" si="68"/>
        <v>1</v>
      </c>
      <c r="AR118" s="5">
        <f t="shared" si="69"/>
        <v>3.3342724522413825E-3</v>
      </c>
      <c r="AS118" s="5">
        <f t="shared" si="70"/>
        <v>-3.4922768716465491E-3</v>
      </c>
      <c r="AT118" s="5">
        <f t="shared" si="71"/>
        <v>9.7540921110272905E-4</v>
      </c>
      <c r="AU118" s="9">
        <f t="shared" si="72"/>
        <v>4.4676860827492781E-3</v>
      </c>
      <c r="AW118" s="5">
        <f t="shared" si="75"/>
        <v>0</v>
      </c>
      <c r="AX118" s="5">
        <f t="shared" si="76"/>
        <v>0</v>
      </c>
      <c r="AY118" s="5">
        <f t="shared" si="77"/>
        <v>1.0147788164683664E-13</v>
      </c>
      <c r="BA118" s="3"/>
      <c r="BC118" s="26"/>
      <c r="BD118" s="26"/>
      <c r="BE118" s="26"/>
      <c r="BF118" s="26"/>
    </row>
    <row r="119" spans="1:58" x14ac:dyDescent="0.3">
      <c r="A119" s="1">
        <v>40817</v>
      </c>
      <c r="B119">
        <v>226.93700000000001</v>
      </c>
      <c r="C119" s="1">
        <v>40817</v>
      </c>
      <c r="D119">
        <v>0.02</v>
      </c>
      <c r="E119" s="1">
        <v>40817</v>
      </c>
      <c r="F119">
        <v>17222.582999999999</v>
      </c>
      <c r="G119" s="1">
        <v>40817</v>
      </c>
      <c r="H119">
        <v>17776.288390000002</v>
      </c>
      <c r="J119" s="4">
        <f t="shared" si="60"/>
        <v>40816</v>
      </c>
      <c r="K119" s="5">
        <f t="shared" si="53"/>
        <v>-3.8656340909964606</v>
      </c>
      <c r="L119" s="5">
        <f t="shared" si="61"/>
        <v>0.94265346456723353</v>
      </c>
      <c r="M119" s="5">
        <f t="shared" si="62"/>
        <v>1.898179914051501</v>
      </c>
      <c r="N119" s="5">
        <f t="shared" si="63"/>
        <v>0.02</v>
      </c>
      <c r="O119" s="6">
        <v>1</v>
      </c>
      <c r="Q119" s="5">
        <v>0.18222885700070668</v>
      </c>
      <c r="R119" s="5">
        <f t="shared" si="54"/>
        <v>-0.16222885700070669</v>
      </c>
      <c r="S119" s="6">
        <v>0.29568023224148177</v>
      </c>
      <c r="V119" s="5" cm="1">
        <f t="array" ref="V119:X119">MMULT(V118:Y118,_xlfn.ANCHORARRAY($V$4))</f>
        <v>2.5462563015558684</v>
      </c>
      <c r="W119" s="5">
        <v>2.7079778143408451</v>
      </c>
      <c r="X119" s="5">
        <v>2.6684401707415728</v>
      </c>
      <c r="Y119" s="6">
        <f t="shared" si="73"/>
        <v>1</v>
      </c>
      <c r="AB119" s="5" cm="1">
        <f t="array" ref="AB119:AD119">MMULT(AB118:AE118,_xlfn.ANCHORARRAY($V$4))+AW119:AY119</f>
        <v>2.5502678342829705</v>
      </c>
      <c r="AC119" s="5">
        <v>2.7042500781810168</v>
      </c>
      <c r="AD119" s="5">
        <v>2.670976220661784</v>
      </c>
      <c r="AE119" s="6">
        <f t="shared" si="74"/>
        <v>1</v>
      </c>
      <c r="AH119" s="5">
        <f t="shared" si="64"/>
        <v>4.0115327271021961E-3</v>
      </c>
      <c r="AI119" s="5">
        <f t="shared" si="65"/>
        <v>-3.7277361598282432E-3</v>
      </c>
      <c r="AJ119" s="5">
        <f t="shared" si="66"/>
        <v>2.5360499202111697E-3</v>
      </c>
      <c r="AK119" s="9">
        <f t="shared" si="67"/>
        <v>6.263786080039413E-3</v>
      </c>
      <c r="AM119" s="5" cm="1">
        <f t="array" ref="AM119:AO119">MMULT(AM118:AP118,_xlfn.ANCHORARRAY($V$4))+MMULT(AW119:AY119,MINVERSE(_xlfn.MUNIT(3)-$AB$5:$AD$7))</f>
        <v>2.549347603837949</v>
      </c>
      <c r="AN119" s="5">
        <v>2.7046942050990039</v>
      </c>
      <c r="AO119" s="5">
        <v>2.6692127727638795</v>
      </c>
      <c r="AP119" s="5">
        <f t="shared" si="68"/>
        <v>1</v>
      </c>
      <c r="AR119" s="5">
        <f t="shared" si="69"/>
        <v>3.0913022820806546E-3</v>
      </c>
      <c r="AS119" s="5">
        <f t="shared" si="70"/>
        <v>-3.2836092418411233E-3</v>
      </c>
      <c r="AT119" s="5">
        <f t="shared" si="71"/>
        <v>7.7260202230666764E-4</v>
      </c>
      <c r="AU119" s="9">
        <f t="shared" si="72"/>
        <v>4.056211264147791E-3</v>
      </c>
      <c r="AW119" s="5">
        <f t="shared" si="75"/>
        <v>0</v>
      </c>
      <c r="AX119" s="5">
        <f t="shared" si="76"/>
        <v>0</v>
      </c>
      <c r="AY119" s="5">
        <f t="shared" si="77"/>
        <v>7.6108411235127483E-14</v>
      </c>
      <c r="BA119" s="3"/>
      <c r="BC119" s="26"/>
      <c r="BD119" s="26"/>
      <c r="BE119" s="26"/>
      <c r="BF119" s="26"/>
    </row>
    <row r="120" spans="1:58" x14ac:dyDescent="0.3">
      <c r="A120" s="1">
        <v>40909</v>
      </c>
      <c r="B120">
        <v>228.13</v>
      </c>
      <c r="C120" s="1">
        <v>40909</v>
      </c>
      <c r="D120">
        <v>7.0000000000000007E-2</v>
      </c>
      <c r="E120" s="1">
        <v>40909</v>
      </c>
      <c r="F120">
        <v>17367.009999999998</v>
      </c>
      <c r="G120" s="1">
        <v>40909</v>
      </c>
      <c r="H120">
        <v>17851.548589999999</v>
      </c>
      <c r="J120" s="4">
        <f t="shared" si="60"/>
        <v>40908</v>
      </c>
      <c r="K120" s="5">
        <f t="shared" si="53"/>
        <v>-3.1643968574820214</v>
      </c>
      <c r="L120" s="5">
        <f t="shared" si="61"/>
        <v>1.543075871606514</v>
      </c>
      <c r="M120" s="5">
        <f t="shared" si="62"/>
        <v>2.1746275443817575</v>
      </c>
      <c r="N120" s="5">
        <f t="shared" si="63"/>
        <v>0.02</v>
      </c>
      <c r="O120" s="6">
        <v>1</v>
      </c>
      <c r="Q120" s="5">
        <v>0.11966560876796294</v>
      </c>
      <c r="R120" s="5">
        <f t="shared" si="54"/>
        <v>-9.9665608767962932E-2</v>
      </c>
      <c r="S120" s="6">
        <v>0.14173245537986898</v>
      </c>
      <c r="V120" s="5" cm="1">
        <f t="array" ref="V120:X120">MMULT(V119:Y119,_xlfn.ANCHORARRAY($V$4))</f>
        <v>2.5455815414947329</v>
      </c>
      <c r="W120" s="5">
        <v>2.7083053368877805</v>
      </c>
      <c r="X120" s="5">
        <v>2.6671524853824664</v>
      </c>
      <c r="Y120" s="6">
        <f t="shared" si="73"/>
        <v>1</v>
      </c>
      <c r="AB120" s="5" cm="1">
        <f t="array" ref="AB120:AD120">MMULT(AB119:AE119,_xlfn.ANCHORARRAY($V$4))+AW120:AY120</f>
        <v>2.5493174696179839</v>
      </c>
      <c r="AC120" s="5">
        <v>2.7047924160423285</v>
      </c>
      <c r="AD120" s="5">
        <v>2.6693955817477786</v>
      </c>
      <c r="AE120" s="6">
        <f t="shared" si="74"/>
        <v>1</v>
      </c>
      <c r="AH120" s="5">
        <f t="shared" si="64"/>
        <v>3.7359281232509645E-3</v>
      </c>
      <c r="AI120" s="5">
        <f t="shared" si="65"/>
        <v>-3.5129208454520722E-3</v>
      </c>
      <c r="AJ120" s="5">
        <f t="shared" si="66"/>
        <v>2.2430963653121694E-3</v>
      </c>
      <c r="AK120" s="9">
        <f t="shared" si="67"/>
        <v>5.7560172107642416E-3</v>
      </c>
      <c r="AM120" s="5" cm="1">
        <f t="array" ref="AM120:AO120">MMULT(AM119:AP119,_xlfn.ANCHORARRAY($V$4))+MMULT(AW120:AY120,MINVERSE(_xlfn.MUNIT(3)-$AB$5:$AD$7))</f>
        <v>2.548445962676873</v>
      </c>
      <c r="AN120" s="5">
        <v>2.7052186929743485</v>
      </c>
      <c r="AO120" s="5">
        <v>2.6677417915850694</v>
      </c>
      <c r="AP120" s="5">
        <f t="shared" si="68"/>
        <v>1</v>
      </c>
      <c r="AR120" s="5">
        <f t="shared" si="69"/>
        <v>2.8644211821400312E-3</v>
      </c>
      <c r="AS120" s="5">
        <f t="shared" si="70"/>
        <v>-3.0866439134320522E-3</v>
      </c>
      <c r="AT120" s="5">
        <f t="shared" si="71"/>
        <v>5.8930620260300159E-4</v>
      </c>
      <c r="AU120" s="9">
        <f t="shared" si="72"/>
        <v>3.6759501160350538E-3</v>
      </c>
      <c r="AW120" s="5">
        <f t="shared" si="75"/>
        <v>0</v>
      </c>
      <c r="AX120" s="5">
        <f t="shared" si="76"/>
        <v>0</v>
      </c>
      <c r="AY120" s="5">
        <f t="shared" si="77"/>
        <v>5.7081308426345606E-14</v>
      </c>
      <c r="BA120" s="3"/>
      <c r="BC120" s="26"/>
      <c r="BD120" s="26"/>
      <c r="BE120" s="26"/>
      <c r="BF120" s="26"/>
    </row>
    <row r="121" spans="1:58" x14ac:dyDescent="0.3">
      <c r="A121" s="1">
        <v>41000</v>
      </c>
      <c r="B121">
        <v>229.251</v>
      </c>
      <c r="C121" s="1">
        <v>41000</v>
      </c>
      <c r="D121">
        <v>0.09</v>
      </c>
      <c r="E121" s="1">
        <v>41000</v>
      </c>
      <c r="F121">
        <v>17444.525000000001</v>
      </c>
      <c r="G121" s="1">
        <v>41000</v>
      </c>
      <c r="H121">
        <v>17928.884300000002</v>
      </c>
      <c r="J121" s="4">
        <f t="shared" si="60"/>
        <v>40999</v>
      </c>
      <c r="K121" s="5">
        <f t="shared" si="53"/>
        <v>-2.7517830635384657</v>
      </c>
      <c r="L121" s="5">
        <f t="shared" si="61"/>
        <v>2.6380693108862374</v>
      </c>
      <c r="M121" s="5">
        <f t="shared" si="62"/>
        <v>2.2284759160590806</v>
      </c>
      <c r="N121" s="5">
        <f t="shared" si="63"/>
        <v>7.0000000000000007E-2</v>
      </c>
      <c r="O121" s="6">
        <v>1</v>
      </c>
      <c r="Q121" s="5">
        <v>6.8566967191283829E-2</v>
      </c>
      <c r="R121" s="5">
        <f t="shared" si="54"/>
        <v>1.4330328087161781E-3</v>
      </c>
      <c r="S121" s="6">
        <v>0.14789942511955487</v>
      </c>
      <c r="V121" s="5" cm="1">
        <f t="array" ref="V121:X121">MMULT(V120:Y120,_xlfn.ANCHORARRAY($V$4))</f>
        <v>2.5449425738269347</v>
      </c>
      <c r="W121" s="5">
        <v>2.7086196282281367</v>
      </c>
      <c r="X121" s="5">
        <v>2.6659450139390191</v>
      </c>
      <c r="Y121" s="6">
        <f t="shared" si="73"/>
        <v>1</v>
      </c>
      <c r="AB121" s="5" cm="1">
        <f t="array" ref="AB121:AD121">MMULT(AB120:AE120,_xlfn.ANCHORARRAY($V$4))+AW121:AY121</f>
        <v>2.5484203755598531</v>
      </c>
      <c r="AC121" s="5">
        <v>2.7053099216473555</v>
      </c>
      <c r="AD121" s="5">
        <v>2.6679195488609722</v>
      </c>
      <c r="AE121" s="6">
        <f t="shared" si="74"/>
        <v>1</v>
      </c>
      <c r="AH121" s="5">
        <f t="shared" si="64"/>
        <v>3.4778017329184507E-3</v>
      </c>
      <c r="AI121" s="5">
        <f t="shared" si="65"/>
        <v>-3.3097065807812243E-3</v>
      </c>
      <c r="AJ121" s="5">
        <f t="shared" si="66"/>
        <v>1.9745349219530972E-3</v>
      </c>
      <c r="AK121" s="9">
        <f t="shared" si="67"/>
        <v>5.2842415027343215E-3</v>
      </c>
      <c r="AM121" s="5" cm="1">
        <f t="array" ref="AM121:AO121">MMULT(AM120:AP120,_xlfn.ANCHORARRAY($V$4))+MMULT(AW121:AY121,MINVERSE(_xlfn.MUNIT(3)-$AB$5:$AD$7))</f>
        <v>2.5475952122117369</v>
      </c>
      <c r="AN121" s="5">
        <v>2.7057188604976847</v>
      </c>
      <c r="AO121" s="5">
        <v>2.6663690251756309</v>
      </c>
      <c r="AP121" s="5">
        <f t="shared" si="68"/>
        <v>1</v>
      </c>
      <c r="AR121" s="5">
        <f t="shared" si="69"/>
        <v>2.6526383848022306E-3</v>
      </c>
      <c r="AS121" s="5">
        <f t="shared" si="70"/>
        <v>-2.900767730452003E-3</v>
      </c>
      <c r="AT121" s="5">
        <f t="shared" si="71"/>
        <v>4.2401123661184315E-4</v>
      </c>
      <c r="AU121" s="9">
        <f t="shared" si="72"/>
        <v>3.3247789670638461E-3</v>
      </c>
      <c r="AW121" s="5">
        <f t="shared" si="75"/>
        <v>0</v>
      </c>
      <c r="AX121" s="5">
        <f t="shared" si="76"/>
        <v>0</v>
      </c>
      <c r="AY121" s="5">
        <f t="shared" si="77"/>
        <v>4.2810981319759204E-14</v>
      </c>
      <c r="BA121" s="3"/>
      <c r="BC121" s="26"/>
      <c r="BD121" s="26"/>
      <c r="BE121" s="26"/>
      <c r="BF121" s="26"/>
    </row>
    <row r="122" spans="1:58" x14ac:dyDescent="0.3">
      <c r="A122" s="1">
        <v>41091</v>
      </c>
      <c r="B122">
        <v>230.28700000000001</v>
      </c>
      <c r="C122" s="1">
        <v>41091</v>
      </c>
      <c r="D122">
        <v>0.1</v>
      </c>
      <c r="E122" s="1">
        <v>41091</v>
      </c>
      <c r="F122">
        <v>17469.650000000001</v>
      </c>
      <c r="G122" s="1">
        <v>41091</v>
      </c>
      <c r="H122">
        <v>18007.78469</v>
      </c>
      <c r="J122" s="4">
        <f t="shared" si="60"/>
        <v>41090</v>
      </c>
      <c r="K122" s="5">
        <f t="shared" si="53"/>
        <v>-2.7387214524452954</v>
      </c>
      <c r="L122" s="5">
        <f t="shared" si="61"/>
        <v>2.4033358391379211</v>
      </c>
      <c r="M122" s="5">
        <f t="shared" si="62"/>
        <v>2.2528991971454193</v>
      </c>
      <c r="N122" s="5">
        <f t="shared" si="63"/>
        <v>0.09</v>
      </c>
      <c r="O122" s="6">
        <v>1</v>
      </c>
      <c r="Q122" s="5">
        <v>2.8250779196234501E-2</v>
      </c>
      <c r="R122" s="5">
        <f t="shared" si="54"/>
        <v>6.1749220803765492E-2</v>
      </c>
      <c r="S122" s="6">
        <v>0.13453666010499693</v>
      </c>
      <c r="V122" s="5" cm="1">
        <f t="array" ref="V122:X122">MMULT(V121:Y121,_xlfn.ANCHORARRAY($V$4))</f>
        <v>2.5443376460819027</v>
      </c>
      <c r="W122" s="5">
        <v>2.7089210734743596</v>
      </c>
      <c r="X122" s="5">
        <v>2.6648130736268261</v>
      </c>
      <c r="Y122" s="6">
        <f t="shared" si="73"/>
        <v>1</v>
      </c>
      <c r="AB122" s="5" cm="1">
        <f t="array" ref="AB122:AD122">MMULT(AB121:AE121,_xlfn.ANCHORARRAY($V$4))+AW122:AY122</f>
        <v>2.5475737625426174</v>
      </c>
      <c r="AC122" s="5">
        <v>2.7058035612019036</v>
      </c>
      <c r="AD122" s="5">
        <v>2.6665416834534601</v>
      </c>
      <c r="AE122" s="6">
        <f t="shared" si="74"/>
        <v>1</v>
      </c>
      <c r="AH122" s="5">
        <f t="shared" si="64"/>
        <v>3.2361164607146442E-3</v>
      </c>
      <c r="AI122" s="5">
        <f t="shared" si="65"/>
        <v>-3.1175122724560467E-3</v>
      </c>
      <c r="AJ122" s="5">
        <f t="shared" si="66"/>
        <v>1.7286098266340311E-3</v>
      </c>
      <c r="AK122" s="9">
        <f t="shared" si="67"/>
        <v>4.8461220990900777E-3</v>
      </c>
      <c r="AM122" s="5" cm="1">
        <f t="array" ref="AM122:AO122">MMULT(AM121:AP121,_xlfn.ANCHORARRAY($V$4))+MMULT(AW122:AY122,MINVERSE(_xlfn.MUNIT(3)-$AB$5:$AD$7))</f>
        <v>2.5467926664245706</v>
      </c>
      <c r="AN122" s="5">
        <v>2.7061956763973121</v>
      </c>
      <c r="AO122" s="5">
        <v>2.6650883843552937</v>
      </c>
      <c r="AP122" s="5">
        <f t="shared" si="68"/>
        <v>1</v>
      </c>
      <c r="AR122" s="5">
        <f t="shared" si="69"/>
        <v>2.4550203426678685E-3</v>
      </c>
      <c r="AS122" s="5">
        <f t="shared" si="70"/>
        <v>-2.7253970770475533E-3</v>
      </c>
      <c r="AT122" s="5">
        <f t="shared" si="71"/>
        <v>2.7531072846764815E-4</v>
      </c>
      <c r="AU122" s="9">
        <f t="shared" si="72"/>
        <v>3.0007078055152014E-3</v>
      </c>
      <c r="AW122" s="5">
        <f t="shared" si="75"/>
        <v>0</v>
      </c>
      <c r="AX122" s="5">
        <f t="shared" si="76"/>
        <v>0</v>
      </c>
      <c r="AY122" s="5">
        <f t="shared" si="77"/>
        <v>3.2108235989819406E-14</v>
      </c>
      <c r="BA122" s="3"/>
      <c r="BC122" s="26"/>
      <c r="BD122" s="26"/>
      <c r="BE122" s="26"/>
      <c r="BF122" s="26"/>
    </row>
    <row r="123" spans="1:58" x14ac:dyDescent="0.3">
      <c r="A123" s="1">
        <v>41183</v>
      </c>
      <c r="B123">
        <v>231.36</v>
      </c>
      <c r="C123" s="1">
        <v>41183</v>
      </c>
      <c r="D123">
        <v>0.09</v>
      </c>
      <c r="E123" s="1">
        <v>41183</v>
      </c>
      <c r="F123">
        <v>17489.851999999999</v>
      </c>
      <c r="G123" s="1">
        <v>41183</v>
      </c>
      <c r="H123">
        <v>18088.028030000001</v>
      </c>
      <c r="J123" s="4">
        <f t="shared" si="60"/>
        <v>41182</v>
      </c>
      <c r="K123" s="5">
        <f t="shared" si="53"/>
        <v>-3.0339057579536868</v>
      </c>
      <c r="L123" s="5">
        <f t="shared" si="61"/>
        <v>2.5737123144880414</v>
      </c>
      <c r="M123" s="5">
        <f t="shared" si="62"/>
        <v>2.0174276689717496</v>
      </c>
      <c r="N123" s="5">
        <f t="shared" si="63"/>
        <v>0.1</v>
      </c>
      <c r="O123" s="6">
        <v>1</v>
      </c>
      <c r="Q123" s="5">
        <v>-1.9642126461144084E-3</v>
      </c>
      <c r="R123" s="5">
        <f t="shared" si="54"/>
        <v>0.10196421264611441</v>
      </c>
      <c r="S123" s="6">
        <v>0.28201871906338083</v>
      </c>
      <c r="V123" s="5" cm="1">
        <f t="array" ref="V123:X123">MMULT(V122:Y122,_xlfn.ANCHORARRAY($V$4))</f>
        <v>2.5437650823257383</v>
      </c>
      <c r="W123" s="5">
        <v>2.7092100589718759</v>
      </c>
      <c r="X123" s="5">
        <v>2.6637522380781418</v>
      </c>
      <c r="Y123" s="6">
        <f t="shared" si="73"/>
        <v>1</v>
      </c>
      <c r="AB123" s="5" cm="1">
        <f t="array" ref="AB123:AD123">MMULT(AB122:AE122,_xlfn.ANCHORARRAY($V$4))+AW123:AY123</f>
        <v>2.5467749752902646</v>
      </c>
      <c r="AC123" s="5">
        <v>2.7062742758674361</v>
      </c>
      <c r="AD123" s="5">
        <v>2.6652559186556761</v>
      </c>
      <c r="AE123" s="6">
        <f t="shared" si="74"/>
        <v>1</v>
      </c>
      <c r="AH123" s="5">
        <f t="shared" si="64"/>
        <v>3.0098929645263617E-3</v>
      </c>
      <c r="AI123" s="5">
        <f t="shared" si="65"/>
        <v>-2.9357831044398708E-3</v>
      </c>
      <c r="AJ123" s="5">
        <f t="shared" si="66"/>
        <v>1.5036805775343609E-3</v>
      </c>
      <c r="AK123" s="9">
        <f t="shared" si="67"/>
        <v>4.4394636819742317E-3</v>
      </c>
      <c r="AM123" s="5" cm="1">
        <f t="array" ref="AM123:AO123">MMULT(AM122:AP122,_xlfn.ANCHORARRAY($V$4))+MMULT(AW123:AY123,MINVERSE(_xlfn.MUNIT(3)-$AB$5:$AD$7))</f>
        <v>2.5460357699567751</v>
      </c>
      <c r="AN123" s="5">
        <v>2.7066500823514477</v>
      </c>
      <c r="AO123" s="5">
        <v>2.6638941338601696</v>
      </c>
      <c r="AP123" s="5">
        <f t="shared" si="68"/>
        <v>1</v>
      </c>
      <c r="AR123" s="5">
        <f t="shared" si="69"/>
        <v>2.2706876310367718E-3</v>
      </c>
      <c r="AS123" s="5">
        <f t="shared" si="70"/>
        <v>-2.5599766204282837E-3</v>
      </c>
      <c r="AT123" s="5">
        <f t="shared" si="71"/>
        <v>1.4189578202783437E-4</v>
      </c>
      <c r="AU123" s="9">
        <f t="shared" si="72"/>
        <v>2.701872402456118E-3</v>
      </c>
      <c r="AW123" s="5">
        <f t="shared" si="75"/>
        <v>0</v>
      </c>
      <c r="AX123" s="5">
        <f t="shared" si="76"/>
        <v>0</v>
      </c>
      <c r="AY123" s="5">
        <f t="shared" si="77"/>
        <v>2.4081176992364555E-14</v>
      </c>
      <c r="BA123" s="3"/>
      <c r="BC123" s="26"/>
      <c r="BD123" s="26"/>
      <c r="BE123" s="26"/>
      <c r="BF123" s="26"/>
    </row>
    <row r="124" spans="1:58" x14ac:dyDescent="0.3">
      <c r="A124" s="1">
        <v>41275</v>
      </c>
      <c r="B124">
        <v>232.53100000000001</v>
      </c>
      <c r="C124" s="1">
        <v>41275</v>
      </c>
      <c r="D124">
        <v>0.09</v>
      </c>
      <c r="E124" s="1">
        <v>41275</v>
      </c>
      <c r="F124">
        <v>17662.400000000001</v>
      </c>
      <c r="G124" s="1">
        <v>41275</v>
      </c>
      <c r="H124">
        <v>18170.177759999999</v>
      </c>
      <c r="J124" s="4">
        <f t="shared" si="60"/>
        <v>41274</v>
      </c>
      <c r="K124" s="5">
        <f t="shared" si="53"/>
        <v>-3.3629457604207795</v>
      </c>
      <c r="L124" s="5">
        <f t="shared" si="61"/>
        <v>1.5518520073324771</v>
      </c>
      <c r="M124" s="5">
        <f t="shared" si="62"/>
        <v>1.9489990614135255</v>
      </c>
      <c r="N124" s="5">
        <f t="shared" si="63"/>
        <v>0.09</v>
      </c>
      <c r="O124" s="6">
        <v>1</v>
      </c>
      <c r="Q124" s="5">
        <v>-2.272067250168993E-2</v>
      </c>
      <c r="R124" s="5">
        <f t="shared" si="54"/>
        <v>0.11272067250168993</v>
      </c>
      <c r="S124" s="6">
        <v>0.33318631176057678</v>
      </c>
      <c r="V124" s="5" cm="1">
        <f t="array" ref="V124:X124">MMULT(V123:Y123,_xlfn.ANCHORARRAY($V$4))</f>
        <v>2.5432232804554236</v>
      </c>
      <c r="W124" s="5">
        <v>2.7094869708648552</v>
      </c>
      <c r="X124" s="5">
        <v>2.6627583242785033</v>
      </c>
      <c r="Y124" s="6">
        <f t="shared" si="73"/>
        <v>1</v>
      </c>
      <c r="AB124" s="5" cm="1">
        <f t="array" ref="AB124:AD124">MMULT(AB123:AE123,_xlfn.ANCHORARRAY($V$4))+AW124:AY124</f>
        <v>2.5460214871093756</v>
      </c>
      <c r="AC124" s="5">
        <v>2.70672298132506</v>
      </c>
      <c r="AD124" s="5">
        <v>2.6640565391660913</v>
      </c>
      <c r="AE124" s="6">
        <f t="shared" si="74"/>
        <v>1</v>
      </c>
      <c r="AH124" s="5">
        <f t="shared" si="64"/>
        <v>2.7982066539520289E-3</v>
      </c>
      <c r="AI124" s="5">
        <f t="shared" si="65"/>
        <v>-2.7639895397952863E-3</v>
      </c>
      <c r="AJ124" s="5">
        <f t="shared" si="66"/>
        <v>1.2982148875879673E-3</v>
      </c>
      <c r="AK124" s="9">
        <f t="shared" si="67"/>
        <v>4.0622044273832536E-3</v>
      </c>
      <c r="AM124" s="5" cm="1">
        <f t="array" ref="AM124:AO124">MMULT(AM123:AP123,_xlfn.ANCHORARRAY($V$4))+MMULT(AW124:AY124,MINVERSE(_xlfn.MUNIT(3)-$AB$5:$AD$7))</f>
        <v>2.5453220924614159</v>
      </c>
      <c r="AN124" s="5">
        <v>2.7070829927691453</v>
      </c>
      <c r="AO124" s="5">
        <v>2.6627808730532676</v>
      </c>
      <c r="AP124" s="5">
        <f t="shared" si="68"/>
        <v>1</v>
      </c>
      <c r="AR124" s="5">
        <f t="shared" si="69"/>
        <v>2.0988120059923787E-3</v>
      </c>
      <c r="AS124" s="5">
        <f t="shared" si="70"/>
        <v>-2.4039780957099133E-3</v>
      </c>
      <c r="AT124" s="5">
        <f t="shared" si="71"/>
        <v>2.2548774764263868E-5</v>
      </c>
      <c r="AU124" s="9">
        <f t="shared" si="72"/>
        <v>2.4265268704741771E-3</v>
      </c>
      <c r="AW124" s="5">
        <f t="shared" si="75"/>
        <v>0</v>
      </c>
      <c r="AX124" s="5">
        <f t="shared" si="76"/>
        <v>0</v>
      </c>
      <c r="AY124" s="5">
        <f t="shared" si="77"/>
        <v>1.8060882744273417E-14</v>
      </c>
      <c r="BA124" s="3"/>
      <c r="BC124" s="26"/>
      <c r="BD124" s="26"/>
      <c r="BE124" s="26"/>
      <c r="BF124" s="26"/>
    </row>
    <row r="125" spans="1:58" x14ac:dyDescent="0.3">
      <c r="A125" s="1">
        <v>41365</v>
      </c>
      <c r="B125">
        <v>233.059</v>
      </c>
      <c r="C125" s="1">
        <v>41365</v>
      </c>
      <c r="D125">
        <v>0.05</v>
      </c>
      <c r="E125" s="1">
        <v>41365</v>
      </c>
      <c r="F125">
        <v>17709.670999999998</v>
      </c>
      <c r="G125" s="1">
        <v>41365</v>
      </c>
      <c r="H125">
        <v>18253.527559999999</v>
      </c>
      <c r="J125" s="4">
        <f t="shared" si="60"/>
        <v>41364</v>
      </c>
      <c r="K125" s="5">
        <f t="shared" si="53"/>
        <v>-2.8343579237328118</v>
      </c>
      <c r="L125" s="5">
        <f t="shared" si="61"/>
        <v>1.7008684857094281</v>
      </c>
      <c r="M125" s="5">
        <f t="shared" si="62"/>
        <v>1.9291631964230893</v>
      </c>
      <c r="N125" s="5">
        <f t="shared" si="63"/>
        <v>0.09</v>
      </c>
      <c r="O125" s="6">
        <v>1</v>
      </c>
      <c r="Q125" s="5">
        <v>-3.4597536903515261E-2</v>
      </c>
      <c r="R125" s="5">
        <f t="shared" si="54"/>
        <v>0.12459753690351526</v>
      </c>
      <c r="S125" s="6">
        <v>0.31001593365668773</v>
      </c>
      <c r="V125" s="5" cm="1">
        <f t="array" ref="V125:X125">MMULT(V124:Y124,_xlfn.ANCHORARRAY($V$4))</f>
        <v>2.5427107095396266</v>
      </c>
      <c r="W125" s="5">
        <v>2.7097521938190146</v>
      </c>
      <c r="X125" s="5">
        <v>2.6618273801088299</v>
      </c>
      <c r="Y125" s="6">
        <f t="shared" si="73"/>
        <v>1</v>
      </c>
      <c r="AB125" s="5" cm="1">
        <f t="array" ref="AB125:AD125">MMULT(AB124:AE124,_xlfn.ANCHORARRAY($V$4))+AW125:AY125</f>
        <v>2.5453108943713945</v>
      </c>
      <c r="AC125" s="5">
        <v>2.7071505674727749</v>
      </c>
      <c r="AD125" s="5">
        <v>2.6629381621505916</v>
      </c>
      <c r="AE125" s="6">
        <f t="shared" si="74"/>
        <v>1</v>
      </c>
      <c r="AH125" s="5">
        <f t="shared" si="64"/>
        <v>2.6001848317678267E-3</v>
      </c>
      <c r="AI125" s="5">
        <f t="shared" si="65"/>
        <v>-2.6016263462396161E-3</v>
      </c>
      <c r="AJ125" s="5">
        <f t="shared" si="66"/>
        <v>1.1107820417617376E-3</v>
      </c>
      <c r="AK125" s="9">
        <f t="shared" si="67"/>
        <v>3.7124083880013536E-3</v>
      </c>
      <c r="AM125" s="5" cm="1">
        <f t="array" ref="AM125:AO125">MMULT(AM124:AP124,_xlfn.ANCHORARRAY($V$4))+MMULT(AW125:AY125,MINVERSE(_xlfn.MUNIT(3)-$AB$5:$AD$7))</f>
        <v>2.5446493231506699</v>
      </c>
      <c r="AN125" s="5">
        <v>2.707495294686848</v>
      </c>
      <c r="AO125" s="5">
        <v>2.6617435176121966</v>
      </c>
      <c r="AP125" s="5">
        <f t="shared" si="68"/>
        <v>1</v>
      </c>
      <c r="AR125" s="5">
        <f t="shared" si="69"/>
        <v>1.938613611043305E-3</v>
      </c>
      <c r="AS125" s="5">
        <f t="shared" si="70"/>
        <v>-2.2568991321665344E-3</v>
      </c>
      <c r="AT125" s="5">
        <f t="shared" si="71"/>
        <v>-8.3862496633280159E-5</v>
      </c>
      <c r="AU125" s="9">
        <f t="shared" si="72"/>
        <v>2.1730366355332542E-3</v>
      </c>
      <c r="AW125" s="5">
        <f t="shared" si="75"/>
        <v>0</v>
      </c>
      <c r="AX125" s="5">
        <f t="shared" si="76"/>
        <v>0</v>
      </c>
      <c r="AY125" s="5">
        <f t="shared" si="77"/>
        <v>1.3545662058205062E-14</v>
      </c>
      <c r="BA125" s="3"/>
      <c r="BC125" s="26"/>
      <c r="BD125" s="26"/>
      <c r="BE125" s="26"/>
      <c r="BF125" s="26"/>
    </row>
    <row r="126" spans="1:58" x14ac:dyDescent="0.3">
      <c r="A126" s="1">
        <v>41456</v>
      </c>
      <c r="B126">
        <v>234.30500000000001</v>
      </c>
      <c r="C126" s="1">
        <v>41456</v>
      </c>
      <c r="D126">
        <v>0.03</v>
      </c>
      <c r="E126" s="1">
        <v>41456</v>
      </c>
      <c r="F126">
        <v>17860.45</v>
      </c>
      <c r="G126" s="1">
        <v>41456</v>
      </c>
      <c r="H126">
        <v>18337.598999999998</v>
      </c>
      <c r="J126" s="4">
        <f t="shared" si="60"/>
        <v>41455</v>
      </c>
      <c r="K126" s="5">
        <f t="shared" si="53"/>
        <v>-3.0247477762026733</v>
      </c>
      <c r="L126" s="5">
        <f t="shared" si="61"/>
        <v>1.5199382041070075</v>
      </c>
      <c r="M126" s="5">
        <f t="shared" si="62"/>
        <v>1.6610614566566761</v>
      </c>
      <c r="N126" s="5">
        <f t="shared" si="63"/>
        <v>0.05</v>
      </c>
      <c r="O126" s="6">
        <v>1</v>
      </c>
      <c r="Q126" s="5">
        <v>-3.8103291964300047E-2</v>
      </c>
      <c r="R126" s="5">
        <f t="shared" si="54"/>
        <v>8.8103291964300057E-2</v>
      </c>
      <c r="S126" s="6">
        <v>0.41959035683988477</v>
      </c>
      <c r="V126" s="5" cm="1">
        <f t="array" ref="V126:X126">MMULT(V125:Y125,_xlfn.ANCHORARRAY($V$4))</f>
        <v>2.5422259072099749</v>
      </c>
      <c r="W126" s="5">
        <v>2.7100061098886408</v>
      </c>
      <c r="X126" s="5">
        <v>2.6609556724689032</v>
      </c>
      <c r="Y126" s="6">
        <f t="shared" si="73"/>
        <v>1</v>
      </c>
      <c r="AB126" s="5" cm="1">
        <f t="array" ref="AB126:AD126">MMULT(AB125:AE125,_xlfn.ANCHORARRAY($V$4))+AW126:AY126</f>
        <v>2.5446409111824293</v>
      </c>
      <c r="AC126" s="5">
        <v>2.7075578982424728</v>
      </c>
      <c r="AD126" s="5">
        <v>2.6618957191057198</v>
      </c>
      <c r="AE126" s="6">
        <f t="shared" si="74"/>
        <v>1</v>
      </c>
      <c r="AH126" s="5">
        <f t="shared" si="64"/>
        <v>2.4150039724544214E-3</v>
      </c>
      <c r="AI126" s="5">
        <f t="shared" si="65"/>
        <v>-2.4482116461679304E-3</v>
      </c>
      <c r="AJ126" s="5">
        <f t="shared" si="66"/>
        <v>9.4004663681657163E-4</v>
      </c>
      <c r="AK126" s="9">
        <f t="shared" si="67"/>
        <v>3.388258282984502E-3</v>
      </c>
      <c r="AM126" s="5" cm="1">
        <f t="array" ref="AM126:AO126">MMULT(AM125:AP125,_xlfn.ANCHORARRAY($V$4))+MMULT(AW126:AY126,MINVERSE(_xlfn.MUNIT(3)-$AB$5:$AD$7))</f>
        <v>2.5440152655354775</v>
      </c>
      <c r="AN126" s="5">
        <v>2.7078878477683066</v>
      </c>
      <c r="AO126" s="5">
        <v>2.6607772821491329</v>
      </c>
      <c r="AP126" s="5">
        <f t="shared" si="68"/>
        <v>1</v>
      </c>
      <c r="AR126" s="5">
        <f t="shared" si="69"/>
        <v>1.7893583255026435E-3</v>
      </c>
      <c r="AS126" s="5">
        <f t="shared" si="70"/>
        <v>-2.1182621203341689E-3</v>
      </c>
      <c r="AT126" s="5">
        <f t="shared" si="71"/>
        <v>-1.7839031977029407E-4</v>
      </c>
      <c r="AU126" s="9">
        <f t="shared" si="72"/>
        <v>1.9398718005638749E-3</v>
      </c>
      <c r="AW126" s="5">
        <f t="shared" si="75"/>
        <v>0</v>
      </c>
      <c r="AX126" s="5">
        <f t="shared" si="76"/>
        <v>0</v>
      </c>
      <c r="AY126" s="5">
        <f t="shared" si="77"/>
        <v>1.0159246543653796E-14</v>
      </c>
      <c r="BA126" s="3"/>
      <c r="BC126" s="26"/>
      <c r="BD126" s="26"/>
      <c r="BE126" s="26"/>
      <c r="BF126" s="26"/>
    </row>
    <row r="127" spans="1:58" x14ac:dyDescent="0.3">
      <c r="A127" s="1">
        <v>41548</v>
      </c>
      <c r="B127">
        <v>235.346</v>
      </c>
      <c r="C127" s="1">
        <v>41548</v>
      </c>
      <c r="D127">
        <v>0.06</v>
      </c>
      <c r="E127" s="1">
        <v>41548</v>
      </c>
      <c r="F127">
        <v>18016.147000000001</v>
      </c>
      <c r="G127" s="1">
        <v>41548</v>
      </c>
      <c r="H127">
        <v>18422.91329</v>
      </c>
      <c r="J127" s="4">
        <f t="shared" si="60"/>
        <v>41547</v>
      </c>
      <c r="K127" s="5">
        <f t="shared" si="53"/>
        <v>-2.6364771127947875</v>
      </c>
      <c r="L127" s="5">
        <f t="shared" si="61"/>
        <v>2.2370224932955152</v>
      </c>
      <c r="M127" s="5">
        <f t="shared" si="62"/>
        <v>1.744779340561986</v>
      </c>
      <c r="N127" s="5">
        <f t="shared" si="63"/>
        <v>0.03</v>
      </c>
      <c r="O127" s="6">
        <v>1</v>
      </c>
      <c r="Q127" s="5">
        <v>-3.3668550336189228E-2</v>
      </c>
      <c r="R127" s="5">
        <f t="shared" si="54"/>
        <v>6.3668550336189234E-2</v>
      </c>
      <c r="S127" s="6">
        <v>0.35145420983832931</v>
      </c>
      <c r="V127" s="5" cm="1">
        <f t="array" ref="V127:X127">MMULT(V126:Y126,_xlfn.ANCHORARRAY($V$4))</f>
        <v>2.5417674771060685</v>
      </c>
      <c r="W127" s="5">
        <v>2.710249097515919</v>
      </c>
      <c r="X127" s="5">
        <v>2.6601396759588027</v>
      </c>
      <c r="Y127" s="6">
        <f t="shared" si="73"/>
        <v>1</v>
      </c>
      <c r="AB127" s="5" cm="1">
        <f t="array" ref="AB127:AD127">MMULT(AB126:AE126,_xlfn.ANCHORARRAY($V$4))+AW127:AY127</f>
        <v>2.5440093642380592</v>
      </c>
      <c r="AC127" s="5">
        <v>2.7079458115242487</v>
      </c>
      <c r="AD127" s="5">
        <v>2.6609244386417159</v>
      </c>
      <c r="AE127" s="6">
        <f t="shared" si="74"/>
        <v>1</v>
      </c>
      <c r="AH127" s="5">
        <f t="shared" si="64"/>
        <v>2.2418871319906941E-3</v>
      </c>
      <c r="AI127" s="5">
        <f t="shared" si="65"/>
        <v>-2.3032859916702897E-3</v>
      </c>
      <c r="AJ127" s="5">
        <f t="shared" si="66"/>
        <v>7.8476268291316487E-4</v>
      </c>
      <c r="AK127" s="9">
        <f t="shared" si="67"/>
        <v>3.0880486745834546E-3</v>
      </c>
      <c r="AM127" s="5" cm="1">
        <f t="array" ref="AM127:AO127">MMULT(AM126:AP126,_xlfn.ANCHORARRAY($V$4))+MMULT(AW127:AY127,MINVERSE(_xlfn.MUNIT(3)-$AB$5:$AD$7))</f>
        <v>2.5434178323541525</v>
      </c>
      <c r="AN127" s="5">
        <v>2.7082614843966004</v>
      </c>
      <c r="AO127" s="5">
        <v>2.6598776637198838</v>
      </c>
      <c r="AP127" s="5">
        <f t="shared" si="68"/>
        <v>1</v>
      </c>
      <c r="AR127" s="5">
        <f t="shared" si="69"/>
        <v>1.65035524808399E-3</v>
      </c>
      <c r="AS127" s="5">
        <f t="shared" si="70"/>
        <v>-1.9876131193186097E-3</v>
      </c>
      <c r="AT127" s="5">
        <f t="shared" si="71"/>
        <v>-2.6201223891897385E-4</v>
      </c>
      <c r="AU127" s="9">
        <f t="shared" si="72"/>
        <v>1.7256008803996359E-3</v>
      </c>
      <c r="AW127" s="5">
        <f t="shared" si="75"/>
        <v>0</v>
      </c>
      <c r="AX127" s="5">
        <f t="shared" si="76"/>
        <v>0</v>
      </c>
      <c r="AY127" s="5">
        <f t="shared" si="77"/>
        <v>7.6194349077403481E-15</v>
      </c>
      <c r="BA127" s="3"/>
      <c r="BC127" s="26"/>
      <c r="BD127" s="26"/>
      <c r="BE127" s="26"/>
      <c r="BF127" s="26"/>
    </row>
    <row r="128" spans="1:58" x14ac:dyDescent="0.3">
      <c r="A128" s="1">
        <v>41640</v>
      </c>
      <c r="B128">
        <v>236.25700000000001</v>
      </c>
      <c r="C128" s="1">
        <v>41640</v>
      </c>
      <c r="D128">
        <v>0.05</v>
      </c>
      <c r="E128" s="1">
        <v>41640</v>
      </c>
      <c r="F128">
        <v>17953.973999999998</v>
      </c>
      <c r="G128" s="1">
        <v>41640</v>
      </c>
      <c r="H128">
        <v>18509.442999999999</v>
      </c>
      <c r="J128" s="4">
        <f t="shared" si="60"/>
        <v>41639</v>
      </c>
      <c r="K128" s="5">
        <f t="shared" si="53"/>
        <v>-2.232676604972025</v>
      </c>
      <c r="L128" s="5">
        <f t="shared" si="61"/>
        <v>3.0091449601746367</v>
      </c>
      <c r="M128" s="5">
        <f t="shared" si="62"/>
        <v>1.7228561549101018</v>
      </c>
      <c r="N128" s="5">
        <f t="shared" si="63"/>
        <v>0.06</v>
      </c>
      <c r="O128" s="6">
        <v>1</v>
      </c>
      <c r="Q128" s="5">
        <v>-2.1668860113850053E-2</v>
      </c>
      <c r="R128" s="5">
        <f t="shared" si="54"/>
        <v>8.166886011385005E-2</v>
      </c>
      <c r="S128" s="6">
        <v>0.36843274706726215</v>
      </c>
      <c r="V128" s="5" cm="1">
        <f t="array" ref="V128:X128">MMULT(V127:Y127,_xlfn.ANCHORARRAY($V$4))</f>
        <v>2.541334086376966</v>
      </c>
      <c r="W128" s="5">
        <v>2.7104815306515135</v>
      </c>
      <c r="X128" s="5">
        <v>2.6593760620955416</v>
      </c>
      <c r="Y128" s="6">
        <f t="shared" si="73"/>
        <v>1</v>
      </c>
      <c r="AB128" s="5" cm="1">
        <f t="array" ref="AB128:AD128">MMULT(AB127:AE127,_xlfn.ANCHORARRAY($V$4))+AW128:AY128</f>
        <v>2.543414187860296</v>
      </c>
      <c r="AC128" s="5">
        <v>2.7083151191865782</v>
      </c>
      <c r="AD128" s="5">
        <v>2.6600198301430047</v>
      </c>
      <c r="AE128" s="6">
        <f t="shared" si="74"/>
        <v>1</v>
      </c>
      <c r="AH128" s="5">
        <f t="shared" si="64"/>
        <v>2.0801014833300435E-3</v>
      </c>
      <c r="AI128" s="5">
        <f t="shared" si="65"/>
        <v>-2.1664114649353472E-3</v>
      </c>
      <c r="AJ128" s="5">
        <f t="shared" si="66"/>
        <v>6.4376804746313354E-4</v>
      </c>
      <c r="AK128" s="9">
        <f t="shared" si="67"/>
        <v>2.8101795123984807E-3</v>
      </c>
      <c r="AM128" s="5" cm="1">
        <f t="array" ref="AM128:AO128">MMULT(AM127:AP127,_xlfn.ANCHORARRAY($V$4))+MMULT(AW128:AY128,MINVERSE(_xlfn.MUNIT(3)-$AB$5:$AD$7))</f>
        <v>2.5428550406864088</v>
      </c>
      <c r="AN128" s="5">
        <v>2.7086170098479099</v>
      </c>
      <c r="AO128" s="5">
        <v>2.6590404261805967</v>
      </c>
      <c r="AP128" s="5">
        <f t="shared" si="68"/>
        <v>1</v>
      </c>
      <c r="AR128" s="5">
        <f t="shared" si="69"/>
        <v>1.520954309442768E-3</v>
      </c>
      <c r="AS128" s="5">
        <f t="shared" si="70"/>
        <v>-1.8645208036036642E-3</v>
      </c>
      <c r="AT128" s="5">
        <f t="shared" si="71"/>
        <v>-3.3563591494489842E-4</v>
      </c>
      <c r="AU128" s="9">
        <f t="shared" si="72"/>
        <v>1.5288848886587658E-3</v>
      </c>
      <c r="AW128" s="5">
        <f t="shared" si="75"/>
        <v>0</v>
      </c>
      <c r="AX128" s="5">
        <f t="shared" si="76"/>
        <v>0</v>
      </c>
      <c r="AY128" s="5">
        <f t="shared" si="77"/>
        <v>5.7145761808052611E-15</v>
      </c>
      <c r="BA128" s="3"/>
      <c r="BC128" s="26"/>
      <c r="BD128" s="26"/>
      <c r="BE128" s="26"/>
      <c r="BF128" s="26"/>
    </row>
    <row r="129" spans="1:58" x14ac:dyDescent="0.3">
      <c r="A129" s="1">
        <v>41730</v>
      </c>
      <c r="B129">
        <v>237.47900000000001</v>
      </c>
      <c r="C129" s="1">
        <v>41730</v>
      </c>
      <c r="D129">
        <v>0.03</v>
      </c>
      <c r="E129" s="1">
        <v>41730</v>
      </c>
      <c r="F129">
        <v>18185.911</v>
      </c>
      <c r="G129" s="1">
        <v>41730</v>
      </c>
      <c r="H129">
        <v>18597.08684</v>
      </c>
      <c r="J129" s="4">
        <f t="shared" si="60"/>
        <v>41729</v>
      </c>
      <c r="K129" s="5">
        <f t="shared" si="53"/>
        <v>-3.0469551102202157</v>
      </c>
      <c r="L129" s="5">
        <f t="shared" si="61"/>
        <v>1.6508175559380112</v>
      </c>
      <c r="M129" s="5">
        <f t="shared" si="62"/>
        <v>1.6023669962284659</v>
      </c>
      <c r="N129" s="5">
        <f t="shared" si="63"/>
        <v>0.05</v>
      </c>
      <c r="O129" s="6">
        <v>1</v>
      </c>
      <c r="Q129" s="5">
        <v>-2.4399765479896571E-3</v>
      </c>
      <c r="R129" s="5">
        <f t="shared" si="54"/>
        <v>5.243997654798966E-2</v>
      </c>
      <c r="S129" s="6">
        <v>0.45880732572091371</v>
      </c>
      <c r="V129" s="5" cm="1">
        <f t="array" ref="V129:X129">MMULT(V128:Y128,_xlfn.ANCHORARRAY($V$4))</f>
        <v>2.5409244632414003</v>
      </c>
      <c r="W129" s="5">
        <v>2.7107037779861316</v>
      </c>
      <c r="X129" s="5">
        <v>2.6586616890428356</v>
      </c>
      <c r="Y129" s="6">
        <f t="shared" si="73"/>
        <v>1</v>
      </c>
      <c r="AB129" s="5" cm="1">
        <f t="array" ref="AB129:AD129">MMULT(AB128:AE128,_xlfn.ANCHORARRAY($V$4))+AW129:AY129</f>
        <v>2.5428534192135333</v>
      </c>
      <c r="AC129" s="5">
        <v>2.7086666071818422</v>
      </c>
      <c r="AD129" s="5">
        <v>2.6591776682654338</v>
      </c>
      <c r="AE129" s="6">
        <f t="shared" si="74"/>
        <v>1</v>
      </c>
      <c r="AH129" s="5">
        <f t="shared" si="64"/>
        <v>1.9289559721329397E-3</v>
      </c>
      <c r="AI129" s="5">
        <f t="shared" si="65"/>
        <v>-2.0371708042894454E-3</v>
      </c>
      <c r="AJ129" s="5">
        <f t="shared" si="66"/>
        <v>5.1597922259816187E-4</v>
      </c>
      <c r="AK129" s="9">
        <f t="shared" si="67"/>
        <v>2.5531500268876073E-3</v>
      </c>
      <c r="AM129" s="5" cm="1">
        <f t="array" ref="AM129:AO129">MMULT(AM128:AP128,_xlfn.ANCHORARRAY($V$4))+MMULT(AW129:AY129,MINVERSE(_xlfn.MUNIT(3)-$AB$5:$AD$7))</f>
        <v>2.5423250072490267</v>
      </c>
      <c r="AN129" s="5">
        <v>2.7089552025375379</v>
      </c>
      <c r="AO129" s="5">
        <v>2.6582615853523324</v>
      </c>
      <c r="AP129" s="5">
        <f t="shared" si="68"/>
        <v>1</v>
      </c>
      <c r="AR129" s="5">
        <f t="shared" si="69"/>
        <v>1.4005440076263476E-3</v>
      </c>
      <c r="AS129" s="5">
        <f t="shared" si="70"/>
        <v>-1.7485754485937477E-3</v>
      </c>
      <c r="AT129" s="5">
        <f t="shared" si="71"/>
        <v>-4.0010369050325068E-4</v>
      </c>
      <c r="AU129" s="9">
        <f t="shared" si="72"/>
        <v>1.348471758090497E-3</v>
      </c>
      <c r="AW129" s="5">
        <f t="shared" si="75"/>
        <v>0</v>
      </c>
      <c r="AX129" s="5">
        <f t="shared" si="76"/>
        <v>0</v>
      </c>
      <c r="AY129" s="5">
        <f t="shared" si="77"/>
        <v>4.2859321356039458E-15</v>
      </c>
      <c r="BA129" s="3"/>
      <c r="BC129" s="26"/>
      <c r="BD129" s="26"/>
      <c r="BE129" s="26"/>
      <c r="BF129" s="26"/>
    </row>
    <row r="130" spans="1:58" x14ac:dyDescent="0.3">
      <c r="A130" s="1">
        <v>41821</v>
      </c>
      <c r="B130">
        <v>238.46199999999999</v>
      </c>
      <c r="C130" s="1">
        <v>41821</v>
      </c>
      <c r="D130">
        <v>0.03</v>
      </c>
      <c r="E130" s="1">
        <v>41821</v>
      </c>
      <c r="F130">
        <v>18406.940999999999</v>
      </c>
      <c r="G130" s="1">
        <v>41821</v>
      </c>
      <c r="H130">
        <v>18686.78631</v>
      </c>
      <c r="J130" s="4">
        <f t="shared" si="60"/>
        <v>41820</v>
      </c>
      <c r="K130" s="5">
        <f t="shared" si="53"/>
        <v>-2.2357773530013265</v>
      </c>
      <c r="L130" s="5">
        <f t="shared" si="61"/>
        <v>2.6891521587272926</v>
      </c>
      <c r="M130" s="5">
        <f t="shared" si="62"/>
        <v>1.8965154746223067</v>
      </c>
      <c r="N130" s="5">
        <f t="shared" si="63"/>
        <v>0.03</v>
      </c>
      <c r="O130" s="6">
        <v>1</v>
      </c>
      <c r="Q130" s="5">
        <v>2.3733388148255985E-2</v>
      </c>
      <c r="R130" s="5">
        <f t="shared" si="54"/>
        <v>6.2666118517440139E-3</v>
      </c>
      <c r="S130" s="6">
        <v>0.22434445359564309</v>
      </c>
      <c r="V130" s="5" cm="1">
        <f t="array" ref="V130:X130">MMULT(V129:Y129,_xlfn.ANCHORARRAY($V$4))</f>
        <v>2.5405373946085241</v>
      </c>
      <c r="W130" s="5">
        <v>2.7109162022835656</v>
      </c>
      <c r="X130" s="5">
        <v>2.6579935918326187</v>
      </c>
      <c r="Y130" s="6">
        <f t="shared" si="73"/>
        <v>1</v>
      </c>
      <c r="AB130" s="5" cm="1">
        <f t="array" ref="AB130:AD130">MMULT(AB129:AE129,_xlfn.ANCHORARRAY($V$4))+AW130:AY130</f>
        <v>2.5423251936960689</v>
      </c>
      <c r="AC130" s="5">
        <v>2.7090010357275376</v>
      </c>
      <c r="AD130" s="5">
        <v>2.6583939782312016</v>
      </c>
      <c r="AE130" s="6">
        <f t="shared" si="74"/>
        <v>1</v>
      </c>
      <c r="AH130" s="5">
        <f t="shared" si="64"/>
        <v>1.7877990875447836E-3</v>
      </c>
      <c r="AI130" s="5">
        <f t="shared" si="65"/>
        <v>-1.9151665560279696E-3</v>
      </c>
      <c r="AJ130" s="5">
        <f t="shared" si="66"/>
        <v>4.0038639858286373E-4</v>
      </c>
      <c r="AK130" s="9">
        <f t="shared" si="67"/>
        <v>2.3155529546108333E-3</v>
      </c>
      <c r="AM130" s="5" cm="1">
        <f t="array" ref="AM130:AO130">MMULT(AM129:AP129,_xlfn.ANCHORARRAY($V$4))+MMULT(AW130:AY130,MINVERSE(_xlfn.MUNIT(3)-$AB$5:$AD$7))</f>
        <v>2.5418259438691839</v>
      </c>
      <c r="AN130" s="5">
        <v>2.7092768143294861</v>
      </c>
      <c r="AO130" s="5">
        <v>2.65753739495534</v>
      </c>
      <c r="AP130" s="5">
        <f t="shared" si="68"/>
        <v>1</v>
      </c>
      <c r="AR130" s="5">
        <f t="shared" si="69"/>
        <v>1.2885492606597992E-3</v>
      </c>
      <c r="AS130" s="5">
        <f t="shared" si="70"/>
        <v>-1.6393879540794742E-3</v>
      </c>
      <c r="AT130" s="5">
        <f t="shared" si="71"/>
        <v>-4.5619687727871394E-4</v>
      </c>
      <c r="AU130" s="9">
        <f t="shared" si="72"/>
        <v>1.1831910768007603E-3</v>
      </c>
      <c r="AW130" s="5">
        <f t="shared" si="75"/>
        <v>0</v>
      </c>
      <c r="AX130" s="5">
        <f t="shared" si="76"/>
        <v>0</v>
      </c>
      <c r="AY130" s="5">
        <f t="shared" si="77"/>
        <v>3.2144491017029592E-15</v>
      </c>
      <c r="BA130" s="3"/>
      <c r="BC130" s="26"/>
      <c r="BD130" s="26"/>
      <c r="BE130" s="26"/>
      <c r="BF130" s="26"/>
    </row>
    <row r="131" spans="1:58" x14ac:dyDescent="0.3">
      <c r="A131" s="1">
        <v>41913</v>
      </c>
      <c r="B131">
        <v>239.411</v>
      </c>
      <c r="C131" s="1">
        <v>41913</v>
      </c>
      <c r="D131">
        <v>0.02</v>
      </c>
      <c r="E131" s="1">
        <v>41913</v>
      </c>
      <c r="F131">
        <v>18500.030999999999</v>
      </c>
      <c r="G131" s="1">
        <v>41913</v>
      </c>
      <c r="H131">
        <v>18777.726559999999</v>
      </c>
      <c r="J131" s="4">
        <f t="shared" si="60"/>
        <v>41912</v>
      </c>
      <c r="K131" s="5">
        <f t="shared" si="53"/>
        <v>-1.5088837909271131</v>
      </c>
      <c r="L131" s="5">
        <f t="shared" si="61"/>
        <v>3.059782928201682</v>
      </c>
      <c r="M131" s="5">
        <f t="shared" si="62"/>
        <v>1.7741832227225141</v>
      </c>
      <c r="N131" s="5">
        <f t="shared" si="63"/>
        <v>0.03</v>
      </c>
      <c r="O131" s="6">
        <v>1</v>
      </c>
      <c r="Q131" s="5">
        <v>5.6599296747093394E-2</v>
      </c>
      <c r="R131" s="5">
        <f t="shared" si="54"/>
        <v>-2.6599296747093396E-2</v>
      </c>
      <c r="S131" s="6">
        <v>0.22748444957730152</v>
      </c>
      <c r="V131" s="5" cm="1">
        <f t="array" ref="V131:X131">MMULT(V130:Y130,_xlfn.ANCHORARRAY($V$4))</f>
        <v>2.5401717237605936</v>
      </c>
      <c r="W131" s="5">
        <v>2.7111191598063873</v>
      </c>
      <c r="X131" s="5">
        <v>2.6573689730575838</v>
      </c>
      <c r="Y131" s="6">
        <f t="shared" si="73"/>
        <v>1</v>
      </c>
      <c r="AB131" s="5" cm="1">
        <f t="array" ref="AB131:AD131">MMULT(AB130:AE130,_xlfn.ANCHORARRAY($V$4))+AW131:AY131</f>
        <v>2.5418277405035599</v>
      </c>
      <c r="AC131" s="5">
        <v>2.7093191395543155</v>
      </c>
      <c r="AD131" s="5">
        <v>2.6576650218839779</v>
      </c>
      <c r="AE131" s="6">
        <f t="shared" si="74"/>
        <v>1</v>
      </c>
      <c r="AH131" s="5">
        <f t="shared" si="64"/>
        <v>1.6560167429662265E-3</v>
      </c>
      <c r="AI131" s="5">
        <f t="shared" si="65"/>
        <v>-1.8000202520718211E-3</v>
      </c>
      <c r="AJ131" s="5">
        <f t="shared" si="66"/>
        <v>2.9604882639411301E-4</v>
      </c>
      <c r="AK131" s="9">
        <f t="shared" si="67"/>
        <v>2.0960690784659342E-3</v>
      </c>
      <c r="AM131" s="5" cm="1">
        <f t="array" ref="AM131:AO131">MMULT(AM130:AP130,_xlfn.ANCHORARRAY($V$4))+MMULT(AW131:AY131,MINVERSE(_xlfn.MUNIT(3)-$AB$5:$AD$7))</f>
        <v>2.5413561531313098</v>
      </c>
      <c r="AN131" s="5">
        <v>2.7095825709016021</v>
      </c>
      <c r="AO131" s="5">
        <v>2.6568643332764359</v>
      </c>
      <c r="AP131" s="5">
        <f t="shared" si="68"/>
        <v>1</v>
      </c>
      <c r="AR131" s="5">
        <f t="shared" si="69"/>
        <v>1.1844293707161668E-3</v>
      </c>
      <c r="AS131" s="5">
        <f t="shared" si="70"/>
        <v>-1.5365889047851411E-3</v>
      </c>
      <c r="AT131" s="5">
        <f t="shared" si="71"/>
        <v>-5.0463978114789754E-4</v>
      </c>
      <c r="AU131" s="9">
        <f t="shared" si="72"/>
        <v>1.0319491236372436E-3</v>
      </c>
      <c r="AW131" s="5">
        <f t="shared" si="75"/>
        <v>0</v>
      </c>
      <c r="AX131" s="5">
        <f t="shared" si="76"/>
        <v>0</v>
      </c>
      <c r="AY131" s="5">
        <f t="shared" si="77"/>
        <v>2.4108368262772196E-15</v>
      </c>
      <c r="BA131" s="3"/>
      <c r="BC131" s="26"/>
      <c r="BD131" s="26"/>
      <c r="BE131" s="26"/>
      <c r="BF131" s="26"/>
    </row>
    <row r="132" spans="1:58" x14ac:dyDescent="0.3">
      <c r="A132" s="1">
        <v>42005</v>
      </c>
      <c r="B132">
        <v>240.24600000000001</v>
      </c>
      <c r="C132" s="1">
        <v>42005</v>
      </c>
      <c r="D132">
        <v>0.02</v>
      </c>
      <c r="E132" s="1">
        <v>42005</v>
      </c>
      <c r="F132">
        <v>18666.620999999999</v>
      </c>
      <c r="G132" s="1">
        <v>42005</v>
      </c>
      <c r="H132">
        <v>18869.774669999999</v>
      </c>
      <c r="J132" s="4">
        <f t="shared" si="60"/>
        <v>42004</v>
      </c>
      <c r="K132" s="5">
        <f t="shared" si="53"/>
        <v>-1.4899002250618851</v>
      </c>
      <c r="L132" s="5">
        <f t="shared" si="61"/>
        <v>2.6858351011456394</v>
      </c>
      <c r="M132" s="5">
        <f t="shared" si="62"/>
        <v>1.7272441426665397</v>
      </c>
      <c r="N132" s="5">
        <f t="shared" si="63"/>
        <v>0.02</v>
      </c>
      <c r="O132" s="6">
        <v>1</v>
      </c>
      <c r="Q132" s="5">
        <v>9.5909728653136433E-2</v>
      </c>
      <c r="R132" s="5">
        <f t="shared" si="54"/>
        <v>-7.590972865313643E-2</v>
      </c>
      <c r="S132" s="6">
        <v>0.22618070749213331</v>
      </c>
      <c r="V132" s="5" cm="1">
        <f t="array" ref="V132:X132">MMULT(V131:Y131,_xlfn.ANCHORARRAY($V$4))</f>
        <v>2.5398263480986318</v>
      </c>
      <c r="W132" s="5">
        <v>2.7113129998261285</v>
      </c>
      <c r="X132" s="5">
        <v>2.6567851940147169</v>
      </c>
      <c r="Y132" s="6">
        <f t="shared" si="73"/>
        <v>1</v>
      </c>
      <c r="AB132" s="5" cm="1">
        <f t="array" ref="AB132:AD132">MMULT(AB131:AE131,_xlfn.ANCHORARRAY($V$4))+AW132:AY132</f>
        <v>2.541359378360597</v>
      </c>
      <c r="AC132" s="5">
        <v>2.7096216282127235</v>
      </c>
      <c r="AD132" s="5">
        <v>2.6569872844682538</v>
      </c>
      <c r="AE132" s="6">
        <f t="shared" si="74"/>
        <v>1</v>
      </c>
      <c r="AH132" s="5">
        <f t="shared" si="64"/>
        <v>1.5330302619651626E-3</v>
      </c>
      <c r="AI132" s="5">
        <f t="shared" si="65"/>
        <v>-1.691371613405046E-3</v>
      </c>
      <c r="AJ132" s="5">
        <f t="shared" si="66"/>
        <v>2.0209045353691835E-4</v>
      </c>
      <c r="AK132" s="9">
        <f t="shared" si="67"/>
        <v>1.8934620669419644E-3</v>
      </c>
      <c r="AM132" s="5" cm="1">
        <f t="array" ref="AM132:AO132">MMULT(AM131:AP131,_xlfn.ANCHORARRAY($V$4))+MMULT(AW132:AY132,MINVERSE(_xlfn.MUNIT(3)-$AB$5:$AD$7))</f>
        <v>2.5409140241931945</v>
      </c>
      <c r="AN132" s="5">
        <v>2.7098731721590203</v>
      </c>
      <c r="AO132" s="5">
        <v>2.6562390905344215</v>
      </c>
      <c r="AP132" s="5">
        <f t="shared" si="68"/>
        <v>1</v>
      </c>
      <c r="AR132" s="5">
        <f t="shared" si="69"/>
        <v>1.0876760945626174E-3</v>
      </c>
      <c r="AS132" s="5">
        <f t="shared" si="70"/>
        <v>-1.4398276671081511E-3</v>
      </c>
      <c r="AT132" s="5">
        <f t="shared" si="71"/>
        <v>-5.4610348029537903E-4</v>
      </c>
      <c r="AU132" s="9">
        <f t="shared" si="72"/>
        <v>8.937241868127721E-4</v>
      </c>
      <c r="AW132" s="5">
        <f t="shared" si="75"/>
        <v>0</v>
      </c>
      <c r="AX132" s="5">
        <f t="shared" si="76"/>
        <v>0</v>
      </c>
      <c r="AY132" s="5">
        <f t="shared" si="77"/>
        <v>1.8081276197079149E-15</v>
      </c>
      <c r="BA132" s="3"/>
      <c r="BC132" s="26"/>
      <c r="BD132" s="26"/>
      <c r="BE132" s="26"/>
      <c r="BF132" s="26"/>
    </row>
    <row r="133" spans="1:58" x14ac:dyDescent="0.3">
      <c r="A133" s="1">
        <v>42095</v>
      </c>
      <c r="B133">
        <v>241.69900000000001</v>
      </c>
      <c r="C133" s="1">
        <v>42095</v>
      </c>
      <c r="D133">
        <v>0.02</v>
      </c>
      <c r="E133" s="1">
        <v>42095</v>
      </c>
      <c r="F133">
        <v>18782.242999999999</v>
      </c>
      <c r="G133" s="1">
        <v>42095</v>
      </c>
      <c r="H133">
        <v>18963.01626</v>
      </c>
      <c r="J133" s="4">
        <f t="shared" si="60"/>
        <v>42094</v>
      </c>
      <c r="K133" s="5">
        <f t="shared" si="53"/>
        <v>-1.0824462497216227</v>
      </c>
      <c r="L133" s="5">
        <f t="shared" si="61"/>
        <v>3.9692994988184793</v>
      </c>
      <c r="M133" s="5">
        <f t="shared" si="62"/>
        <v>1.688415581337277</v>
      </c>
      <c r="N133" s="5">
        <f t="shared" si="63"/>
        <v>0.02</v>
      </c>
      <c r="O133" s="6">
        <v>1</v>
      </c>
      <c r="Q133" s="5">
        <v>0.14140003871053206</v>
      </c>
      <c r="R133" s="5">
        <f t="shared" si="54"/>
        <v>-0.12140003871053205</v>
      </c>
      <c r="S133" s="6">
        <v>0.20347409006560618</v>
      </c>
      <c r="V133" s="5" cm="1">
        <f t="array" ref="V133:X133">MMULT(V132:Y132,_xlfn.ANCHORARRAY($V$4))</f>
        <v>2.5395002169517902</v>
      </c>
      <c r="W133" s="5">
        <v>2.711498064210383</v>
      </c>
      <c r="X133" s="5">
        <v>2.6562397662804478</v>
      </c>
      <c r="Y133" s="6">
        <f t="shared" si="73"/>
        <v>1</v>
      </c>
      <c r="AB133" s="5" cm="1">
        <f t="array" ref="AB133:AD133">MMULT(AB132:AE132,_xlfn.ANCHORARRAY($V$4))+AW133:AY133</f>
        <v>2.5409185114164234</v>
      </c>
      <c r="AC133" s="5">
        <v>2.7099091864312213</v>
      </c>
      <c r="AD133" s="5">
        <v>2.6563574620984447</v>
      </c>
      <c r="AE133" s="6">
        <f t="shared" si="74"/>
        <v>1</v>
      </c>
      <c r="AH133" s="5">
        <f t="shared" si="64"/>
        <v>1.4182944646332629E-3</v>
      </c>
      <c r="AI133" s="5">
        <f t="shared" si="65"/>
        <v>-1.5888777791617237E-3</v>
      </c>
      <c r="AJ133" s="5">
        <f t="shared" si="66"/>
        <v>1.1769581799692119E-4</v>
      </c>
      <c r="AK133" s="9">
        <f t="shared" si="67"/>
        <v>1.7065735971586449E-3</v>
      </c>
      <c r="AM133" s="5" cm="1">
        <f t="array" ref="AM133:AO133">MMULT(AM132:AP132,_xlfn.ANCHORARRAY($V$4))+MMULT(AW133:AY133,MINVERSE(_xlfn.MUNIT(3)-$AB$5:$AD$7))</f>
        <v>2.5404980287669674</v>
      </c>
      <c r="AN133" s="5">
        <v>2.710149292689239</v>
      </c>
      <c r="AO133" s="5">
        <v>2.6556585569099451</v>
      </c>
      <c r="AP133" s="5">
        <f t="shared" si="68"/>
        <v>1</v>
      </c>
      <c r="AR133" s="5">
        <f t="shared" si="69"/>
        <v>9.9781181517721862E-4</v>
      </c>
      <c r="AS133" s="5">
        <f t="shared" si="70"/>
        <v>-1.3487715211439877E-3</v>
      </c>
      <c r="AT133" s="5">
        <f t="shared" si="71"/>
        <v>-5.8120937050265553E-4</v>
      </c>
      <c r="AU133" s="9">
        <f t="shared" si="72"/>
        <v>7.6756215064133215E-4</v>
      </c>
      <c r="AW133" s="5">
        <f t="shared" si="75"/>
        <v>0</v>
      </c>
      <c r="AX133" s="5">
        <f t="shared" si="76"/>
        <v>0</v>
      </c>
      <c r="AY133" s="5">
        <f t="shared" si="77"/>
        <v>1.3560957147809362E-15</v>
      </c>
      <c r="BA133" s="3"/>
      <c r="BC133" s="26"/>
      <c r="BD133" s="26"/>
      <c r="BE133" s="26"/>
      <c r="BF133" s="26"/>
    </row>
    <row r="134" spans="1:58" x14ac:dyDescent="0.3">
      <c r="A134" s="1">
        <v>42186</v>
      </c>
      <c r="B134">
        <v>242.899</v>
      </c>
      <c r="C134" s="1">
        <v>42186</v>
      </c>
      <c r="D134">
        <v>0.04</v>
      </c>
      <c r="E134" s="1">
        <v>42186</v>
      </c>
      <c r="F134">
        <v>18857.418000000001</v>
      </c>
      <c r="G134" s="1">
        <v>42186</v>
      </c>
      <c r="H134">
        <v>19056.838329999999</v>
      </c>
      <c r="J134" s="4">
        <f t="shared" si="60"/>
        <v>42185</v>
      </c>
      <c r="K134" s="5">
        <f t="shared" si="53"/>
        <v>-0.95786673991544702</v>
      </c>
      <c r="L134" s="5">
        <f t="shared" si="61"/>
        <v>3.2790878609270546</v>
      </c>
      <c r="M134" s="5">
        <f t="shared" si="62"/>
        <v>1.7769992294055514</v>
      </c>
      <c r="N134" s="5">
        <f t="shared" si="63"/>
        <v>0.02</v>
      </c>
      <c r="O134" s="6">
        <v>1</v>
      </c>
      <c r="Q134" s="5">
        <v>0.19275813818301901</v>
      </c>
      <c r="R134" s="5">
        <f t="shared" si="54"/>
        <v>-0.17275813818301902</v>
      </c>
      <c r="S134" s="6">
        <v>0.13239920188688012</v>
      </c>
      <c r="V134" s="5" cm="1">
        <f t="array" ref="V134:X134">MMULT(V133:Y133,_xlfn.ANCHORARRAY($V$4))</f>
        <v>2.5391923294508363</v>
      </c>
      <c r="W134" s="5">
        <v>2.7116746870798347</v>
      </c>
      <c r="X134" s="5">
        <v>2.6557303436987105</v>
      </c>
      <c r="Y134" s="6">
        <f t="shared" si="73"/>
        <v>1</v>
      </c>
      <c r="AB134" s="5" cm="1">
        <f t="array" ref="AB134:AD134">MMULT(AB133:AE133,_xlfn.ANCHORARRAY($V$4))+AW134:AY134</f>
        <v>2.5405036253007172</v>
      </c>
      <c r="AC134" s="5">
        <v>2.7101824745186778</v>
      </c>
      <c r="AD134" s="5">
        <v>2.6557724498847062</v>
      </c>
      <c r="AE134" s="6">
        <f t="shared" si="74"/>
        <v>1</v>
      </c>
      <c r="AH134" s="5">
        <f t="shared" si="64"/>
        <v>1.311295849880878E-3</v>
      </c>
      <c r="AI134" s="5">
        <f t="shared" si="65"/>
        <v>-1.492212561156947E-3</v>
      </c>
      <c r="AJ134" s="5">
        <f t="shared" si="66"/>
        <v>4.2106185995649525E-5</v>
      </c>
      <c r="AK134" s="9">
        <f t="shared" si="67"/>
        <v>1.5343187471525965E-3</v>
      </c>
      <c r="AM134" s="5" cm="1">
        <f t="array" ref="AM134:AO134">MMULT(AM133:AP133,_xlfn.ANCHORARRAY($V$4))+MMULT(AW134:AY134,MINVERSE(_xlfn.MUNIT(3)-$AB$5:$AD$7))</f>
        <v>2.5401067172605063</v>
      </c>
      <c r="AN134" s="5">
        <v>2.7104115822527577</v>
      </c>
      <c r="AO134" s="5">
        <v>2.6551198112076353</v>
      </c>
      <c r="AP134" s="5">
        <f t="shared" si="68"/>
        <v>1</v>
      </c>
      <c r="AR134" s="5">
        <f t="shared" si="69"/>
        <v>9.1438780967001421E-4</v>
      </c>
      <c r="AS134" s="5">
        <f t="shared" si="70"/>
        <v>-1.2631048270770329E-3</v>
      </c>
      <c r="AT134" s="5">
        <f t="shared" si="71"/>
        <v>-6.10532491075233E-4</v>
      </c>
      <c r="AU134" s="9">
        <f t="shared" si="72"/>
        <v>6.5257233600179987E-4</v>
      </c>
      <c r="AW134" s="5">
        <f t="shared" si="75"/>
        <v>0</v>
      </c>
      <c r="AX134" s="5">
        <f t="shared" si="76"/>
        <v>0</v>
      </c>
      <c r="AY134" s="5">
        <f t="shared" si="77"/>
        <v>1.017071786085702E-15</v>
      </c>
      <c r="BA134" s="3"/>
      <c r="BC134" s="26"/>
      <c r="BD134" s="26"/>
      <c r="BE134" s="26"/>
      <c r="BF134" s="26"/>
    </row>
    <row r="135" spans="1:58" x14ac:dyDescent="0.3">
      <c r="A135" s="1">
        <v>42278</v>
      </c>
      <c r="B135">
        <v>244.185</v>
      </c>
      <c r="C135" s="1">
        <v>42278</v>
      </c>
      <c r="D135">
        <v>0.12</v>
      </c>
      <c r="E135" s="1">
        <v>42278</v>
      </c>
      <c r="F135">
        <v>18892.205999999998</v>
      </c>
      <c r="G135" s="1">
        <v>42278</v>
      </c>
      <c r="H135">
        <v>19150.9692</v>
      </c>
      <c r="J135" s="4">
        <f t="shared" si="60"/>
        <v>42277</v>
      </c>
      <c r="K135" s="5">
        <f t="shared" si="53"/>
        <v>-1.051964027967377</v>
      </c>
      <c r="L135" s="5">
        <f t="shared" si="61"/>
        <v>2.4473213664345517</v>
      </c>
      <c r="M135" s="5">
        <f t="shared" si="62"/>
        <v>1.8606738180506843</v>
      </c>
      <c r="N135" s="5">
        <f t="shared" si="63"/>
        <v>0.04</v>
      </c>
      <c r="O135" s="6">
        <v>1</v>
      </c>
      <c r="Q135" s="5">
        <v>0.24959606331014195</v>
      </c>
      <c r="R135" s="5">
        <f t="shared" si="54"/>
        <v>-0.20959606331014194</v>
      </c>
      <c r="S135" s="6">
        <v>9.9986791479873008E-2</v>
      </c>
      <c r="V135" s="5" cm="1">
        <f t="array" ref="V135:X135">MMULT(V134:Y134,_xlfn.ANCHORARRAY($V$4))</f>
        <v>2.5389017324659258</v>
      </c>
      <c r="W135" s="5">
        <v>2.7118431945287398</v>
      </c>
      <c r="X135" s="5">
        <v>2.6552547147638457</v>
      </c>
      <c r="Y135" s="6">
        <f t="shared" si="73"/>
        <v>1</v>
      </c>
      <c r="AB135" s="5" cm="1">
        <f t="array" ref="AB135:AD135">MMULT(AB134:AE134,_xlfn.ANCHORARRAY($V$4))+AW135:AY135</f>
        <v>2.540113283335252</v>
      </c>
      <c r="AC135" s="5">
        <v>2.7104421288051403</v>
      </c>
      <c r="AD135" s="5">
        <v>2.6552293306838113</v>
      </c>
      <c r="AE135" s="6">
        <f t="shared" si="74"/>
        <v>1</v>
      </c>
      <c r="AH135" s="5">
        <f t="shared" si="64"/>
        <v>1.2115508693262278E-3</v>
      </c>
      <c r="AI135" s="5">
        <f t="shared" si="65"/>
        <v>-1.4010657235994373E-3</v>
      </c>
      <c r="AJ135" s="5">
        <f t="shared" si="66"/>
        <v>-2.5384080034385192E-5</v>
      </c>
      <c r="AK135" s="9">
        <f t="shared" si="67"/>
        <v>1.3756816435650521E-3</v>
      </c>
      <c r="AM135" s="5" cm="1">
        <f t="array" ref="AM135:AO135">MMULT(AM134:AP134,_xlfn.ANCHORARRAY($V$4))+MMULT(AW135:AY135,MINVERSE(_xlfn.MUNIT(3)-$AB$5:$AD$7))</f>
        <v>2.5397387150747526</v>
      </c>
      <c r="AN135" s="5">
        <v>2.7106606663037565</v>
      </c>
      <c r="AO135" s="5">
        <v>2.6546201101197262</v>
      </c>
      <c r="AP135" s="5">
        <f t="shared" si="68"/>
        <v>1</v>
      </c>
      <c r="AR135" s="5">
        <f t="shared" si="69"/>
        <v>8.3698260882680842E-4</v>
      </c>
      <c r="AS135" s="5">
        <f t="shared" si="70"/>
        <v>-1.1825282249833258E-3</v>
      </c>
      <c r="AT135" s="5">
        <f t="shared" si="71"/>
        <v>-6.3460464411946305E-4</v>
      </c>
      <c r="AU135" s="9">
        <f t="shared" si="72"/>
        <v>5.4792358086386272E-4</v>
      </c>
      <c r="AW135" s="5">
        <f t="shared" si="75"/>
        <v>0</v>
      </c>
      <c r="AX135" s="5">
        <f t="shared" si="76"/>
        <v>0</v>
      </c>
      <c r="AY135" s="5">
        <f t="shared" si="77"/>
        <v>7.6280383956427651E-16</v>
      </c>
      <c r="BA135" s="3"/>
      <c r="BC135" s="26"/>
      <c r="BD135" s="26"/>
      <c r="BE135" s="26"/>
      <c r="BF135" s="26"/>
    </row>
    <row r="136" spans="1:58" x14ac:dyDescent="0.3">
      <c r="A136" s="1">
        <v>42370</v>
      </c>
      <c r="B136">
        <v>245.459</v>
      </c>
      <c r="C136" s="1">
        <v>42370</v>
      </c>
      <c r="D136">
        <v>0.28999999999999998</v>
      </c>
      <c r="E136" s="1">
        <v>42370</v>
      </c>
      <c r="F136">
        <v>19001.689999999999</v>
      </c>
      <c r="G136" s="1">
        <v>42370</v>
      </c>
      <c r="H136">
        <v>19245.222099999999</v>
      </c>
      <c r="J136" s="4">
        <f t="shared" si="60"/>
        <v>42369</v>
      </c>
      <c r="K136" s="5">
        <f t="shared" si="53"/>
        <v>-1.3603869251213445</v>
      </c>
      <c r="L136" s="5">
        <f t="shared" si="61"/>
        <v>2.1198613126648169</v>
      </c>
      <c r="M136" s="5">
        <f t="shared" si="62"/>
        <v>1.9940604232888237</v>
      </c>
      <c r="N136" s="5">
        <f t="shared" si="63"/>
        <v>0.12</v>
      </c>
      <c r="O136" s="6">
        <v>1</v>
      </c>
      <c r="Q136" s="5">
        <v>0.31141787649508107</v>
      </c>
      <c r="R136" s="5">
        <f t="shared" si="54"/>
        <v>-0.19141787649508107</v>
      </c>
      <c r="S136" s="6">
        <v>0.10560411255116642</v>
      </c>
      <c r="V136" s="5" cm="1">
        <f t="array" ref="V136:X136">MMULT(V135:Y135,_xlfn.ANCHORARRAY($V$4))</f>
        <v>2.5386275186085969</v>
      </c>
      <c r="W136" s="5">
        <v>2.7120039044028887</v>
      </c>
      <c r="X136" s="5">
        <v>2.6548107953809303</v>
      </c>
      <c r="Y136" s="6">
        <f t="shared" si="73"/>
        <v>1</v>
      </c>
      <c r="AB136" s="5" cm="1">
        <f t="array" ref="AB136:AD136">MMULT(AB135:AE135,_xlfn.ANCHORARRAY($V$4))+AW136:AY136</f>
        <v>2.5397461228971885</v>
      </c>
      <c r="AC136" s="5">
        <v>2.7106887621152262</v>
      </c>
      <c r="AD136" s="5">
        <v>2.6547253644447939</v>
      </c>
      <c r="AE136" s="6">
        <f t="shared" si="74"/>
        <v>1</v>
      </c>
      <c r="AH136" s="5">
        <f t="shared" si="64"/>
        <v>1.1186042885915626E-3</v>
      </c>
      <c r="AI136" s="5">
        <f t="shared" si="65"/>
        <v>-1.3151422876624963E-3</v>
      </c>
      <c r="AJ136" s="5">
        <f t="shared" si="66"/>
        <v>-8.5430936136443592E-5</v>
      </c>
      <c r="AK136" s="9">
        <f t="shared" si="67"/>
        <v>1.2297113515260527E-3</v>
      </c>
      <c r="AM136" s="5" cm="1">
        <f t="array" ref="AM136:AO136">MMULT(AM135:AP135,_xlfn.ANCHORARRAY($V$4))+MMULT(AW136:AY136,MINVERSE(_xlfn.MUNIT(3)-$AB$5:$AD$7))</f>
        <v>2.5393927190524037</v>
      </c>
      <c r="AN136" s="5">
        <v>2.7108971465357801</v>
      </c>
      <c r="AO136" s="5">
        <v>2.6541568780617104</v>
      </c>
      <c r="AP136" s="5">
        <f t="shared" si="68"/>
        <v>1</v>
      </c>
      <c r="AR136" s="5">
        <f t="shared" si="69"/>
        <v>7.6520044380679053E-4</v>
      </c>
      <c r="AS136" s="5">
        <f t="shared" si="70"/>
        <v>-1.1067578671086764E-3</v>
      </c>
      <c r="AT136" s="5">
        <f t="shared" si="71"/>
        <v>-6.5391731921993212E-4</v>
      </c>
      <c r="AU136" s="9">
        <f t="shared" si="72"/>
        <v>4.5284054788874428E-4</v>
      </c>
      <c r="AW136" s="5">
        <f t="shared" si="75"/>
        <v>0</v>
      </c>
      <c r="AX136" s="5">
        <f t="shared" si="76"/>
        <v>0</v>
      </c>
      <c r="AY136" s="5">
        <f t="shared" si="77"/>
        <v>5.7210287967320741E-16</v>
      </c>
      <c r="BA136" s="3"/>
      <c r="BC136" s="26"/>
      <c r="BD136" s="26"/>
      <c r="BE136" s="26"/>
      <c r="BF136" s="26"/>
    </row>
    <row r="137" spans="1:58" x14ac:dyDescent="0.3">
      <c r="A137" s="1">
        <v>42461</v>
      </c>
      <c r="B137">
        <v>247.07599999999999</v>
      </c>
      <c r="C137" s="1">
        <v>42461</v>
      </c>
      <c r="D137">
        <v>0.26</v>
      </c>
      <c r="E137" s="1">
        <v>42461</v>
      </c>
      <c r="F137">
        <v>19062.708999999999</v>
      </c>
      <c r="G137" s="1">
        <v>42461</v>
      </c>
      <c r="H137">
        <v>19339.744050000001</v>
      </c>
      <c r="J137" s="4">
        <f t="shared" si="60"/>
        <v>42460</v>
      </c>
      <c r="K137" s="5">
        <f t="shared" si="53"/>
        <v>-1.2734904749749321</v>
      </c>
      <c r="L137" s="5">
        <f t="shared" si="61"/>
        <v>1.7950168913805964</v>
      </c>
      <c r="M137" s="5">
        <f t="shared" si="62"/>
        <v>2.1698592276250261</v>
      </c>
      <c r="N137" s="5">
        <f t="shared" si="63"/>
        <v>0.28999999999999998</v>
      </c>
      <c r="O137" s="6">
        <v>1</v>
      </c>
      <c r="Q137" s="5">
        <v>0.37759664260144776</v>
      </c>
      <c r="R137" s="5">
        <f t="shared" si="54"/>
        <v>-8.7596642601447783E-2</v>
      </c>
      <c r="S137" s="6">
        <v>0.10597575445256618</v>
      </c>
      <c r="V137" s="5" cm="1">
        <f t="array" ref="V137:X137">MMULT(V136:Y136,_xlfn.ANCHORARRAY($V$4))</f>
        <v>2.5383688242976978</v>
      </c>
      <c r="W137" s="5">
        <v>2.7121571261295254</v>
      </c>
      <c r="X137" s="5">
        <v>2.6543966219867396</v>
      </c>
      <c r="Y137" s="6">
        <f t="shared" si="73"/>
        <v>1</v>
      </c>
      <c r="AB137" s="5" cm="1">
        <f t="array" ref="AB137:AD137">MMULT(AB136:AE136,_xlfn.ANCHORARRAY($V$4))+AW137:AY137</f>
        <v>2.5394008519297024</v>
      </c>
      <c r="AC137" s="5">
        <v>2.7109229642689829</v>
      </c>
      <c r="AD137" s="5">
        <v>2.6542579781203592</v>
      </c>
      <c r="AE137" s="6">
        <f t="shared" si="74"/>
        <v>1</v>
      </c>
      <c r="AH137" s="5">
        <f t="shared" si="64"/>
        <v>1.0320276320046062E-3</v>
      </c>
      <c r="AI137" s="5">
        <f t="shared" si="65"/>
        <v>-1.234161860542482E-3</v>
      </c>
      <c r="AJ137" s="5">
        <f t="shared" si="66"/>
        <v>-1.3864386638040571E-4</v>
      </c>
      <c r="AK137" s="9">
        <f t="shared" si="67"/>
        <v>1.0955179941620763E-3</v>
      </c>
      <c r="AM137" s="5" cm="1">
        <f t="array" ref="AM137:AO137">MMULT(AM136:AP136,_xlfn.ANCHORARRAY($V$4))+MMULT(AW137:AY137,MINVERSE(_xlfn.MUNIT(3)-$AB$5:$AD$7))</f>
        <v>2.5390674940734206</v>
      </c>
      <c r="AN137" s="5">
        <v>2.7111216014478718</v>
      </c>
      <c r="AO137" s="5">
        <v>2.653727697551862</v>
      </c>
      <c r="AP137" s="5">
        <f t="shared" si="68"/>
        <v>1</v>
      </c>
      <c r="AR137" s="5">
        <f t="shared" si="69"/>
        <v>6.9866977572274891E-4</v>
      </c>
      <c r="AS137" s="5">
        <f t="shared" si="70"/>
        <v>-1.0355246816535768E-3</v>
      </c>
      <c r="AT137" s="5">
        <f t="shared" si="71"/>
        <v>-6.6892443487764908E-4</v>
      </c>
      <c r="AU137" s="9">
        <f t="shared" si="72"/>
        <v>3.6660024677592773E-4</v>
      </c>
      <c r="AW137" s="5">
        <f t="shared" si="75"/>
        <v>0</v>
      </c>
      <c r="AX137" s="5">
        <f t="shared" si="76"/>
        <v>0</v>
      </c>
      <c r="AY137" s="5">
        <f t="shared" si="77"/>
        <v>4.2907715975490553E-16</v>
      </c>
      <c r="BA137" s="3"/>
      <c r="BC137" s="26"/>
      <c r="BD137" s="26"/>
      <c r="BE137" s="26"/>
      <c r="BF137" s="26"/>
    </row>
    <row r="138" spans="1:58" x14ac:dyDescent="0.3">
      <c r="A138" s="1">
        <v>42552</v>
      </c>
      <c r="B138">
        <v>248.36500000000001</v>
      </c>
      <c r="C138" s="1">
        <v>42552</v>
      </c>
      <c r="D138">
        <v>0.3</v>
      </c>
      <c r="E138" s="1">
        <v>42552</v>
      </c>
      <c r="F138">
        <v>19197.937999999998</v>
      </c>
      <c r="G138" s="1">
        <v>42552</v>
      </c>
      <c r="H138">
        <v>19434.06234</v>
      </c>
      <c r="J138" s="4">
        <f t="shared" si="60"/>
        <v>42551</v>
      </c>
      <c r="K138" s="5">
        <f t="shared" si="53"/>
        <v>-1.4428237466046006</v>
      </c>
      <c r="L138" s="5">
        <f t="shared" si="61"/>
        <v>1.4932508327147209</v>
      </c>
      <c r="M138" s="5">
        <f t="shared" si="62"/>
        <v>2.2246678720226232</v>
      </c>
      <c r="N138" s="5">
        <f t="shared" si="63"/>
        <v>0.26</v>
      </c>
      <c r="O138" s="6">
        <v>1</v>
      </c>
      <c r="Q138" s="5">
        <v>0.44738579032004405</v>
      </c>
      <c r="R138" s="5">
        <f t="shared" si="54"/>
        <v>-0.18738579032004404</v>
      </c>
      <c r="S138" s="6">
        <v>-7.4114948361933441E-2</v>
      </c>
      <c r="V138" s="5" cm="1">
        <f t="array" ref="V138:X138">MMULT(V137:Y137,_xlfn.ANCHORARRAY($V$4))</f>
        <v>2.5381248278887893</v>
      </c>
      <c r="W138" s="5">
        <v>2.7123031605941312</v>
      </c>
      <c r="X138" s="5">
        <v>2.6540103450151702</v>
      </c>
      <c r="Y138" s="6">
        <f t="shared" si="73"/>
        <v>1</v>
      </c>
      <c r="AB138" s="5" cm="1">
        <f t="array" ref="AB138:AD138">MMULT(AB137:AE137,_xlfn.ANCHORARRAY($V$4))+AW138:AY138</f>
        <v>2.5390762455956244</v>
      </c>
      <c r="AC138" s="5">
        <v>2.7111453026055403</v>
      </c>
      <c r="AD138" s="5">
        <v>2.6538247561163177</v>
      </c>
      <c r="AE138" s="6">
        <f t="shared" si="74"/>
        <v>1</v>
      </c>
      <c r="AH138" s="5">
        <f t="shared" si="64"/>
        <v>9.514177068350449E-4</v>
      </c>
      <c r="AI138" s="5">
        <f t="shared" si="65"/>
        <v>-1.1578579885909157E-3</v>
      </c>
      <c r="AJ138" s="5">
        <f t="shared" si="66"/>
        <v>-1.8558889885245122E-4</v>
      </c>
      <c r="AK138" s="9">
        <f t="shared" si="67"/>
        <v>9.7226908973846449E-4</v>
      </c>
      <c r="AM138" s="5" cm="1">
        <f t="array" ref="AM138:AO138">MMULT(AM137:AP137,_xlfn.ANCHORARRAY($V$4))+MMULT(AW138:AY138,MINVERSE(_xlfn.MUNIT(3)-$AB$5:$AD$7))</f>
        <v>2.5387618697928036</v>
      </c>
      <c r="AN138" s="5">
        <v>2.7113345869270211</v>
      </c>
      <c r="AO138" s="5">
        <v>2.6533303001076916</v>
      </c>
      <c r="AP138" s="5">
        <f t="shared" si="68"/>
        <v>1</v>
      </c>
      <c r="AR138" s="5">
        <f t="shared" si="69"/>
        <v>6.370419040142572E-4</v>
      </c>
      <c r="AS138" s="5">
        <f t="shared" si="70"/>
        <v>-9.685736671101175E-4</v>
      </c>
      <c r="AT138" s="5">
        <f t="shared" si="71"/>
        <v>-6.8004490747863855E-4</v>
      </c>
      <c r="AU138" s="9">
        <f t="shared" si="72"/>
        <v>2.8852875963147895E-4</v>
      </c>
      <c r="AW138" s="5">
        <f t="shared" si="75"/>
        <v>0</v>
      </c>
      <c r="AX138" s="5">
        <f t="shared" si="76"/>
        <v>0</v>
      </c>
      <c r="AY138" s="5">
        <f t="shared" si="77"/>
        <v>3.2180786981617912E-16</v>
      </c>
      <c r="BA138" s="3"/>
      <c r="BC138" s="26"/>
      <c r="BD138" s="26"/>
      <c r="BE138" s="26"/>
      <c r="BF138" s="26"/>
    </row>
    <row r="139" spans="1:58" x14ac:dyDescent="0.3">
      <c r="A139" s="1">
        <v>42644</v>
      </c>
      <c r="B139">
        <v>249.51400000000001</v>
      </c>
      <c r="C139" s="1">
        <v>42644</v>
      </c>
      <c r="D139">
        <v>0.43</v>
      </c>
      <c r="E139" s="1">
        <v>42644</v>
      </c>
      <c r="F139">
        <v>19304.351999999999</v>
      </c>
      <c r="G139" s="1">
        <v>42644</v>
      </c>
      <c r="H139">
        <v>19528.05803</v>
      </c>
      <c r="J139" s="4">
        <f t="shared" si="60"/>
        <v>42643</v>
      </c>
      <c r="K139" s="5">
        <f t="shared" si="53"/>
        <v>-1.2224439759224408</v>
      </c>
      <c r="L139" s="5">
        <f t="shared" si="61"/>
        <v>1.8057615310855146</v>
      </c>
      <c r="M139" s="5">
        <f t="shared" si="62"/>
        <v>2.2503180334213058</v>
      </c>
      <c r="N139" s="5">
        <f t="shared" si="63"/>
        <v>0.3</v>
      </c>
      <c r="O139" s="6">
        <v>1</v>
      </c>
      <c r="Q139" s="5">
        <v>0.51998400044004589</v>
      </c>
      <c r="R139" s="5">
        <f t="shared" si="54"/>
        <v>-0.2199840004400459</v>
      </c>
      <c r="S139" s="6">
        <v>-6.8850518675160177E-2</v>
      </c>
      <c r="V139" s="5" cm="1">
        <f t="array" ref="V139:X139">MMULT(V138:Y138,_xlfn.ANCHORARRAY($V$4))</f>
        <v>2.5378947478663951</v>
      </c>
      <c r="W139" s="5">
        <v>2.7124423000593842</v>
      </c>
      <c r="X139" s="5">
        <v>2.6536502226915544</v>
      </c>
      <c r="Y139" s="6">
        <f t="shared" si="73"/>
        <v>1</v>
      </c>
      <c r="AB139" s="5" cm="1">
        <f t="array" ref="AB139:AD139">MMULT(AB138:AE138,_xlfn.ANCHORARRAY($V$4))+AW139:AY139</f>
        <v>2.5387711430697548</v>
      </c>
      <c r="AC139" s="5">
        <v>2.7113563225253077</v>
      </c>
      <c r="AD139" s="5">
        <v>2.6534234312525231</v>
      </c>
      <c r="AE139" s="6">
        <f t="shared" si="74"/>
        <v>1</v>
      </c>
      <c r="AH139" s="5">
        <f t="shared" si="64"/>
        <v>8.7639520335969223E-4</v>
      </c>
      <c r="AI139" s="5">
        <f t="shared" si="65"/>
        <v>-1.0859775340765765E-3</v>
      </c>
      <c r="AJ139" s="5">
        <f t="shared" si="66"/>
        <v>-2.2679143903125976E-4</v>
      </c>
      <c r="AK139" s="9">
        <f t="shared" si="67"/>
        <v>8.5918609504531673E-4</v>
      </c>
      <c r="AM139" s="5" cm="1">
        <f t="array" ref="AM139:AO139">MMULT(AM138:AP138,_xlfn.ANCHORARRAY($V$4))+MMULT(AW139:AY139,MINVERSE(_xlfn.MUNIT(3)-$AB$5:$AD$7))</f>
        <v>2.5384747375160961</v>
      </c>
      <c r="AN139" s="5">
        <v>2.7115366368431855</v>
      </c>
      <c r="AO139" s="5">
        <v>2.6529625576336113</v>
      </c>
      <c r="AP139" s="5">
        <f t="shared" si="68"/>
        <v>1</v>
      </c>
      <c r="AR139" s="5">
        <f t="shared" si="69"/>
        <v>5.7998964970096267E-4</v>
      </c>
      <c r="AS139" s="5">
        <f t="shared" si="70"/>
        <v>-9.056632161987821E-4</v>
      </c>
      <c r="AT139" s="5">
        <f t="shared" si="71"/>
        <v>-6.8766505794304322E-4</v>
      </c>
      <c r="AU139" s="9">
        <f t="shared" si="72"/>
        <v>2.1799815825573887E-4</v>
      </c>
      <c r="AW139" s="5">
        <f t="shared" si="75"/>
        <v>0</v>
      </c>
      <c r="AX139" s="5">
        <f t="shared" si="76"/>
        <v>0</v>
      </c>
      <c r="AY139" s="5">
        <f t="shared" si="77"/>
        <v>2.4135590236213432E-16</v>
      </c>
      <c r="BA139" s="3"/>
      <c r="BC139" s="26"/>
      <c r="BD139" s="26"/>
      <c r="BE139" s="26"/>
      <c r="BF139" s="26"/>
    </row>
    <row r="140" spans="1:58" x14ac:dyDescent="0.3">
      <c r="A140" s="1">
        <v>42736</v>
      </c>
      <c r="B140">
        <v>250.803</v>
      </c>
      <c r="C140" s="1">
        <v>42736</v>
      </c>
      <c r="D140">
        <v>0.6</v>
      </c>
      <c r="E140" s="1">
        <v>42736</v>
      </c>
      <c r="F140">
        <v>19398.343000000001</v>
      </c>
      <c r="G140" s="1">
        <v>42736</v>
      </c>
      <c r="H140">
        <v>19622.171839999999</v>
      </c>
      <c r="J140" s="4">
        <f t="shared" si="60"/>
        <v>42735</v>
      </c>
      <c r="K140" s="5">
        <f t="shared" si="53"/>
        <v>-1.1521741997455148</v>
      </c>
      <c r="L140" s="5">
        <f t="shared" si="61"/>
        <v>2.1815663030564147</v>
      </c>
      <c r="M140" s="5">
        <f t="shared" si="62"/>
        <v>2.1823617339312484</v>
      </c>
      <c r="N140" s="5">
        <f t="shared" si="63"/>
        <v>0.43</v>
      </c>
      <c r="O140" s="6">
        <v>1</v>
      </c>
      <c r="Q140" s="5">
        <v>0.59447283763167924</v>
      </c>
      <c r="R140" s="5">
        <f t="shared" si="54"/>
        <v>-0.16447283763167925</v>
      </c>
      <c r="S140" s="6">
        <v>3.7609276764582866E-2</v>
      </c>
      <c r="V140" s="5" cm="1">
        <f t="array" ref="V140:X140">MMULT(V139:Y139,_xlfn.ANCHORARRAY($V$4))</f>
        <v>2.5376778410983327</v>
      </c>
      <c r="W140" s="5">
        <v>2.7125748281219577</v>
      </c>
      <c r="X140" s="5">
        <v>2.6533146151408844</v>
      </c>
      <c r="Y140" s="6">
        <f t="shared" si="73"/>
        <v>1</v>
      </c>
      <c r="AB140" s="5" cm="1">
        <f t="array" ref="AB140:AD140">MMULT(AB139:AE139,_xlfn.ANCHORARRAY($V$4))+AW140:AY140</f>
        <v>2.5384844444655341</v>
      </c>
      <c r="AC140" s="5">
        <v>2.7115565480468664</v>
      </c>
      <c r="AD140" s="5">
        <v>2.653051876209954</v>
      </c>
      <c r="AE140" s="6">
        <f t="shared" si="74"/>
        <v>1</v>
      </c>
      <c r="AH140" s="5">
        <f t="shared" si="64"/>
        <v>8.0660336720139725E-4</v>
      </c>
      <c r="AI140" s="5">
        <f t="shared" si="65"/>
        <v>-1.0182800750913046E-3</v>
      </c>
      <c r="AJ140" s="5">
        <f t="shared" si="66"/>
        <v>-2.6273893093042844E-4</v>
      </c>
      <c r="AK140" s="9">
        <f t="shared" si="67"/>
        <v>7.5554114416087614E-4</v>
      </c>
      <c r="AM140" s="5" cm="1">
        <f t="array" ref="AM140:AO140">MMULT(AM139:AP139,_xlfn.ANCHORARRAY($V$4))+MMULT(AW140:AY140,MINVERSE(_xlfn.MUNIT(3)-$AB$5:$AD$7))</f>
        <v>2.5382050472081152</v>
      </c>
      <c r="AN140" s="5">
        <v>2.7117282636535154</v>
      </c>
      <c r="AO140" s="5">
        <v>2.6526224742752293</v>
      </c>
      <c r="AP140" s="5">
        <f t="shared" si="68"/>
        <v>1</v>
      </c>
      <c r="AR140" s="5">
        <f t="shared" si="69"/>
        <v>5.2720610978251869E-4</v>
      </c>
      <c r="AS140" s="5">
        <f t="shared" si="70"/>
        <v>-8.4656446844233457E-4</v>
      </c>
      <c r="AT140" s="5">
        <f t="shared" si="71"/>
        <v>-6.9214086565505539E-4</v>
      </c>
      <c r="AU140" s="9">
        <f t="shared" si="72"/>
        <v>1.5442360278727918E-4</v>
      </c>
      <c r="AW140" s="5">
        <f t="shared" si="75"/>
        <v>0</v>
      </c>
      <c r="AX140" s="5">
        <f t="shared" si="76"/>
        <v>0</v>
      </c>
      <c r="AY140" s="5">
        <f t="shared" si="77"/>
        <v>1.8101692677160074E-16</v>
      </c>
      <c r="BA140" s="3"/>
      <c r="BC140" s="26"/>
      <c r="BD140" s="26"/>
      <c r="BE140" s="26"/>
      <c r="BF140" s="26"/>
    </row>
    <row r="141" spans="1:58" x14ac:dyDescent="0.3">
      <c r="A141" s="1">
        <v>42826</v>
      </c>
      <c r="B141">
        <v>251.46799999999999</v>
      </c>
      <c r="C141" s="1">
        <v>42826</v>
      </c>
      <c r="D141">
        <v>0.91</v>
      </c>
      <c r="E141" s="1">
        <v>42826</v>
      </c>
      <c r="F141">
        <v>19506.949000000001</v>
      </c>
      <c r="G141" s="1">
        <v>42826</v>
      </c>
      <c r="H141">
        <v>19717.083849999999</v>
      </c>
      <c r="J141" s="4">
        <f t="shared" ref="J141:J172" si="78">EOMONTH(A140,2)</f>
        <v>42825</v>
      </c>
      <c r="K141" s="5">
        <f t="shared" si="53"/>
        <v>-1.1472493169620672</v>
      </c>
      <c r="L141" s="5">
        <f t="shared" ref="L141:L172" si="79">(F140/F136-1)*100</f>
        <v>2.0874616941966906</v>
      </c>
      <c r="M141" s="5">
        <f t="shared" ref="M141:M172" si="80">(B140/B136-1)*100</f>
        <v>2.17714567402294</v>
      </c>
      <c r="N141" s="5">
        <f t="shared" ref="N141:N173" si="81">D140</f>
        <v>0.6</v>
      </c>
      <c r="O141" s="6">
        <v>1</v>
      </c>
      <c r="Q141" s="5">
        <v>0.66979637656489543</v>
      </c>
      <c r="R141" s="5">
        <f t="shared" si="54"/>
        <v>-6.9796376564895457E-2</v>
      </c>
      <c r="S141" s="6">
        <v>9.7828155741599754E-2</v>
      </c>
      <c r="V141" s="5" cm="1">
        <f t="array" ref="V141:X141">MMULT(V140:Y140,_xlfn.ANCHORARRAY($V$4))</f>
        <v>2.5374734011512192</v>
      </c>
      <c r="W141" s="5">
        <v>2.7127010197031916</v>
      </c>
      <c r="X141" s="5">
        <v>2.6530019787955514</v>
      </c>
      <c r="Y141" s="6">
        <f t="shared" si="73"/>
        <v>1</v>
      </c>
      <c r="AB141" s="5" cm="1">
        <f t="array" ref="AB141:AD141">MMULT(AB140:AE140,_xlfn.ANCHORARRAY($V$4))+AW141:AY141</f>
        <v>2.538215107891753</v>
      </c>
      <c r="AC141" s="5">
        <v>2.7117464823750885</v>
      </c>
      <c r="AD141" s="5">
        <v>2.6527080954397189</v>
      </c>
      <c r="AE141" s="6">
        <f t="shared" si="74"/>
        <v>1</v>
      </c>
      <c r="AH141" s="5">
        <f t="shared" ref="AH141:AH172" si="82">AB141-V141</f>
        <v>7.4170674053375407E-4</v>
      </c>
      <c r="AI141" s="5">
        <f t="shared" ref="AI141:AI172" si="83">AC141-W141</f>
        <v>-9.5453732810302228E-4</v>
      </c>
      <c r="AJ141" s="5">
        <f t="shared" ref="AJ141:AJ172" si="84">AD141-X141</f>
        <v>-2.9388335583258041E-4</v>
      </c>
      <c r="AK141" s="9">
        <f t="shared" ref="AK141:AK172" si="85">AJ141-AI141</f>
        <v>6.6065397227044187E-4</v>
      </c>
      <c r="AM141" s="5" cm="1">
        <f t="array" ref="AM141:AO141">MMULT(AM140:AP140,_xlfn.ANCHORARRAY($V$4))+MMULT(AW141:AY141,MINVERSE(_xlfn.MUNIT(3)-$AB$5:$AD$7))</f>
        <v>2.5379518046304508</v>
      </c>
      <c r="AN141" s="5">
        <v>2.7119099590127456</v>
      </c>
      <c r="AO141" s="5">
        <v>2.6523081787168059</v>
      </c>
      <c r="AP141" s="5">
        <f t="shared" ref="AP141:AP172" si="86">Y141</f>
        <v>1</v>
      </c>
      <c r="AR141" s="5">
        <f t="shared" ref="AR141:AR172" si="87">AM141-V141</f>
        <v>4.7840347923155946E-4</v>
      </c>
      <c r="AS141" s="5">
        <f t="shared" ref="AS141:AS172" si="88">AN141-W141</f>
        <v>-7.9106069044598826E-4</v>
      </c>
      <c r="AT141" s="5">
        <f t="shared" ref="AT141:AT172" si="89">AO141-X141</f>
        <v>-6.9380007874553229E-4</v>
      </c>
      <c r="AU141" s="9">
        <f t="shared" ref="AU141:AU172" si="90">AT141-AS141</f>
        <v>9.7260611700455968E-5</v>
      </c>
      <c r="AW141" s="5">
        <f t="shared" si="75"/>
        <v>0</v>
      </c>
      <c r="AX141" s="5">
        <f t="shared" si="76"/>
        <v>0</v>
      </c>
      <c r="AY141" s="5">
        <f t="shared" si="77"/>
        <v>1.3576269507870055E-16</v>
      </c>
      <c r="BA141" s="3"/>
      <c r="BC141" s="26"/>
      <c r="BD141" s="26"/>
      <c r="BE141" s="26"/>
      <c r="BF141" s="26"/>
    </row>
    <row r="142" spans="1:58" x14ac:dyDescent="0.3">
      <c r="A142" s="1">
        <v>42917</v>
      </c>
      <c r="B142">
        <v>252.44399999999999</v>
      </c>
      <c r="C142" s="1">
        <v>42917</v>
      </c>
      <c r="D142">
        <v>1.05</v>
      </c>
      <c r="E142" s="1">
        <v>42917</v>
      </c>
      <c r="F142">
        <v>19660.766</v>
      </c>
      <c r="G142" s="1">
        <v>42917</v>
      </c>
      <c r="H142">
        <v>19814.501609999999</v>
      </c>
      <c r="J142" s="4">
        <f t="shared" si="78"/>
        <v>42916</v>
      </c>
      <c r="K142" s="5">
        <f t="shared" ref="K142:K172" si="91">100*LN(F141/H141)</f>
        <v>-1.0714699387162729</v>
      </c>
      <c r="L142" s="5">
        <f t="shared" si="79"/>
        <v>2.3304137937582903</v>
      </c>
      <c r="M142" s="5">
        <f t="shared" si="80"/>
        <v>1.777590700836984</v>
      </c>
      <c r="N142" s="5">
        <f t="shared" si="81"/>
        <v>0.91</v>
      </c>
      <c r="O142" s="6">
        <v>1</v>
      </c>
      <c r="Q142" s="5">
        <v>0.74479589638612531</v>
      </c>
      <c r="R142" s="5">
        <f t="shared" ref="R142:R189" si="92">N142-Q142</f>
        <v>0.16520410361387472</v>
      </c>
      <c r="S142" s="6">
        <v>0.4607062272223641</v>
      </c>
      <c r="V142" s="5" cm="1">
        <f t="array" ref="V142:X142">MMULT(V141:Y141,_xlfn.ANCHORARRAY($V$4))</f>
        <v>2.5372807566661661</v>
      </c>
      <c r="W142" s="5">
        <v>2.7128211410699619</v>
      </c>
      <c r="X142" s="5">
        <v>2.6527108610887513</v>
      </c>
      <c r="Y142" s="6">
        <f t="shared" ref="Y142:Y172" si="93">O142</f>
        <v>1</v>
      </c>
      <c r="AB142" s="5" cm="1">
        <f t="array" ref="AB142:AD142">MMULT(AB141:AE141,_xlfn.ANCHORARRAY($V$4))+AW142:AY142</f>
        <v>2.5379621466350351</v>
      </c>
      <c r="AC142" s="5">
        <v>2.7119266084773392</v>
      </c>
      <c r="AD142" s="5">
        <v>2.65239021751084</v>
      </c>
      <c r="AE142" s="6">
        <f t="shared" ref="AE142:AE172" si="94">Y142</f>
        <v>1</v>
      </c>
      <c r="AH142" s="5">
        <f t="shared" si="82"/>
        <v>6.8138996886890624E-4</v>
      </c>
      <c r="AI142" s="5">
        <f t="shared" si="83"/>
        <v>-8.9453259262262108E-4</v>
      </c>
      <c r="AJ142" s="5">
        <f t="shared" si="84"/>
        <v>-3.2064357791128373E-4</v>
      </c>
      <c r="AK142" s="9">
        <f t="shared" si="85"/>
        <v>5.7388901471133735E-4</v>
      </c>
      <c r="AM142" s="5" cm="1">
        <f t="array" ref="AM142:AO142">MMULT(AM141:AP141,_xlfn.ANCHORARRAY($V$4))+MMULT(AW142:AY142,MINVERSE(_xlfn.MUNIT(3)-$AB$5:$AD$7))</f>
        <v>2.5377140686033166</v>
      </c>
      <c r="AN142" s="5">
        <v>2.7120821943870279</v>
      </c>
      <c r="AO142" s="5">
        <v>2.6520179168994678</v>
      </c>
      <c r="AP142" s="5">
        <f t="shared" si="86"/>
        <v>1</v>
      </c>
      <c r="AR142" s="5">
        <f t="shared" si="87"/>
        <v>4.3331193715046012E-4</v>
      </c>
      <c r="AS142" s="5">
        <f t="shared" si="88"/>
        <v>-7.3894668293394972E-4</v>
      </c>
      <c r="AT142" s="5">
        <f t="shared" si="89"/>
        <v>-6.9294418928356194E-4</v>
      </c>
      <c r="AU142" s="9">
        <f t="shared" si="90"/>
        <v>4.6002493650387777E-5</v>
      </c>
      <c r="AW142" s="5">
        <f t="shared" si="75"/>
        <v>0</v>
      </c>
      <c r="AX142" s="5">
        <f t="shared" si="76"/>
        <v>0</v>
      </c>
      <c r="AY142" s="5">
        <f t="shared" si="77"/>
        <v>1.0182202130902541E-16</v>
      </c>
      <c r="BA142" s="3"/>
      <c r="BC142" s="26"/>
      <c r="BD142" s="26"/>
      <c r="BE142" s="26"/>
      <c r="BF142" s="26"/>
    </row>
    <row r="143" spans="1:58" x14ac:dyDescent="0.3">
      <c r="A143" s="1">
        <v>43009</v>
      </c>
      <c r="B143">
        <v>253.89500000000001</v>
      </c>
      <c r="C143" s="1">
        <v>43009</v>
      </c>
      <c r="D143">
        <v>1.23</v>
      </c>
      <c r="E143" s="1">
        <v>43009</v>
      </c>
      <c r="F143">
        <v>19882.351999999999</v>
      </c>
      <c r="G143" s="1">
        <v>43009</v>
      </c>
      <c r="H143">
        <v>19914.267609999999</v>
      </c>
      <c r="J143" s="4">
        <f t="shared" si="78"/>
        <v>43008</v>
      </c>
      <c r="K143" s="5">
        <f t="shared" si="91"/>
        <v>-0.77889978484914768</v>
      </c>
      <c r="L143" s="5">
        <f t="shared" si="79"/>
        <v>2.4108214121745908</v>
      </c>
      <c r="M143" s="5">
        <f t="shared" si="80"/>
        <v>1.6423409095484454</v>
      </c>
      <c r="N143" s="5">
        <f t="shared" si="81"/>
        <v>1.05</v>
      </c>
      <c r="O143" s="6">
        <v>1</v>
      </c>
      <c r="Q143" s="5">
        <v>0.81826905350644719</v>
      </c>
      <c r="R143" s="5">
        <f t="shared" si="92"/>
        <v>0.23173094649355286</v>
      </c>
      <c r="S143" s="6">
        <v>0.41157169436644669</v>
      </c>
      <c r="V143" s="5" cm="1">
        <f t="array" ref="V143:X143">MMULT(V142:Y142,_xlfn.ANCHORARRAY($V$4))</f>
        <v>2.5370992697935506</v>
      </c>
      <c r="W143" s="5">
        <v>2.7129354498823965</v>
      </c>
      <c r="X143" s="5">
        <v>2.6524398954202759</v>
      </c>
      <c r="Y143" s="6">
        <f t="shared" si="93"/>
        <v>1</v>
      </c>
      <c r="AB143" s="5" cm="1">
        <f t="array" ref="AB143:AD143">MMULT(AB142:AE142,_xlfn.ANCHORARRAY($V$4))+AW143:AY143</f>
        <v>2.5377246264638509</v>
      </c>
      <c r="AC143" s="5">
        <v>2.7120973896649487</v>
      </c>
      <c r="AD143" s="5">
        <v>2.6520964878747257</v>
      </c>
      <c r="AE143" s="6">
        <f t="shared" si="94"/>
        <v>1</v>
      </c>
      <c r="AH143" s="5">
        <f t="shared" si="82"/>
        <v>6.2535667030028108E-4</v>
      </c>
      <c r="AI143" s="5">
        <f t="shared" si="83"/>
        <v>-8.3806021744781134E-4</v>
      </c>
      <c r="AJ143" s="5">
        <f t="shared" si="84"/>
        <v>-3.4340754555017838E-4</v>
      </c>
      <c r="AK143" s="9">
        <f t="shared" si="85"/>
        <v>4.9465267189763296E-4</v>
      </c>
      <c r="AM143" s="5" cm="1">
        <f t="array" ref="AM143:AO143">MMULT(AM142:AP142,_xlfn.ANCHORARRAY($V$4))+MMULT(AW143:AY143,MINVERSE(_xlfn.MUNIT(3)-$AB$5:$AD$7))</f>
        <v>2.5374909483874184</v>
      </c>
      <c r="AN143" s="5">
        <v>2.7122454216687615</v>
      </c>
      <c r="AO143" s="5">
        <v>2.6517500451388116</v>
      </c>
      <c r="AP143" s="5">
        <f t="shared" si="86"/>
        <v>1</v>
      </c>
      <c r="AR143" s="5">
        <f t="shared" si="87"/>
        <v>3.9167859386779469E-4</v>
      </c>
      <c r="AS143" s="5">
        <f t="shared" si="88"/>
        <v>-6.9002821363506328E-4</v>
      </c>
      <c r="AT143" s="5">
        <f t="shared" si="89"/>
        <v>-6.8985028146428817E-4</v>
      </c>
      <c r="AU143" s="9">
        <f t="shared" si="90"/>
        <v>1.7793217077510803E-7</v>
      </c>
      <c r="AW143" s="5">
        <f t="shared" ref="AW143:AW172" si="95">AW142*0.5</f>
        <v>0</v>
      </c>
      <c r="AX143" s="5">
        <f t="shared" ref="AX143:AX172" si="96">AX142*0.5</f>
        <v>0</v>
      </c>
      <c r="AY143" s="5">
        <f t="shared" ref="AY143:AY172" si="97">AY142*0.75</f>
        <v>7.6366515981769057E-17</v>
      </c>
      <c r="BA143" s="3"/>
      <c r="BC143" s="26"/>
      <c r="BD143" s="26"/>
      <c r="BE143" s="26"/>
      <c r="BF143" s="26"/>
    </row>
    <row r="144" spans="1:58" x14ac:dyDescent="0.3">
      <c r="A144" s="1">
        <v>43101</v>
      </c>
      <c r="B144">
        <v>255.72900000000001</v>
      </c>
      <c r="C144" s="1">
        <v>43101</v>
      </c>
      <c r="D144">
        <v>1.58</v>
      </c>
      <c r="E144" s="1">
        <v>43101</v>
      </c>
      <c r="F144">
        <v>20044.077000000001</v>
      </c>
      <c r="G144" s="1">
        <v>43101</v>
      </c>
      <c r="H144">
        <v>20016.543169999899</v>
      </c>
      <c r="J144" s="4">
        <f t="shared" si="78"/>
        <v>43100</v>
      </c>
      <c r="K144" s="5">
        <f t="shared" si="91"/>
        <v>-0.16039360707000327</v>
      </c>
      <c r="L144" s="5">
        <f t="shared" si="79"/>
        <v>2.9941434967617697</v>
      </c>
      <c r="M144" s="5">
        <f t="shared" si="80"/>
        <v>1.7558133010572519</v>
      </c>
      <c r="N144" s="5">
        <f t="shared" si="81"/>
        <v>1.23</v>
      </c>
      <c r="O144" s="6">
        <v>1</v>
      </c>
      <c r="Q144" s="5">
        <v>0.88911675690169756</v>
      </c>
      <c r="R144" s="5">
        <f t="shared" si="92"/>
        <v>0.34088324309830242</v>
      </c>
      <c r="S144" s="6">
        <v>0.36719635878237522</v>
      </c>
      <c r="V144" s="5" cm="1">
        <f t="array" ref="V144:X144">MMULT(V143:Y143,_xlfn.ANCHORARRAY($V$4))</f>
        <v>2.5369283346856983</v>
      </c>
      <c r="W144" s="5">
        <v>2.7130441952653421</v>
      </c>
      <c r="X144" s="5">
        <v>2.6521877963819205</v>
      </c>
      <c r="Y144" s="6">
        <f t="shared" si="93"/>
        <v>1</v>
      </c>
      <c r="AB144" s="5" cm="1">
        <f t="array" ref="AB144:AD144">MMULT(AB143:AE143,_xlfn.ANCHORARRAY($V$4))+AW144:AY144</f>
        <v>2.5375016630498899</v>
      </c>
      <c r="AC144" s="5">
        <v>2.7122592701774195</v>
      </c>
      <c r="AD144" s="5">
        <v>2.6518252620252496</v>
      </c>
      <c r="AE144" s="6">
        <f t="shared" si="94"/>
        <v>1</v>
      </c>
      <c r="AH144" s="5">
        <f t="shared" si="82"/>
        <v>5.7332836419154987E-4</v>
      </c>
      <c r="AI144" s="5">
        <f t="shared" si="83"/>
        <v>-7.8492508792260551E-4</v>
      </c>
      <c r="AJ144" s="5">
        <f t="shared" si="84"/>
        <v>-3.6253435667088496E-4</v>
      </c>
      <c r="AK144" s="9">
        <f t="shared" si="85"/>
        <v>4.2239073125172055E-4</v>
      </c>
      <c r="AM144" s="5" cm="1">
        <f t="array" ref="AM144:AO144">MMULT(AM143:AP143,_xlfn.ANCHORARRAY($V$4))+MMULT(AW144:AY144,MINVERSE(_xlfn.MUNIT(3)-$AB$5:$AD$7))</f>
        <v>2.5372816011815549</v>
      </c>
      <c r="AN144" s="5">
        <v>2.7124000737902483</v>
      </c>
      <c r="AO144" s="5">
        <v>2.6515030236215047</v>
      </c>
      <c r="AP144" s="5">
        <f t="shared" si="86"/>
        <v>1</v>
      </c>
      <c r="AR144" s="5">
        <f t="shared" si="87"/>
        <v>3.5326649585654124E-4</v>
      </c>
      <c r="AS144" s="5">
        <f t="shared" si="88"/>
        <v>-6.4412147509385065E-4</v>
      </c>
      <c r="AT144" s="5">
        <f t="shared" si="89"/>
        <v>-6.8477276041578605E-4</v>
      </c>
      <c r="AU144" s="9">
        <f t="shared" si="90"/>
        <v>-4.0651285321935404E-5</v>
      </c>
      <c r="AW144" s="5">
        <f t="shared" si="95"/>
        <v>0</v>
      </c>
      <c r="AX144" s="5">
        <f t="shared" si="96"/>
        <v>0</v>
      </c>
      <c r="AY144" s="5">
        <f t="shared" si="97"/>
        <v>5.7274886986326787E-17</v>
      </c>
      <c r="BA144" s="3"/>
      <c r="BC144" s="26"/>
      <c r="BD144" s="26"/>
      <c r="BE144" s="26"/>
      <c r="BF144" s="26"/>
    </row>
    <row r="145" spans="1:58" x14ac:dyDescent="0.3">
      <c r="A145" s="1">
        <v>43191</v>
      </c>
      <c r="B145">
        <v>257.05799999999999</v>
      </c>
      <c r="C145" s="1">
        <v>43191</v>
      </c>
      <c r="D145">
        <v>1.88</v>
      </c>
      <c r="E145" s="1">
        <v>43191</v>
      </c>
      <c r="F145">
        <v>20150.475999999999</v>
      </c>
      <c r="G145" s="1">
        <v>43191</v>
      </c>
      <c r="H145">
        <v>20121.67138</v>
      </c>
      <c r="J145" s="4">
        <f t="shared" si="78"/>
        <v>43190</v>
      </c>
      <c r="K145" s="5">
        <f t="shared" si="91"/>
        <v>0.13746084917708512</v>
      </c>
      <c r="L145" s="5">
        <f t="shared" si="79"/>
        <v>3.3288100947591159</v>
      </c>
      <c r="M145" s="5">
        <f t="shared" si="80"/>
        <v>1.9640913386203662</v>
      </c>
      <c r="N145" s="5">
        <f t="shared" si="81"/>
        <v>1.58</v>
      </c>
      <c r="O145" s="6">
        <v>1</v>
      </c>
      <c r="Q145" s="5">
        <v>0.95638474738927159</v>
      </c>
      <c r="R145" s="5">
        <f t="shared" si="92"/>
        <v>0.62361525261072848</v>
      </c>
      <c r="S145" s="6">
        <v>0.44672730068734956</v>
      </c>
      <c r="V145" s="5" cm="1">
        <f t="array" ref="V145:X145">MMULT(V144:Y144,_xlfn.ANCHORARRAY($V$4))</f>
        <v>2.5367673760462317</v>
      </c>
      <c r="W145" s="5">
        <v>2.7131476179007574</v>
      </c>
      <c r="X145" s="5">
        <v>2.6519533552302765</v>
      </c>
      <c r="Y145" s="6">
        <f t="shared" si="93"/>
        <v>1</v>
      </c>
      <c r="AB145" s="5" cm="1">
        <f t="array" ref="AB145:AD145">MMULT(AB144:AE144,_xlfn.ANCHORARRAY($V$4))+AW145:AY145</f>
        <v>2.5372924195026707</v>
      </c>
      <c r="AC145" s="5">
        <v>2.7124126757671077</v>
      </c>
      <c r="AD145" s="5">
        <v>2.6515749990343123</v>
      </c>
      <c r="AE145" s="6">
        <f t="shared" si="94"/>
        <v>1</v>
      </c>
      <c r="AH145" s="5">
        <f t="shared" si="82"/>
        <v>5.2504345643900052E-4</v>
      </c>
      <c r="AI145" s="5">
        <f t="shared" si="83"/>
        <v>-7.3494213364977412E-4</v>
      </c>
      <c r="AJ145" s="5">
        <f t="shared" si="84"/>
        <v>-3.7835619596426895E-4</v>
      </c>
      <c r="AK145" s="9">
        <f t="shared" si="85"/>
        <v>3.5658593768550517E-4</v>
      </c>
      <c r="AM145" s="5" cm="1">
        <f t="array" ref="AM145:AO145">MMULT(AM144:AP144,_xlfn.ANCHORARRAY($V$4))+MMULT(AW145:AY145,MINVERSE(_xlfn.MUNIT(3)-$AB$5:$AD$7))</f>
        <v>2.537085229731761</v>
      </c>
      <c r="AN145" s="5">
        <v>2.7125465653342347</v>
      </c>
      <c r="AO145" s="5">
        <v>2.6512754102614484</v>
      </c>
      <c r="AP145" s="5">
        <f t="shared" si="86"/>
        <v>1</v>
      </c>
      <c r="AR145" s="5">
        <f t="shared" si="87"/>
        <v>3.1785368552927906E-4</v>
      </c>
      <c r="AS145" s="5">
        <f t="shared" si="88"/>
        <v>-6.0105256652276395E-4</v>
      </c>
      <c r="AT145" s="5">
        <f t="shared" si="89"/>
        <v>-6.7794496882811472E-4</v>
      </c>
      <c r="AU145" s="9">
        <f t="shared" si="90"/>
        <v>-7.6892402305350771E-5</v>
      </c>
      <c r="AW145" s="5">
        <f t="shared" si="95"/>
        <v>0</v>
      </c>
      <c r="AX145" s="5">
        <f t="shared" si="96"/>
        <v>0</v>
      </c>
      <c r="AY145" s="5">
        <f t="shared" si="97"/>
        <v>4.295616523974509E-17</v>
      </c>
      <c r="BA145" s="3"/>
      <c r="BC145" s="26"/>
      <c r="BD145" s="26"/>
      <c r="BE145" s="26"/>
      <c r="BF145" s="26"/>
    </row>
    <row r="146" spans="1:58" x14ac:dyDescent="0.3">
      <c r="A146" s="1">
        <v>43282</v>
      </c>
      <c r="B146">
        <v>257.98599999999999</v>
      </c>
      <c r="C146" s="1">
        <v>43282</v>
      </c>
      <c r="D146">
        <v>2.0699999999999998</v>
      </c>
      <c r="E146" s="1">
        <v>43282</v>
      </c>
      <c r="F146">
        <v>20276.153999999999</v>
      </c>
      <c r="G146" s="1">
        <v>43282</v>
      </c>
      <c r="H146">
        <v>20228.129679999998</v>
      </c>
      <c r="J146" s="4">
        <f t="shared" si="78"/>
        <v>43281</v>
      </c>
      <c r="K146" s="5">
        <f t="shared" si="91"/>
        <v>0.1430498584551457</v>
      </c>
      <c r="L146" s="5">
        <f t="shared" si="79"/>
        <v>3.2989628465220244</v>
      </c>
      <c r="M146" s="5">
        <f t="shared" si="80"/>
        <v>2.2229468560612142</v>
      </c>
      <c r="N146" s="5">
        <f t="shared" si="81"/>
        <v>1.88</v>
      </c>
      <c r="O146" s="6">
        <v>1</v>
      </c>
      <c r="Q146" s="5">
        <v>1.0193318178135007</v>
      </c>
      <c r="R146" s="5">
        <f t="shared" si="92"/>
        <v>0.86066818218649921</v>
      </c>
      <c r="S146" s="6">
        <v>0.36286019304869388</v>
      </c>
      <c r="V146" s="5" cm="1">
        <f t="array" ref="V146:X146">MMULT(V145:Y145,_xlfn.ANCHORARRAY($V$4))</f>
        <v>2.5366158477347835</v>
      </c>
      <c r="W146" s="5">
        <v>2.7132459501384361</v>
      </c>
      <c r="X146" s="5">
        <v>2.6517354355951617</v>
      </c>
      <c r="Y146" s="6">
        <f t="shared" si="93"/>
        <v>1</v>
      </c>
      <c r="AB146" s="5" cm="1">
        <f t="array" ref="AB146:AD146">MMULT(AB145:AE145,_xlfn.ANCHORARRAY($V$4))+AW146:AY146</f>
        <v>2.537096104013334</v>
      </c>
      <c r="AC146" s="5">
        <v>2.7125580142823558</v>
      </c>
      <c r="AD146" s="5">
        <v>2.6513442554437017</v>
      </c>
      <c r="AE146" s="6">
        <f t="shared" si="94"/>
        <v>1</v>
      </c>
      <c r="AH146" s="5">
        <f t="shared" si="82"/>
        <v>4.8025627855041719E-4</v>
      </c>
      <c r="AI146" s="5">
        <f t="shared" si="83"/>
        <v>-6.8793585608029062E-4</v>
      </c>
      <c r="AJ146" s="5">
        <f t="shared" si="84"/>
        <v>-3.9118015146000218E-4</v>
      </c>
      <c r="AK146" s="9">
        <f t="shared" si="85"/>
        <v>2.9675570462028844E-4</v>
      </c>
      <c r="AM146" s="5" cm="1">
        <f t="array" ref="AM146:AO146">MMULT(AM145:AP145,_xlfn.ANCHORARRAY($V$4))+MMULT(AW146:AY146,MINVERSE(_xlfn.MUNIT(3)-$AB$5:$AD$7))</f>
        <v>2.5369010800478646</v>
      </c>
      <c r="AN146" s="5">
        <v>2.7126852931396224</v>
      </c>
      <c r="AO146" s="5">
        <v>2.6510658548969657</v>
      </c>
      <c r="AP146" s="5">
        <f t="shared" si="86"/>
        <v>1</v>
      </c>
      <c r="AR146" s="5">
        <f t="shared" si="87"/>
        <v>2.8523231308108521E-4</v>
      </c>
      <c r="AS146" s="5">
        <f t="shared" si="88"/>
        <v>-5.6065699881369113E-4</v>
      </c>
      <c r="AT146" s="5">
        <f t="shared" si="89"/>
        <v>-6.6958069819600396E-4</v>
      </c>
      <c r="AU146" s="9">
        <f t="shared" si="90"/>
        <v>-1.0892369938231283E-4</v>
      </c>
      <c r="AW146" s="5">
        <f t="shared" si="95"/>
        <v>0</v>
      </c>
      <c r="AX146" s="5">
        <f t="shared" si="96"/>
        <v>0</v>
      </c>
      <c r="AY146" s="5">
        <f t="shared" si="97"/>
        <v>3.2217123929808816E-17</v>
      </c>
      <c r="BA146" s="3"/>
      <c r="BC146" s="26"/>
      <c r="BD146" s="26"/>
      <c r="BE146" s="26"/>
      <c r="BF146" s="26"/>
    </row>
    <row r="147" spans="1:58" x14ac:dyDescent="0.3">
      <c r="A147" s="1">
        <v>43374</v>
      </c>
      <c r="B147">
        <v>259.47300000000001</v>
      </c>
      <c r="C147" s="1">
        <v>43374</v>
      </c>
      <c r="D147">
        <v>2.36</v>
      </c>
      <c r="E147" s="1">
        <v>43374</v>
      </c>
      <c r="F147">
        <v>20304.874</v>
      </c>
      <c r="G147" s="1">
        <v>43374</v>
      </c>
      <c r="H147">
        <v>20335.098730000002</v>
      </c>
      <c r="J147" s="4">
        <f t="shared" si="78"/>
        <v>43373</v>
      </c>
      <c r="K147" s="5">
        <f t="shared" si="91"/>
        <v>0.23713216549376462</v>
      </c>
      <c r="L147" s="5">
        <f t="shared" si="79"/>
        <v>3.130030640718684</v>
      </c>
      <c r="M147" s="5">
        <f t="shared" si="80"/>
        <v>2.1953383720745956</v>
      </c>
      <c r="N147" s="5">
        <f t="shared" si="81"/>
        <v>2.0699999999999998</v>
      </c>
      <c r="O147" s="6">
        <v>1</v>
      </c>
      <c r="Q147" s="5">
        <v>1.0776065205515981</v>
      </c>
      <c r="R147" s="5">
        <f t="shared" si="92"/>
        <v>0.99239347944840173</v>
      </c>
      <c r="S147" s="6">
        <v>0.33853395038781198</v>
      </c>
      <c r="V147" s="5" cm="1">
        <f t="array" ref="V147:X147">MMULT(V146:Y146,_xlfn.ANCHORARRAY($V$4))</f>
        <v>2.5364732314257425</v>
      </c>
      <c r="W147" s="5">
        <v>2.7133394161226958</v>
      </c>
      <c r="X147" s="5">
        <v>2.6515329694124414</v>
      </c>
      <c r="Y147" s="6">
        <f t="shared" si="93"/>
        <v>1</v>
      </c>
      <c r="AB147" s="5" cm="1">
        <f t="array" ref="AB147:AD147">MMULT(AB146:AE146,_xlfn.ANCHORARRAY($V$4))+AW147:AY147</f>
        <v>2.5369119676036473</v>
      </c>
      <c r="AC147" s="5">
        <v>2.7126956762472902</v>
      </c>
      <c r="AD147" s="5">
        <v>2.6511316794949571</v>
      </c>
      <c r="AE147" s="6">
        <f t="shared" si="94"/>
        <v>1</v>
      </c>
      <c r="AH147" s="5">
        <f t="shared" si="82"/>
        <v>4.3873617790479713E-4</v>
      </c>
      <c r="AI147" s="5">
        <f t="shared" si="83"/>
        <v>-6.4373987540555788E-4</v>
      </c>
      <c r="AJ147" s="5">
        <f t="shared" si="84"/>
        <v>-4.0128991748433762E-4</v>
      </c>
      <c r="AK147" s="9">
        <f t="shared" si="85"/>
        <v>2.4244995792122026E-4</v>
      </c>
      <c r="AM147" s="5" cm="1">
        <f t="array" ref="AM147:AO147">MMULT(AM146:AP146,_xlfn.ANCHORARRAY($V$4))+MMULT(AW147:AY147,MINVERSE(_xlfn.MUNIT(3)-$AB$5:$AD$7))</f>
        <v>2.5367284392234417</v>
      </c>
      <c r="AN147" s="5">
        <v>2.7128166369008433</v>
      </c>
      <c r="AO147" s="5">
        <v>2.6508730938113669</v>
      </c>
      <c r="AP147" s="5">
        <f t="shared" si="86"/>
        <v>1</v>
      </c>
      <c r="AR147" s="5">
        <f t="shared" si="87"/>
        <v>2.5520779769916402E-4</v>
      </c>
      <c r="AS147" s="5">
        <f t="shared" si="88"/>
        <v>-5.2277922185250958E-4</v>
      </c>
      <c r="AT147" s="5">
        <f t="shared" si="89"/>
        <v>-6.5987560107449994E-4</v>
      </c>
      <c r="AU147" s="9">
        <f t="shared" si="90"/>
        <v>-1.3709637922199036E-4</v>
      </c>
      <c r="AW147" s="5">
        <f t="shared" si="95"/>
        <v>0</v>
      </c>
      <c r="AX147" s="5">
        <f t="shared" si="96"/>
        <v>0</v>
      </c>
      <c r="AY147" s="5">
        <f t="shared" si="97"/>
        <v>2.416284294735661E-17</v>
      </c>
      <c r="BA147" s="3"/>
      <c r="BC147" s="26"/>
      <c r="BD147" s="26"/>
      <c r="BE147" s="26"/>
      <c r="BF147" s="26"/>
    </row>
    <row r="148" spans="1:58" x14ac:dyDescent="0.3">
      <c r="A148" s="1">
        <v>43466</v>
      </c>
      <c r="B148">
        <v>261.173</v>
      </c>
      <c r="C148" s="1">
        <v>43466</v>
      </c>
      <c r="D148">
        <v>2.44</v>
      </c>
      <c r="E148" s="1">
        <v>43466</v>
      </c>
      <c r="F148">
        <v>20431.641</v>
      </c>
      <c r="G148" s="1">
        <v>43466</v>
      </c>
      <c r="H148">
        <v>20443.033039999998</v>
      </c>
      <c r="J148" s="4">
        <f t="shared" si="78"/>
        <v>43465</v>
      </c>
      <c r="K148" s="5">
        <f t="shared" si="91"/>
        <v>-0.14874387723350438</v>
      </c>
      <c r="L148" s="5">
        <f t="shared" si="79"/>
        <v>2.125110751484538</v>
      </c>
      <c r="M148" s="5">
        <f t="shared" si="80"/>
        <v>2.1969711888772947</v>
      </c>
      <c r="N148" s="5">
        <f t="shared" si="81"/>
        <v>2.36</v>
      </c>
      <c r="O148" s="6">
        <v>1</v>
      </c>
      <c r="Q148" s="5">
        <v>1.1313953255946436</v>
      </c>
      <c r="R148" s="5">
        <f t="shared" si="92"/>
        <v>1.2286046744053563</v>
      </c>
      <c r="S148" s="6">
        <v>0.51451017393127074</v>
      </c>
      <c r="V148" s="5" cm="1">
        <f t="array" ref="V148:X148">MMULT(V147:Y147,_xlfn.ANCHORARRAY($V$4))</f>
        <v>2.536339035319644</v>
      </c>
      <c r="W148" s="5">
        <v>2.7134282319328547</v>
      </c>
      <c r="X148" s="5">
        <v>2.6513449530704594</v>
      </c>
      <c r="Y148" s="6">
        <f t="shared" si="93"/>
        <v>1</v>
      </c>
      <c r="AB148" s="5" cm="1">
        <f t="array" ref="AB148:AD148">MMULT(AB147:AE147,_xlfn.ANCHORARRAY($V$4))+AW148:AY148</f>
        <v>2.5367393019763207</v>
      </c>
      <c r="AC148" s="5">
        <v>2.7128260354366884</v>
      </c>
      <c r="AD148" s="5">
        <v>2.6509360056797977</v>
      </c>
      <c r="AE148" s="6">
        <f t="shared" si="94"/>
        <v>1</v>
      </c>
      <c r="AH148" s="5">
        <f t="shared" si="82"/>
        <v>4.0026665667669548E-4</v>
      </c>
      <c r="AI148" s="5">
        <f t="shared" si="83"/>
        <v>-6.0219649616621851E-4</v>
      </c>
      <c r="AJ148" s="5">
        <f t="shared" si="84"/>
        <v>-4.0894739066166252E-4</v>
      </c>
      <c r="AK148" s="9">
        <f t="shared" si="85"/>
        <v>1.9324910550455598E-4</v>
      </c>
      <c r="AM148" s="5" cm="1">
        <f t="array" ref="AM148:AO148">MMULT(AM147:AP147,_xlfn.ANCHORARRAY($V$4))+MMULT(AW148:AY148,MINVERSE(_xlfn.MUNIT(3)-$AB$5:$AD$7))</f>
        <v>2.5365666333552239</v>
      </c>
      <c r="AN148" s="5">
        <v>2.7129409597595671</v>
      </c>
      <c r="AO148" s="5">
        <v>2.6506959445600629</v>
      </c>
      <c r="AP148" s="5">
        <f t="shared" si="86"/>
        <v>1</v>
      </c>
      <c r="AR148" s="5">
        <f t="shared" si="87"/>
        <v>2.2759803557992342E-4</v>
      </c>
      <c r="AS148" s="5">
        <f t="shared" si="88"/>
        <v>-4.8727217328758954E-4</v>
      </c>
      <c r="AT148" s="5">
        <f t="shared" si="89"/>
        <v>-6.4900851039650931E-4</v>
      </c>
      <c r="AU148" s="9">
        <f t="shared" si="90"/>
        <v>-1.6173633710891977E-4</v>
      </c>
      <c r="AW148" s="5">
        <f t="shared" si="95"/>
        <v>0</v>
      </c>
      <c r="AX148" s="5">
        <f t="shared" si="96"/>
        <v>0</v>
      </c>
      <c r="AY148" s="5">
        <f t="shared" si="97"/>
        <v>1.8122132210517458E-17</v>
      </c>
      <c r="BA148" s="3"/>
      <c r="BC148" s="26"/>
      <c r="BD148" s="26"/>
      <c r="BE148" s="26"/>
      <c r="BF148" s="26"/>
    </row>
    <row r="149" spans="1:58" x14ac:dyDescent="0.3">
      <c r="A149" s="1">
        <v>43556</v>
      </c>
      <c r="B149">
        <v>262.31799999999998</v>
      </c>
      <c r="C149" s="1">
        <v>43556</v>
      </c>
      <c r="D149">
        <v>2.36</v>
      </c>
      <c r="E149" s="1">
        <v>43556</v>
      </c>
      <c r="F149">
        <v>20602.275000000001</v>
      </c>
      <c r="G149" s="1">
        <v>43556</v>
      </c>
      <c r="H149">
        <v>20551.11493</v>
      </c>
      <c r="J149" s="4">
        <f t="shared" si="78"/>
        <v>43555</v>
      </c>
      <c r="K149" s="5">
        <f t="shared" si="91"/>
        <v>-5.5741314457059432E-2</v>
      </c>
      <c r="L149" s="5">
        <f t="shared" si="79"/>
        <v>1.9335587266003706</v>
      </c>
      <c r="M149" s="5">
        <f t="shared" si="80"/>
        <v>2.1288160513668775</v>
      </c>
      <c r="N149" s="5">
        <f t="shared" si="81"/>
        <v>2.44</v>
      </c>
      <c r="O149" s="6">
        <v>1</v>
      </c>
      <c r="Q149" s="5">
        <v>1.181504948858372</v>
      </c>
      <c r="R149" s="5">
        <f t="shared" si="92"/>
        <v>1.258495051141628</v>
      </c>
      <c r="S149" s="6">
        <v>0.40973807989284028</v>
      </c>
      <c r="V149" s="5" cm="1">
        <f t="array" ref="V149:X149">MMULT(V148:Y148,_xlfn.ANCHORARRAY($V$4))</f>
        <v>2.5362127929058031</v>
      </c>
      <c r="W149" s="5">
        <v>2.7135126057355334</v>
      </c>
      <c r="X149" s="5">
        <v>2.651170443759753</v>
      </c>
      <c r="Y149" s="6">
        <f t="shared" si="93"/>
        <v>1</v>
      </c>
      <c r="AB149" s="5" cm="1">
        <f t="array" ref="AB149:AD149">MMULT(AB148:AE148,_xlfn.ANCHORARRAY($V$4))+AW149:AY149</f>
        <v>2.5365774374628223</v>
      </c>
      <c r="AC149" s="5">
        <v>2.7129494494445283</v>
      </c>
      <c r="AD149" s="5">
        <v>2.6507560495945044</v>
      </c>
      <c r="AE149" s="6">
        <f t="shared" si="94"/>
        <v>1</v>
      </c>
      <c r="AH149" s="5">
        <f t="shared" si="82"/>
        <v>3.6464455701912257E-4</v>
      </c>
      <c r="AI149" s="5">
        <f t="shared" si="83"/>
        <v>-5.6315629100511799E-4</v>
      </c>
      <c r="AJ149" s="5">
        <f t="shared" si="84"/>
        <v>-4.143941652485772E-4</v>
      </c>
      <c r="AK149" s="9">
        <f t="shared" si="85"/>
        <v>1.487621257565408E-4</v>
      </c>
      <c r="AM149" s="5" cm="1">
        <f t="array" ref="AM149:AO149">MMULT(AM148:AP148,_xlfn.ANCHORARRAY($V$4))+MMULT(AW149:AY149,MINVERSE(_xlfn.MUNIT(3)-$AB$5:$AD$7))</f>
        <v>2.5364150255581155</v>
      </c>
      <c r="AN149" s="5">
        <v>2.713058608887589</v>
      </c>
      <c r="AO149" s="5">
        <v>2.6505333010882133</v>
      </c>
      <c r="AP149" s="5">
        <f t="shared" si="86"/>
        <v>1</v>
      </c>
      <c r="AR149" s="5">
        <f t="shared" si="87"/>
        <v>2.0223265231233967E-4</v>
      </c>
      <c r="AS149" s="5">
        <f t="shared" si="88"/>
        <v>-4.5399684794444894E-4</v>
      </c>
      <c r="AT149" s="5">
        <f t="shared" si="89"/>
        <v>-6.3714267153969217E-4</v>
      </c>
      <c r="AU149" s="9">
        <f t="shared" si="90"/>
        <v>-1.8314582359524323E-4</v>
      </c>
      <c r="AW149" s="5">
        <f t="shared" si="95"/>
        <v>0</v>
      </c>
      <c r="AX149" s="5">
        <f t="shared" si="96"/>
        <v>0</v>
      </c>
      <c r="AY149" s="5">
        <f t="shared" si="97"/>
        <v>1.3591599157888094E-17</v>
      </c>
      <c r="BA149" s="3"/>
      <c r="BC149" s="26"/>
      <c r="BD149" s="26"/>
      <c r="BE149" s="26"/>
      <c r="BF149" s="26"/>
    </row>
    <row r="150" spans="1:58" x14ac:dyDescent="0.3">
      <c r="A150" s="1">
        <v>43647</v>
      </c>
      <c r="B150">
        <v>263.84800000000001</v>
      </c>
      <c r="C150" s="1">
        <v>43647</v>
      </c>
      <c r="D150">
        <v>2.0299999999999998</v>
      </c>
      <c r="E150" s="1">
        <v>43647</v>
      </c>
      <c r="F150">
        <v>20843.322</v>
      </c>
      <c r="G150" s="1">
        <v>43647</v>
      </c>
      <c r="H150">
        <v>20658.996609999998</v>
      </c>
      <c r="J150" s="4">
        <f t="shared" si="78"/>
        <v>43646</v>
      </c>
      <c r="K150" s="5">
        <f t="shared" si="91"/>
        <v>0.24863126192965623</v>
      </c>
      <c r="L150" s="5">
        <f t="shared" si="79"/>
        <v>2.2421256946982382</v>
      </c>
      <c r="M150" s="5">
        <f t="shared" si="80"/>
        <v>2.0462308117234151</v>
      </c>
      <c r="N150" s="5">
        <f t="shared" si="81"/>
        <v>2.36</v>
      </c>
      <c r="O150" s="6">
        <v>1</v>
      </c>
      <c r="Q150" s="5">
        <v>1.2295099841800221</v>
      </c>
      <c r="R150" s="5">
        <f t="shared" si="92"/>
        <v>1.1304900158199778</v>
      </c>
      <c r="S150" s="6">
        <v>0.27606537430830569</v>
      </c>
      <c r="V150" s="5" cm="1">
        <f t="array" ref="V150:X150">MMULT(V149:Y149,_xlfn.ANCHORARRAY($V$4))</f>
        <v>2.5360940617747745</v>
      </c>
      <c r="W150" s="5">
        <v>2.7135927379469682</v>
      </c>
      <c r="X150" s="5">
        <v>2.6510085560161749</v>
      </c>
      <c r="Y150" s="6">
        <f t="shared" si="93"/>
        <v>1</v>
      </c>
      <c r="AB150" s="5" cm="1">
        <f t="array" ref="AB150:AD150">MMULT(AB149:AE149,_xlfn.ANCHORARRAY($V$4))+AW150:AY150</f>
        <v>2.5364257410649675</v>
      </c>
      <c r="AC150" s="5">
        <v>2.7130662602449847</v>
      </c>
      <c r="AD150" s="5">
        <v>2.6505907030824249</v>
      </c>
      <c r="AE150" s="6">
        <f t="shared" si="94"/>
        <v>1</v>
      </c>
      <c r="AH150" s="5">
        <f t="shared" si="82"/>
        <v>3.3167929019306541E-4</v>
      </c>
      <c r="AI150" s="5">
        <f t="shared" si="83"/>
        <v>-5.2647770198355204E-4</v>
      </c>
      <c r="AJ150" s="5">
        <f t="shared" si="84"/>
        <v>-4.1785293374996257E-4</v>
      </c>
      <c r="AK150" s="9">
        <f t="shared" si="85"/>
        <v>1.0862476823358946E-4</v>
      </c>
      <c r="AM150" s="5" cm="1">
        <f t="array" ref="AM150:AO150">MMULT(AM149:AP149,_xlfn.ANCHORARRAY($V$4))+MMULT(AW150:AY150,MINVERSE(_xlfn.MUNIT(3)-$AB$5:$AD$7))</f>
        <v>2.5362730140720782</v>
      </c>
      <c r="AN150" s="5">
        <v>2.7131699160598988</v>
      </c>
      <c r="AO150" s="5">
        <v>2.6503841291236618</v>
      </c>
      <c r="AP150" s="5">
        <f t="shared" si="86"/>
        <v>1</v>
      </c>
      <c r="AR150" s="5">
        <f t="shared" si="87"/>
        <v>1.7895229730369167E-4</v>
      </c>
      <c r="AS150" s="5">
        <f t="shared" si="88"/>
        <v>-4.2282188706943558E-4</v>
      </c>
      <c r="AT150" s="5">
        <f t="shared" si="89"/>
        <v>-6.244268925130747E-4</v>
      </c>
      <c r="AU150" s="9">
        <f t="shared" si="90"/>
        <v>-2.0160500544363913E-4</v>
      </c>
      <c r="AW150" s="5">
        <f t="shared" si="95"/>
        <v>0</v>
      </c>
      <c r="AX150" s="5">
        <f t="shared" si="96"/>
        <v>0</v>
      </c>
      <c r="AY150" s="5">
        <f t="shared" si="97"/>
        <v>1.019369936841607E-17</v>
      </c>
      <c r="BA150" s="3"/>
      <c r="BC150" s="26"/>
      <c r="BD150" s="26"/>
      <c r="BE150" s="26"/>
      <c r="BF150" s="26"/>
    </row>
    <row r="151" spans="1:58" x14ac:dyDescent="0.3">
      <c r="A151" s="1">
        <v>43739</v>
      </c>
      <c r="B151">
        <v>265.51299999999998</v>
      </c>
      <c r="C151" s="1">
        <v>43739</v>
      </c>
      <c r="D151">
        <v>1.61</v>
      </c>
      <c r="E151" s="1">
        <v>43739</v>
      </c>
      <c r="F151">
        <v>20985.448</v>
      </c>
      <c r="G151" s="1">
        <v>43739</v>
      </c>
      <c r="H151">
        <v>20763.979200000002</v>
      </c>
      <c r="J151" s="4">
        <f t="shared" si="78"/>
        <v>43738</v>
      </c>
      <c r="K151" s="5">
        <f t="shared" si="91"/>
        <v>0.88827134555968279</v>
      </c>
      <c r="L151" s="5">
        <f t="shared" si="79"/>
        <v>2.7972168686428489</v>
      </c>
      <c r="M151" s="5">
        <f t="shared" si="80"/>
        <v>2.2722163218159119</v>
      </c>
      <c r="N151" s="5">
        <f t="shared" si="81"/>
        <v>2.0299999999999998</v>
      </c>
      <c r="O151" s="6">
        <v>1</v>
      </c>
      <c r="Q151" s="5">
        <v>1.2777715848037963</v>
      </c>
      <c r="R151" s="5">
        <f t="shared" si="92"/>
        <v>0.75222841519620354</v>
      </c>
      <c r="S151" s="6">
        <v>-0.18089408829280318</v>
      </c>
      <c r="V151" s="5" cm="1">
        <f t="array" ref="V151:X151">MMULT(V150:Y150,_xlfn.ANCHORARRAY($V$4))</f>
        <v>2.5359824224791891</v>
      </c>
      <c r="W151" s="5">
        <v>2.7136688214037066</v>
      </c>
      <c r="X151" s="5">
        <v>2.6508584584479604</v>
      </c>
      <c r="Y151" s="6">
        <f t="shared" si="93"/>
        <v>1</v>
      </c>
      <c r="AB151" s="5" cm="1">
        <f t="array" ref="AB151:AD151">MMULT(AB150:AE150,_xlfn.ANCHORARRAY($V$4))+AW151:AY151</f>
        <v>2.5362836145866474</v>
      </c>
      <c r="AC151" s="5">
        <v>2.7131767947448213</v>
      </c>
      <c r="AD151" s="5">
        <v>2.6504389296495345</v>
      </c>
      <c r="AE151" s="6">
        <f t="shared" si="94"/>
        <v>1</v>
      </c>
      <c r="AH151" s="5">
        <f t="shared" si="82"/>
        <v>3.0119210745827019E-4</v>
      </c>
      <c r="AI151" s="5">
        <f t="shared" si="83"/>
        <v>-4.9202665888525843E-4</v>
      </c>
      <c r="AJ151" s="5">
        <f t="shared" si="84"/>
        <v>-4.1952879842588331E-4</v>
      </c>
      <c r="AK151" s="9">
        <f t="shared" si="85"/>
        <v>7.2497860459375119E-5</v>
      </c>
      <c r="AM151" s="5" cm="1">
        <f t="array" ref="AM151:AO151">MMULT(AM150:AP150,_xlfn.ANCHORARRAY($V$4))+MMULT(AW151:AY151,MINVERSE(_xlfn.MUNIT(3)-$AB$5:$AD$7))</f>
        <v>2.5361400304572355</v>
      </c>
      <c r="AN151" s="5">
        <v>2.7132751982170702</v>
      </c>
      <c r="AO151" s="5">
        <v>2.6502474618306433</v>
      </c>
      <c r="AP151" s="5">
        <f t="shared" si="86"/>
        <v>1</v>
      </c>
      <c r="AR151" s="5">
        <f t="shared" si="87"/>
        <v>1.5760797804631466E-4</v>
      </c>
      <c r="AS151" s="5">
        <f t="shared" si="88"/>
        <v>-3.9362318663638263E-4</v>
      </c>
      <c r="AT151" s="5">
        <f t="shared" si="89"/>
        <v>-6.1099661731711663E-4</v>
      </c>
      <c r="AU151" s="9">
        <f t="shared" si="90"/>
        <v>-2.17373430680734E-4</v>
      </c>
      <c r="AW151" s="5">
        <f t="shared" si="95"/>
        <v>0</v>
      </c>
      <c r="AX151" s="5">
        <f t="shared" si="96"/>
        <v>0</v>
      </c>
      <c r="AY151" s="5">
        <f t="shared" si="97"/>
        <v>7.6452745263120532E-18</v>
      </c>
      <c r="BA151" s="3"/>
      <c r="BC151" s="26"/>
      <c r="BD151" s="26"/>
      <c r="BE151" s="26"/>
      <c r="BF151" s="26"/>
    </row>
    <row r="152" spans="1:58" x14ac:dyDescent="0.3">
      <c r="A152" s="1">
        <v>43831</v>
      </c>
      <c r="B152">
        <v>267.04700000000003</v>
      </c>
      <c r="C152" s="1">
        <v>43831</v>
      </c>
      <c r="D152">
        <v>1.17</v>
      </c>
      <c r="E152" s="1">
        <v>43831</v>
      </c>
      <c r="F152">
        <v>20693.238000000001</v>
      </c>
      <c r="G152" s="1">
        <v>43831</v>
      </c>
      <c r="H152">
        <v>20867.276900000001</v>
      </c>
      <c r="J152" s="4">
        <f t="shared" si="78"/>
        <v>43830</v>
      </c>
      <c r="K152" s="5">
        <f t="shared" si="91"/>
        <v>1.0609528909286272</v>
      </c>
      <c r="L152" s="5">
        <f t="shared" si="79"/>
        <v>3.3517765241980912</v>
      </c>
      <c r="M152" s="5">
        <f t="shared" si="80"/>
        <v>2.3277951848554412</v>
      </c>
      <c r="N152" s="5">
        <f t="shared" si="81"/>
        <v>1.61</v>
      </c>
      <c r="O152" s="6">
        <v>1</v>
      </c>
      <c r="Q152" s="5">
        <v>1.3293574602337845</v>
      </c>
      <c r="R152" s="5">
        <f t="shared" si="92"/>
        <v>0.28064253976621556</v>
      </c>
      <c r="S152" s="6">
        <v>-0.43857519188220384</v>
      </c>
      <c r="V152" s="5" cm="1">
        <f t="array" ref="V152:X152">MMULT(V151:Y151,_xlfn.ANCHORARRAY($V$4))</f>
        <v>2.5358774774415367</v>
      </c>
      <c r="W152" s="5">
        <v>2.7137410415401941</v>
      </c>
      <c r="X152" s="5">
        <v>2.6507193706377019</v>
      </c>
      <c r="Y152" s="6">
        <f t="shared" si="93"/>
        <v>1</v>
      </c>
      <c r="AB152" s="5" cm="1">
        <f t="array" ref="AB152:AD152">MMULT(AB151:AE151,_xlfn.ANCHORARRAY($V$4))+AW152:AY152</f>
        <v>2.5361504928521548</v>
      </c>
      <c r="AC152" s="5">
        <v>2.7132813653262473</v>
      </c>
      <c r="AD152" s="5">
        <v>2.6502997601387084</v>
      </c>
      <c r="AE152" s="6">
        <f t="shared" si="94"/>
        <v>1</v>
      </c>
      <c r="AH152" s="5">
        <f t="shared" si="82"/>
        <v>2.7301541061808265E-4</v>
      </c>
      <c r="AI152" s="5">
        <f t="shared" si="83"/>
        <v>-4.5967621394682467E-4</v>
      </c>
      <c r="AJ152" s="5">
        <f t="shared" si="84"/>
        <v>-4.1961049899352787E-4</v>
      </c>
      <c r="AK152" s="9">
        <f t="shared" si="85"/>
        <v>4.0065714953296805E-5</v>
      </c>
      <c r="AM152" s="5" cm="1">
        <f t="array" ref="AM152:AO152">MMULT(AM151:AP151,_xlfn.ANCHORARRAY($V$4))+MMULT(AW152:AY152,MINVERSE(_xlfn.MUNIT(3)-$AB$5:$AD$7))</f>
        <v>2.53601553787365</v>
      </c>
      <c r="AN152" s="5">
        <v>2.7133747580162506</v>
      </c>
      <c r="AO152" s="5">
        <v>2.6501223957104556</v>
      </c>
      <c r="AP152" s="5">
        <f t="shared" si="86"/>
        <v>1</v>
      </c>
      <c r="AR152" s="5">
        <f t="shared" si="87"/>
        <v>1.38060432113285E-4</v>
      </c>
      <c r="AS152" s="5">
        <f t="shared" si="88"/>
        <v>-3.6628352394352248E-4</v>
      </c>
      <c r="AT152" s="5">
        <f t="shared" si="89"/>
        <v>-5.9697492724630763E-4</v>
      </c>
      <c r="AU152" s="9">
        <f t="shared" si="90"/>
        <v>-2.3069140330278515E-4</v>
      </c>
      <c r="AW152" s="5">
        <f t="shared" si="95"/>
        <v>0</v>
      </c>
      <c r="AX152" s="5">
        <f t="shared" si="96"/>
        <v>0</v>
      </c>
      <c r="AY152" s="5">
        <f t="shared" si="97"/>
        <v>5.7339558947340399E-18</v>
      </c>
      <c r="BA152" s="3"/>
      <c r="BC152" s="26"/>
      <c r="BD152" s="26"/>
      <c r="BE152" s="26"/>
      <c r="BF152" s="26"/>
    </row>
    <row r="153" spans="1:58" x14ac:dyDescent="0.3">
      <c r="A153" s="1">
        <v>43922</v>
      </c>
      <c r="B153">
        <v>265.66899999999998</v>
      </c>
      <c r="C153" s="1">
        <v>43922</v>
      </c>
      <c r="D153">
        <v>0.14000000000000001</v>
      </c>
      <c r="E153" s="1">
        <v>43922</v>
      </c>
      <c r="F153">
        <v>19056.616999999998</v>
      </c>
      <c r="G153" s="1">
        <v>43922</v>
      </c>
      <c r="H153">
        <v>20970.42195</v>
      </c>
      <c r="J153" s="4">
        <f t="shared" si="78"/>
        <v>43921</v>
      </c>
      <c r="K153" s="5">
        <f t="shared" si="91"/>
        <v>-0.83752531818007092</v>
      </c>
      <c r="L153" s="5">
        <f t="shared" si="79"/>
        <v>1.2803523711091058</v>
      </c>
      <c r="M153" s="5">
        <f t="shared" si="80"/>
        <v>2.2490839405298502</v>
      </c>
      <c r="N153" s="5">
        <f t="shared" si="81"/>
        <v>1.17</v>
      </c>
      <c r="O153" s="6">
        <v>1</v>
      </c>
      <c r="Q153" s="5">
        <v>1.387805462733575</v>
      </c>
      <c r="R153" s="5">
        <f t="shared" si="92"/>
        <v>-0.21780546273357504</v>
      </c>
      <c r="S153" s="6">
        <v>-0.42087651451449992</v>
      </c>
      <c r="V153" s="5" cm="1">
        <f t="array" ref="V153:X153">MMULT(V152:Y152,_xlfn.ANCHORARRAY($V$4))</f>
        <v>2.5357788499074467</v>
      </c>
      <c r="W153" s="5">
        <v>2.7138095765719026</v>
      </c>
      <c r="X153" s="5">
        <v>2.6505905602105817</v>
      </c>
      <c r="Y153" s="6">
        <f t="shared" si="93"/>
        <v>1</v>
      </c>
      <c r="AB153" s="5" cm="1">
        <f t="array" ref="AB153:AD153">MMULT(AB152:AE152,_xlfn.ANCHORARRAY($V$4))+AW153:AY153</f>
        <v>2.5360258420076605</v>
      </c>
      <c r="AC153" s="5">
        <v>2.7133802703794605</v>
      </c>
      <c r="AD153" s="5">
        <v>2.6501722886490495</v>
      </c>
      <c r="AE153" s="6">
        <f t="shared" si="94"/>
        <v>1</v>
      </c>
      <c r="AH153" s="5">
        <f t="shared" si="82"/>
        <v>2.4699210021372764E-4</v>
      </c>
      <c r="AI153" s="5">
        <f t="shared" si="83"/>
        <v>-4.2930619244208046E-4</v>
      </c>
      <c r="AJ153" s="5">
        <f t="shared" si="84"/>
        <v>-4.182715615321797E-4</v>
      </c>
      <c r="AK153" s="9">
        <f t="shared" si="85"/>
        <v>1.1034630909900756E-5</v>
      </c>
      <c r="AM153" s="5" cm="1">
        <f t="array" ref="AM153:AO153">MMULT(AM152:AP152,_xlfn.ANCHORARRAY($V$4))+MMULT(AW153:AY153,MINVERSE(_xlfn.MUNIT(3)-$AB$5:$AD$7))</f>
        <v>2.5358990294423309</v>
      </c>
      <c r="AN153" s="5">
        <v>2.7134688843701289</v>
      </c>
      <c r="AO153" s="5">
        <v>2.6500080867359626</v>
      </c>
      <c r="AP153" s="5">
        <f t="shared" si="86"/>
        <v>1</v>
      </c>
      <c r="AR153" s="5">
        <f t="shared" si="87"/>
        <v>1.2017953488419053E-4</v>
      </c>
      <c r="AS153" s="5">
        <f t="shared" si="88"/>
        <v>-3.4069220177368464E-4</v>
      </c>
      <c r="AT153" s="5">
        <f t="shared" si="89"/>
        <v>-5.8247347461914956E-4</v>
      </c>
      <c r="AU153" s="9">
        <f t="shared" si="90"/>
        <v>-2.4178127284546491E-4</v>
      </c>
      <c r="AW153" s="5">
        <f t="shared" si="95"/>
        <v>0</v>
      </c>
      <c r="AX153" s="5">
        <f t="shared" si="96"/>
        <v>0</v>
      </c>
      <c r="AY153" s="5">
        <f t="shared" si="97"/>
        <v>4.3004669210505297E-18</v>
      </c>
      <c r="BA153" s="3"/>
      <c r="BC153" s="26"/>
      <c r="BD153" s="26"/>
      <c r="BE153" s="26"/>
      <c r="BF153" s="26"/>
    </row>
    <row r="154" spans="1:58" x14ac:dyDescent="0.3">
      <c r="A154" s="1">
        <v>44013</v>
      </c>
      <c r="B154">
        <v>268.24799999999999</v>
      </c>
      <c r="C154" s="1">
        <v>44013</v>
      </c>
      <c r="D154">
        <v>0.12</v>
      </c>
      <c r="E154" s="1">
        <v>44013</v>
      </c>
      <c r="F154">
        <v>20548.793000000001</v>
      </c>
      <c r="G154" s="1">
        <v>44013</v>
      </c>
      <c r="H154">
        <v>21071.762630000001</v>
      </c>
      <c r="J154" s="4">
        <f t="shared" si="78"/>
        <v>44012</v>
      </c>
      <c r="K154" s="5">
        <f t="shared" si="91"/>
        <v>-9.5698575971332502</v>
      </c>
      <c r="L154" s="5">
        <f t="shared" si="79"/>
        <v>-7.5023656368046865</v>
      </c>
      <c r="M154" s="5">
        <f t="shared" si="80"/>
        <v>1.2774571321830797</v>
      </c>
      <c r="N154" s="5">
        <f t="shared" si="81"/>
        <v>0.14000000000000001</v>
      </c>
      <c r="O154" s="6">
        <v>1</v>
      </c>
      <c r="Q154" s="5">
        <v>1.4568288461541088</v>
      </c>
      <c r="R154" s="5">
        <f t="shared" si="92"/>
        <v>-1.3168288461541087</v>
      </c>
      <c r="S154" s="6">
        <v>2.2518452102012754E-2</v>
      </c>
      <c r="V154" s="5" cm="1">
        <f t="array" ref="V154:X154">MMULT(V153:Y153,_xlfn.ANCHORARRAY($V$4))</f>
        <v>2.5356861829430284</v>
      </c>
      <c r="W154" s="5">
        <v>2.7138745976827807</v>
      </c>
      <c r="X154" s="5">
        <v>2.650471340060605</v>
      </c>
      <c r="Y154" s="6">
        <f t="shared" si="93"/>
        <v>1</v>
      </c>
      <c r="AB154" s="5" cm="1">
        <f t="array" ref="AB154:AD154">MMULT(AB153:AE153,_xlfn.ANCHORARRAY($V$4))+AW154:AY154</f>
        <v>2.5359091579024895</v>
      </c>
      <c r="AC154" s="5">
        <v>2.7134737948241998</v>
      </c>
      <c r="AD154" s="5">
        <v>2.6500556686872878</v>
      </c>
      <c r="AE154" s="6">
        <f t="shared" si="94"/>
        <v>1</v>
      </c>
      <c r="AH154" s="5">
        <f t="shared" si="82"/>
        <v>2.2297495946110857E-4</v>
      </c>
      <c r="AI154" s="5">
        <f t="shared" si="83"/>
        <v>-4.0080285858090647E-4</v>
      </c>
      <c r="AJ154" s="5">
        <f t="shared" si="84"/>
        <v>-4.1567137331721682E-4</v>
      </c>
      <c r="AK154" s="9">
        <f t="shared" si="85"/>
        <v>-1.4868514736310345E-5</v>
      </c>
      <c r="AM154" s="5" cm="1">
        <f t="array" ref="AM154:AO154">MMULT(AM153:AP153,_xlfn.ANCHORARRAY($V$4))+MMULT(AW154:AY154,MINVERSE(_xlfn.MUNIT(3)-$AB$5:$AD$7))</f>
        <v>2.5357900266841296</v>
      </c>
      <c r="AN154" s="5">
        <v>2.7135578529733904</v>
      </c>
      <c r="AO154" s="5">
        <v>2.6499037467074436</v>
      </c>
      <c r="AP154" s="5">
        <f t="shared" si="86"/>
        <v>1</v>
      </c>
      <c r="AR154" s="5">
        <f t="shared" si="87"/>
        <v>1.0384374110117278E-4</v>
      </c>
      <c r="AS154" s="5">
        <f t="shared" si="88"/>
        <v>-3.167447093903597E-4</v>
      </c>
      <c r="AT154" s="5">
        <f t="shared" si="89"/>
        <v>-5.6759335316147741E-4</v>
      </c>
      <c r="AU154" s="9">
        <f t="shared" si="90"/>
        <v>-2.5084864377111771E-4</v>
      </c>
      <c r="AW154" s="5">
        <f t="shared" si="95"/>
        <v>0</v>
      </c>
      <c r="AX154" s="5">
        <f t="shared" si="96"/>
        <v>0</v>
      </c>
      <c r="AY154" s="5">
        <f t="shared" si="97"/>
        <v>3.2253501907878973E-18</v>
      </c>
      <c r="BA154" s="3"/>
      <c r="BC154" s="26"/>
      <c r="BD154" s="26"/>
      <c r="BE154" s="26"/>
      <c r="BF154" s="26"/>
    </row>
    <row r="155" spans="1:58" x14ac:dyDescent="0.3">
      <c r="A155" s="1">
        <v>44105</v>
      </c>
      <c r="B155">
        <v>269.87599999999998</v>
      </c>
      <c r="C155" s="1">
        <v>44105</v>
      </c>
      <c r="D155">
        <v>0.09</v>
      </c>
      <c r="E155" s="1">
        <v>44105</v>
      </c>
      <c r="F155">
        <v>20771.690999999999</v>
      </c>
      <c r="G155" s="1">
        <v>44105</v>
      </c>
      <c r="H155">
        <v>21174.33034</v>
      </c>
      <c r="J155" s="4">
        <f t="shared" si="78"/>
        <v>44104</v>
      </c>
      <c r="K155" s="5">
        <f t="shared" si="91"/>
        <v>-2.5131675801911633</v>
      </c>
      <c r="L155" s="5">
        <f t="shared" si="79"/>
        <v>-1.4130616990899902</v>
      </c>
      <c r="M155" s="5">
        <f t="shared" si="80"/>
        <v>1.6676268154391938</v>
      </c>
      <c r="N155" s="5">
        <f t="shared" si="81"/>
        <v>0.12</v>
      </c>
      <c r="O155" s="6">
        <v>1</v>
      </c>
      <c r="Q155" s="5">
        <v>1.540004735932119</v>
      </c>
      <c r="R155" s="5">
        <f t="shared" si="92"/>
        <v>-1.4200047359321188</v>
      </c>
      <c r="S155" s="6">
        <v>-0.11014051113422918</v>
      </c>
      <c r="V155" s="5" cm="1">
        <f t="array" ref="V155:X155">MMULT(V154:Y154,_xlfn.ANCHORARRAY($V$4))</f>
        <v>2.5355991384748382</v>
      </c>
      <c r="W155" s="5">
        <v>2.713936269215925</v>
      </c>
      <c r="X155" s="5">
        <v>2.6503610657269316</v>
      </c>
      <c r="Y155" s="6">
        <f t="shared" si="93"/>
        <v>1</v>
      </c>
      <c r="AB155" s="5" cm="1">
        <f t="array" ref="AB155:AD155">MMULT(AB154:AE154,_xlfn.ANCHORARRAY($V$4))+AW155:AY155</f>
        <v>2.5357999645469431</v>
      </c>
      <c r="AC155" s="5">
        <v>2.7135622106197599</v>
      </c>
      <c r="AD155" s="5">
        <v>2.6499491095388961</v>
      </c>
      <c r="AE155" s="6">
        <f t="shared" si="94"/>
        <v>1</v>
      </c>
      <c r="AH155" s="5">
        <f t="shared" si="82"/>
        <v>2.0082607210492043E-4</v>
      </c>
      <c r="AI155" s="5">
        <f t="shared" si="83"/>
        <v>-3.7405859616512771E-4</v>
      </c>
      <c r="AJ155" s="5">
        <f t="shared" si="84"/>
        <v>-4.1195618803557821E-4</v>
      </c>
      <c r="AK155" s="9">
        <f t="shared" si="85"/>
        <v>-3.7897591870450498E-5</v>
      </c>
      <c r="AM155" s="5" cm="1">
        <f t="array" ref="AM155:AO155">MMULT(AM154:AP154,_xlfn.ANCHORARRAY($V$4))+MMULT(AW155:AY155,MINVERSE(_xlfn.MUNIT(3)-$AB$5:$AD$7))</f>
        <v>2.5356880780332842</v>
      </c>
      <c r="AN155" s="5">
        <v>2.7136419268162411</v>
      </c>
      <c r="AO155" s="5">
        <v>2.6498086398179121</v>
      </c>
      <c r="AP155" s="5">
        <f t="shared" si="86"/>
        <v>1</v>
      </c>
      <c r="AR155" s="5">
        <f t="shared" si="87"/>
        <v>8.8939558446021749E-5</v>
      </c>
      <c r="AS155" s="5">
        <f t="shared" si="88"/>
        <v>-2.9434239968395559E-4</v>
      </c>
      <c r="AT155" s="5">
        <f t="shared" si="89"/>
        <v>-5.5242590901949384E-4</v>
      </c>
      <c r="AU155" s="9">
        <f t="shared" si="90"/>
        <v>-2.5808350933553825E-4</v>
      </c>
      <c r="AW155" s="5">
        <f t="shared" si="95"/>
        <v>0</v>
      </c>
      <c r="AX155" s="5">
        <f t="shared" si="96"/>
        <v>0</v>
      </c>
      <c r="AY155" s="5">
        <f t="shared" si="97"/>
        <v>2.4190126430909231E-18</v>
      </c>
      <c r="BA155" s="3"/>
      <c r="BC155" s="26"/>
      <c r="BD155" s="26"/>
      <c r="BE155" s="26"/>
      <c r="BF155" s="26"/>
    </row>
    <row r="156" spans="1:58" x14ac:dyDescent="0.3">
      <c r="A156" s="1">
        <v>44197</v>
      </c>
      <c r="B156">
        <v>270.88200000000001</v>
      </c>
      <c r="C156" s="1">
        <v>44197</v>
      </c>
      <c r="D156">
        <v>0.06</v>
      </c>
      <c r="E156" s="1">
        <v>44197</v>
      </c>
      <c r="F156">
        <v>21058.379000000001</v>
      </c>
      <c r="G156" s="1">
        <v>44197</v>
      </c>
      <c r="H156">
        <v>21277.703150000001</v>
      </c>
      <c r="J156" s="4">
        <f t="shared" si="78"/>
        <v>44196</v>
      </c>
      <c r="K156" s="5">
        <f t="shared" si="91"/>
        <v>-1.9198564931432203</v>
      </c>
      <c r="L156" s="5">
        <f t="shared" si="79"/>
        <v>-1.0185963149321409</v>
      </c>
      <c r="M156" s="5">
        <f t="shared" si="80"/>
        <v>1.6432340412710467</v>
      </c>
      <c r="N156" s="5">
        <f t="shared" si="81"/>
        <v>0.09</v>
      </c>
      <c r="O156" s="6">
        <v>1</v>
      </c>
      <c r="Q156" s="5">
        <v>1.640087239475492</v>
      </c>
      <c r="R156" s="5">
        <f t="shared" si="92"/>
        <v>-1.5500872394754919</v>
      </c>
      <c r="S156" s="6">
        <v>-0.19664147877176472</v>
      </c>
      <c r="V156" s="5" cm="1">
        <f t="array" ref="V156:X156">MMULT(V155:Y155,_xlfn.ANCHORARRAY($V$4))</f>
        <v>2.5355173963710644</v>
      </c>
      <c r="W156" s="5">
        <v>2.7139947488664782</v>
      </c>
      <c r="X156" s="5">
        <v>2.6502591329127769</v>
      </c>
      <c r="Y156" s="6">
        <f t="shared" si="93"/>
        <v>1</v>
      </c>
      <c r="AB156" s="5" cm="1">
        <f t="array" ref="AB156:AD156">MMULT(AB155:AE155,_xlfn.ANCHORARRAY($V$4))+AW156:AY156</f>
        <v>2.5356978126435101</v>
      </c>
      <c r="AC156" s="5">
        <v>2.7136457772630069</v>
      </c>
      <c r="AD156" s="5">
        <v>2.6498518728471767</v>
      </c>
      <c r="AE156" s="6">
        <f t="shared" si="94"/>
        <v>1</v>
      </c>
      <c r="AH156" s="5">
        <f t="shared" si="82"/>
        <v>1.8041627244569369E-4</v>
      </c>
      <c r="AI156" s="5">
        <f t="shared" si="83"/>
        <v>-3.4897160347124867E-4</v>
      </c>
      <c r="AJ156" s="5">
        <f t="shared" si="84"/>
        <v>-4.0726006560021233E-4</v>
      </c>
      <c r="AK156" s="9">
        <f t="shared" si="85"/>
        <v>-5.8288462128963658E-5</v>
      </c>
      <c r="AM156" s="5" cm="1">
        <f t="array" ref="AM156:AO156">MMULT(AM155:AP155,_xlfn.ANCHORARRAY($V$4))+MMULT(AW156:AY156,MINVERSE(_xlfn.MUNIT(3)-$AB$5:$AD$7))</f>
        <v>2.5355927574224753</v>
      </c>
      <c r="AN156" s="5">
        <v>2.7137213566846934</v>
      </c>
      <c r="AO156" s="5">
        <v>2.6497220794166281</v>
      </c>
      <c r="AP156" s="5">
        <f t="shared" si="86"/>
        <v>1</v>
      </c>
      <c r="AR156" s="5">
        <f t="shared" si="87"/>
        <v>7.536105141081606E-5</v>
      </c>
      <c r="AS156" s="5">
        <f t="shared" si="88"/>
        <v>-2.7339218178479285E-4</v>
      </c>
      <c r="AT156" s="5">
        <f t="shared" si="89"/>
        <v>-5.3705349614885378E-4</v>
      </c>
      <c r="AU156" s="9">
        <f t="shared" si="90"/>
        <v>-2.6366131436406093E-4</v>
      </c>
      <c r="AW156" s="5">
        <f t="shared" si="95"/>
        <v>0</v>
      </c>
      <c r="AX156" s="5">
        <f t="shared" si="96"/>
        <v>0</v>
      </c>
      <c r="AY156" s="5">
        <f t="shared" si="97"/>
        <v>1.8142594823181922E-18</v>
      </c>
      <c r="BA156" s="3"/>
      <c r="BC156" s="26"/>
      <c r="BD156" s="26"/>
      <c r="BE156" s="26"/>
      <c r="BF156" s="26"/>
    </row>
    <row r="157" spans="1:58" x14ac:dyDescent="0.3">
      <c r="A157" s="1">
        <v>44287</v>
      </c>
      <c r="B157">
        <v>275.56400000000002</v>
      </c>
      <c r="C157" s="1">
        <v>44287</v>
      </c>
      <c r="D157">
        <v>0.02</v>
      </c>
      <c r="E157" s="1">
        <v>44287</v>
      </c>
      <c r="F157">
        <v>21389.005000000001</v>
      </c>
      <c r="G157" s="1">
        <v>44287</v>
      </c>
      <c r="H157">
        <v>21382.898349999999</v>
      </c>
      <c r="J157" s="4">
        <f t="shared" si="78"/>
        <v>44286</v>
      </c>
      <c r="K157" s="5">
        <f t="shared" si="91"/>
        <v>-1.0361190784485779</v>
      </c>
      <c r="L157" s="5">
        <f t="shared" si="79"/>
        <v>1.7645426008244813</v>
      </c>
      <c r="M157" s="5">
        <f t="shared" si="80"/>
        <v>1.4360767954704423</v>
      </c>
      <c r="N157" s="5">
        <f t="shared" si="81"/>
        <v>0.06</v>
      </c>
      <c r="O157" s="6">
        <v>1</v>
      </c>
      <c r="Q157" s="5">
        <v>1.7589429612321568</v>
      </c>
      <c r="R157" s="5">
        <f t="shared" si="92"/>
        <v>-1.6989429612321567</v>
      </c>
      <c r="S157" s="6">
        <v>-0.21612936699247298</v>
      </c>
      <c r="V157" s="5" cm="1">
        <f t="array" ref="V157:X157">MMULT(V156:Y156,_xlfn.ANCHORARRAY($V$4))</f>
        <v>2.5354406535625156</v>
      </c>
      <c r="W157" s="5">
        <v>2.7140501878758649</v>
      </c>
      <c r="X157" s="5">
        <v>2.650164975139683</v>
      </c>
      <c r="Y157" s="6">
        <f t="shared" si="93"/>
        <v>1</v>
      </c>
      <c r="AB157" s="5" cm="1">
        <f t="array" ref="AB157:AD157">MMULT(AB156:AE156,_xlfn.ANCHORARRAY($V$4))+AW157:AY157</f>
        <v>2.5356022781884064</v>
      </c>
      <c r="AC157" s="5">
        <v>2.713724742274024</v>
      </c>
      <c r="AD157" s="5">
        <v>2.6497632693891573</v>
      </c>
      <c r="AE157" s="6">
        <f t="shared" si="94"/>
        <v>1</v>
      </c>
      <c r="AH157" s="5">
        <f t="shared" si="82"/>
        <v>1.6162462589086601E-4</v>
      </c>
      <c r="AI157" s="5">
        <f t="shared" si="83"/>
        <v>-3.2544560184089022E-4</v>
      </c>
      <c r="AJ157" s="5">
        <f t="shared" si="84"/>
        <v>-4.0170575052567159E-4</v>
      </c>
      <c r="AK157" s="9">
        <f t="shared" si="85"/>
        <v>-7.626014868478137E-5</v>
      </c>
      <c r="AM157" s="5" cm="1">
        <f t="array" ref="AM157:AO157">MMULT(AM156:AP156,_xlfn.ANCHORARRAY($V$4))+MMULT(AW157:AY157,MINVERSE(_xlfn.MUNIT(3)-$AB$5:$AD$7))</f>
        <v>2.5355036629363568</v>
      </c>
      <c r="AN157" s="5">
        <v>2.713796381647366</v>
      </c>
      <c r="AO157" s="5">
        <v>2.6496434249600789</v>
      </c>
      <c r="AP157" s="5">
        <f t="shared" si="86"/>
        <v>1</v>
      </c>
      <c r="AR157" s="5">
        <f t="shared" si="87"/>
        <v>6.3009373841182992E-5</v>
      </c>
      <c r="AS157" s="5">
        <f t="shared" si="88"/>
        <v>-2.5380622849890955E-4</v>
      </c>
      <c r="AT157" s="5">
        <f t="shared" si="89"/>
        <v>-5.2155017960409111E-4</v>
      </c>
      <c r="AU157" s="9">
        <f t="shared" si="90"/>
        <v>-2.6774395110518157E-4</v>
      </c>
      <c r="AW157" s="5">
        <f t="shared" si="95"/>
        <v>0</v>
      </c>
      <c r="AX157" s="5">
        <f t="shared" si="96"/>
        <v>0</v>
      </c>
      <c r="AY157" s="5">
        <f t="shared" si="97"/>
        <v>1.3606946117386441E-18</v>
      </c>
      <c r="BA157" s="3"/>
      <c r="BC157" s="26"/>
      <c r="BD157" s="26"/>
      <c r="BE157" s="26"/>
      <c r="BF157" s="26"/>
    </row>
    <row r="158" spans="1:58" x14ac:dyDescent="0.3">
      <c r="A158" s="1">
        <v>44378</v>
      </c>
      <c r="B158">
        <v>279.12900000000002</v>
      </c>
      <c r="C158" s="1">
        <v>44378</v>
      </c>
      <c r="D158">
        <v>0.05</v>
      </c>
      <c r="E158" s="1">
        <v>44378</v>
      </c>
      <c r="F158">
        <v>21571.420999999998</v>
      </c>
      <c r="G158" s="1">
        <v>44378</v>
      </c>
      <c r="H158">
        <v>21493.01915</v>
      </c>
      <c r="J158" s="4">
        <f t="shared" si="78"/>
        <v>44377</v>
      </c>
      <c r="K158" s="5">
        <f t="shared" si="91"/>
        <v>2.8554492847905701E-2</v>
      </c>
      <c r="L158" s="5">
        <f t="shared" si="79"/>
        <v>12.239255267606008</v>
      </c>
      <c r="M158" s="5">
        <f t="shared" si="80"/>
        <v>3.7245595082602945</v>
      </c>
      <c r="N158" s="5">
        <f t="shared" si="81"/>
        <v>0.02</v>
      </c>
      <c r="O158" s="6">
        <v>1</v>
      </c>
      <c r="Q158" s="5">
        <v>1.8974697011253703</v>
      </c>
      <c r="R158" s="5">
        <f t="shared" si="92"/>
        <v>-1.8774697011253703</v>
      </c>
      <c r="S158" s="6">
        <v>-1.50237770362017</v>
      </c>
      <c r="V158" s="5" cm="1">
        <f t="array" ref="V158:X158">MMULT(V157:Y157,_xlfn.ANCHORARRAY($V$4))</f>
        <v>2.5353686232020411</v>
      </c>
      <c r="W158" s="5">
        <v>2.7141027312265615</v>
      </c>
      <c r="X158" s="5">
        <v>2.6500780615302917</v>
      </c>
      <c r="Y158" s="6">
        <f t="shared" si="93"/>
        <v>1</v>
      </c>
      <c r="AB158" s="5" cm="1">
        <f t="array" ref="AB158:AD158">MMULT(AB157:AE157,_xlfn.ANCHORARRAY($V$4))+AW158:AY158</f>
        <v>2.5355129611404825</v>
      </c>
      <c r="AC158" s="5">
        <v>2.7137993416691075</v>
      </c>
      <c r="AD158" s="5">
        <v>2.6496826560376814</v>
      </c>
      <c r="AE158" s="6">
        <f t="shared" si="94"/>
        <v>1</v>
      </c>
      <c r="AH158" s="5">
        <f t="shared" si="82"/>
        <v>1.4433793844137455E-4</v>
      </c>
      <c r="AI158" s="5">
        <f t="shared" si="83"/>
        <v>-3.0338955745401464E-4</v>
      </c>
      <c r="AJ158" s="5">
        <f t="shared" si="84"/>
        <v>-3.9540549261030122E-4</v>
      </c>
      <c r="AK158" s="9">
        <f t="shared" si="85"/>
        <v>-9.2015935156286588E-5</v>
      </c>
      <c r="AM158" s="5" cm="1">
        <f t="array" ref="AM158:AO158">MMULT(AM157:AP157,_xlfn.ANCHORARRAY($V$4))+MMULT(AW158:AY158,MINVERSE(_xlfn.MUNIT(3)-$AB$5:$AD$7))</f>
        <v>2.5354204155306266</v>
      </c>
      <c r="AN158" s="5">
        <v>2.713867229528633</v>
      </c>
      <c r="AO158" s="5">
        <v>2.6495720791402557</v>
      </c>
      <c r="AP158" s="5">
        <f t="shared" si="86"/>
        <v>1</v>
      </c>
      <c r="AR158" s="5">
        <f t="shared" si="87"/>
        <v>5.1792328585431591E-5</v>
      </c>
      <c r="AS158" s="5">
        <f t="shared" si="88"/>
        <v>-2.355016979285196E-4</v>
      </c>
      <c r="AT158" s="5">
        <f t="shared" si="89"/>
        <v>-5.059823900359639E-4</v>
      </c>
      <c r="AU158" s="9">
        <f t="shared" si="90"/>
        <v>-2.704806921074443E-4</v>
      </c>
      <c r="AW158" s="5">
        <f t="shared" si="95"/>
        <v>0</v>
      </c>
      <c r="AX158" s="5">
        <f t="shared" si="96"/>
        <v>0</v>
      </c>
      <c r="AY158" s="5">
        <f t="shared" si="97"/>
        <v>1.0205209588039832E-18</v>
      </c>
      <c r="BA158" s="3"/>
      <c r="BC158" s="26"/>
      <c r="BD158" s="26"/>
      <c r="BE158" s="26"/>
      <c r="BF158" s="26"/>
    </row>
    <row r="159" spans="1:58" x14ac:dyDescent="0.3">
      <c r="A159" s="1">
        <v>44470</v>
      </c>
      <c r="B159">
        <v>283.42700000000002</v>
      </c>
      <c r="C159" s="1">
        <v>44470</v>
      </c>
      <c r="D159">
        <v>0.05</v>
      </c>
      <c r="E159" s="1">
        <v>44470</v>
      </c>
      <c r="F159">
        <v>21960.387999999999</v>
      </c>
      <c r="G159" s="1">
        <v>44470</v>
      </c>
      <c r="H159">
        <v>21606.080760000001</v>
      </c>
      <c r="J159" s="4">
        <f t="shared" si="78"/>
        <v>44469</v>
      </c>
      <c r="K159" s="5">
        <f t="shared" si="91"/>
        <v>0.36411450536666345</v>
      </c>
      <c r="L159" s="5">
        <f t="shared" si="79"/>
        <v>4.9765842694507567</v>
      </c>
      <c r="M159" s="5">
        <f t="shared" si="80"/>
        <v>4.0563210163729213</v>
      </c>
      <c r="N159" s="5">
        <f t="shared" si="81"/>
        <v>0.05</v>
      </c>
      <c r="O159" s="6">
        <v>1</v>
      </c>
      <c r="Q159" s="5">
        <v>2.0555034197276192</v>
      </c>
      <c r="R159" s="5">
        <f t="shared" si="92"/>
        <v>-2.0055034197276194</v>
      </c>
      <c r="S159" s="6">
        <v>-1.6896344783074599</v>
      </c>
      <c r="V159" s="5" cm="1">
        <f t="array" ref="V159:X159">MMULT(V158:Y158,_xlfn.ANCHORARRAY($V$4))</f>
        <v>2.5353010338610158</v>
      </c>
      <c r="W159" s="5">
        <v>2.7141525178366908</v>
      </c>
      <c r="X159" s="5">
        <v>2.6499978947130733</v>
      </c>
      <c r="Y159" s="6">
        <f t="shared" si="93"/>
        <v>1</v>
      </c>
      <c r="AB159" s="5" cm="1">
        <f t="array" ref="AB159:AD159">MMULT(AB158:AE158,_xlfn.ANCHORARRAY($V$4))+AW159:AY159</f>
        <v>2.5354294841546308</v>
      </c>
      <c r="AC159" s="5">
        <v>2.7138698004208983</v>
      </c>
      <c r="AD159" s="5">
        <v>2.6496094328996209</v>
      </c>
      <c r="AE159" s="6">
        <f t="shared" si="94"/>
        <v>1</v>
      </c>
      <c r="AH159" s="5">
        <f t="shared" si="82"/>
        <v>1.2845029361496785E-4</v>
      </c>
      <c r="AI159" s="5">
        <f t="shared" si="83"/>
        <v>-2.8271741579244392E-4</v>
      </c>
      <c r="AJ159" s="5">
        <f t="shared" si="84"/>
        <v>-3.8846181345242314E-4</v>
      </c>
      <c r="AK159" s="9">
        <f t="shared" si="85"/>
        <v>-1.0574439765997923E-4</v>
      </c>
      <c r="AM159" s="5" cm="1">
        <f t="array" ref="AM159:AO159">MMULT(AM158:AP158,_xlfn.ANCHORARRAY($V$4))+MMULT(AW159:AY159,MINVERSE(_xlfn.MUNIT(3)-$AB$5:$AD$7))</f>
        <v>2.5353426578138021</v>
      </c>
      <c r="AN159" s="5">
        <v>2.7139341173680203</v>
      </c>
      <c r="AO159" s="5">
        <v>2.6495074851805511</v>
      </c>
      <c r="AP159" s="5">
        <f t="shared" si="86"/>
        <v>1</v>
      </c>
      <c r="AR159" s="5">
        <f t="shared" si="87"/>
        <v>4.1623952786284946E-5</v>
      </c>
      <c r="AS159" s="5">
        <f t="shared" si="88"/>
        <v>-2.1840046867049878E-4</v>
      </c>
      <c r="AT159" s="5">
        <f t="shared" si="89"/>
        <v>-4.9040953252221797E-4</v>
      </c>
      <c r="AU159" s="9">
        <f t="shared" si="90"/>
        <v>-2.7200906385171919E-4</v>
      </c>
      <c r="AW159" s="5">
        <f t="shared" si="95"/>
        <v>0</v>
      </c>
      <c r="AX159" s="5">
        <f t="shared" si="96"/>
        <v>0</v>
      </c>
      <c r="AY159" s="5">
        <f t="shared" si="97"/>
        <v>7.6539071910298737E-19</v>
      </c>
      <c r="BA159" s="3"/>
      <c r="BC159" s="26"/>
      <c r="BD159" s="26"/>
      <c r="BE159" s="26"/>
      <c r="BF159" s="26"/>
    </row>
    <row r="160" spans="1:58" x14ac:dyDescent="0.3">
      <c r="A160" s="1">
        <v>44562</v>
      </c>
      <c r="B160">
        <v>288.03300000000002</v>
      </c>
      <c r="C160" s="1">
        <v>44562</v>
      </c>
      <c r="D160">
        <v>0.28999999999999998</v>
      </c>
      <c r="E160" s="1">
        <v>44562</v>
      </c>
      <c r="F160">
        <v>21903.85</v>
      </c>
      <c r="G160" s="1">
        <v>44562</v>
      </c>
      <c r="H160">
        <v>21722.024799999999</v>
      </c>
      <c r="J160" s="4">
        <f t="shared" si="78"/>
        <v>44561</v>
      </c>
      <c r="K160" s="5">
        <f t="shared" si="91"/>
        <v>1.6265493234999744</v>
      </c>
      <c r="L160" s="5">
        <f t="shared" si="79"/>
        <v>5.7226780429190827</v>
      </c>
      <c r="M160" s="5">
        <f t="shared" si="80"/>
        <v>5.0211949191480754</v>
      </c>
      <c r="N160" s="5">
        <f t="shared" si="81"/>
        <v>0.05</v>
      </c>
      <c r="O160" s="6">
        <v>1</v>
      </c>
      <c r="Q160" s="5">
        <v>2.2317066590481871</v>
      </c>
      <c r="R160" s="5">
        <f t="shared" si="92"/>
        <v>-2.1817066590481873</v>
      </c>
      <c r="S160" s="6">
        <v>-2.3496450016529469</v>
      </c>
      <c r="V160" s="5" cm="1">
        <f t="array" ref="V160:X160">MMULT(V159:Y159,_xlfn.ANCHORARRAY($V$4))</f>
        <v>2.5352376287615499</v>
      </c>
      <c r="W160" s="5">
        <v>2.7141996807538034</v>
      </c>
      <c r="X160" s="5">
        <v>2.6499240088427602</v>
      </c>
      <c r="Y160" s="6">
        <f t="shared" si="93"/>
        <v>1</v>
      </c>
      <c r="AB160" s="5" cm="1">
        <f t="array" ref="AB160:AD160">MMULT(AB159:AE159,_xlfn.ANCHORARRAY($V$4))+AW160:AY160</f>
        <v>2.5353514913769239</v>
      </c>
      <c r="AC160" s="5">
        <v>2.7139363329055013</v>
      </c>
      <c r="AD160" s="5">
        <v>2.6495430406206313</v>
      </c>
      <c r="AE160" s="6">
        <f t="shared" si="94"/>
        <v>1</v>
      </c>
      <c r="AH160" s="5">
        <f t="shared" si="82"/>
        <v>1.1386261537404962E-4</v>
      </c>
      <c r="AI160" s="5">
        <f t="shared" si="83"/>
        <v>-2.6334784830206459E-4</v>
      </c>
      <c r="AJ160" s="5">
        <f t="shared" si="84"/>
        <v>-3.8096822212896342E-4</v>
      </c>
      <c r="AK160" s="9">
        <f t="shared" si="85"/>
        <v>-1.1762037382689883E-4</v>
      </c>
      <c r="AM160" s="5" cm="1">
        <f t="array" ref="AM160:AO160">MMULT(AM159:AP159,_xlfn.ANCHORARRAY($V$4))+MMULT(AW160:AY160,MINVERSE(_xlfn.MUNIT(3)-$AB$5:$AD$7))</f>
        <v>2.5352700528889605</v>
      </c>
      <c r="AN160" s="5">
        <v>2.7139972518657993</v>
      </c>
      <c r="AO160" s="5">
        <v>2.6494491242901042</v>
      </c>
      <c r="AP160" s="5">
        <f t="shared" si="86"/>
        <v>1</v>
      </c>
      <c r="AR160" s="5">
        <f t="shared" si="87"/>
        <v>3.2424127410557446E-5</v>
      </c>
      <c r="AS160" s="5">
        <f t="shared" si="88"/>
        <v>-2.0242888800403591E-4</v>
      </c>
      <c r="AT160" s="5">
        <f t="shared" si="89"/>
        <v>-4.748845526560963E-4</v>
      </c>
      <c r="AU160" s="9">
        <f t="shared" si="90"/>
        <v>-2.7245566465206039E-4</v>
      </c>
      <c r="AW160" s="5">
        <f t="shared" si="95"/>
        <v>0</v>
      </c>
      <c r="AX160" s="5">
        <f t="shared" si="96"/>
        <v>0</v>
      </c>
      <c r="AY160" s="5">
        <f t="shared" si="97"/>
        <v>5.7404303932724053E-19</v>
      </c>
      <c r="BA160" s="3"/>
      <c r="BC160" s="26"/>
      <c r="BD160" s="26"/>
      <c r="BE160" s="26"/>
      <c r="BF160" s="26"/>
    </row>
    <row r="161" spans="1:58" x14ac:dyDescent="0.3">
      <c r="A161" s="1">
        <v>44652</v>
      </c>
      <c r="B161">
        <v>292.17399999999998</v>
      </c>
      <c r="C161" s="1">
        <v>44652</v>
      </c>
      <c r="D161">
        <v>1.03</v>
      </c>
      <c r="E161" s="1">
        <v>44652</v>
      </c>
      <c r="F161">
        <v>21919.222000000002</v>
      </c>
      <c r="G161" s="1">
        <v>44652</v>
      </c>
      <c r="H161">
        <v>21840.566360000001</v>
      </c>
      <c r="J161" s="4">
        <f t="shared" si="78"/>
        <v>44651</v>
      </c>
      <c r="K161" s="5">
        <f t="shared" si="91"/>
        <v>0.83357069015125518</v>
      </c>
      <c r="L161" s="5">
        <f t="shared" si="79"/>
        <v>4.0148911746720861</v>
      </c>
      <c r="M161" s="5">
        <f t="shared" si="80"/>
        <v>6.331539194187874</v>
      </c>
      <c r="N161" s="5">
        <f t="shared" si="81"/>
        <v>0.28999999999999998</v>
      </c>
      <c r="O161" s="6">
        <v>1</v>
      </c>
      <c r="Q161" s="5">
        <v>2.4234885214590287</v>
      </c>
      <c r="R161" s="5">
        <f t="shared" si="92"/>
        <v>-2.1334885214590287</v>
      </c>
      <c r="S161" s="6">
        <v>-2.7561326951419551</v>
      </c>
      <c r="V161" s="5" cm="1">
        <f t="array" ref="V161:X161">MMULT(V160:Y160,_xlfn.ANCHORARRAY($V$4))</f>
        <v>2.5351781650431207</v>
      </c>
      <c r="W161" s="5">
        <v>2.714244347347285</v>
      </c>
      <c r="X161" s="5">
        <v>2.6498559677305336</v>
      </c>
      <c r="Y161" s="6">
        <f t="shared" si="93"/>
        <v>1</v>
      </c>
      <c r="AB161" s="5" cm="1">
        <f t="array" ref="AB161:AD161">MMULT(AB160:AE160,_xlfn.ANCHORARRAY($V$4))+AW161:AY161</f>
        <v>2.5352786472988047</v>
      </c>
      <c r="AC161" s="5">
        <v>2.7139991433365114</v>
      </c>
      <c r="AD161" s="5">
        <v>2.6494829578473653</v>
      </c>
      <c r="AE161" s="6">
        <f t="shared" si="94"/>
        <v>1</v>
      </c>
      <c r="AH161" s="5">
        <f t="shared" si="82"/>
        <v>1.0048225568404234E-4</v>
      </c>
      <c r="AI161" s="5">
        <f t="shared" si="83"/>
        <v>-2.4520401077365861E-4</v>
      </c>
      <c r="AJ161" s="5">
        <f t="shared" si="84"/>
        <v>-3.7300988316824046E-4</v>
      </c>
      <c r="AK161" s="9">
        <f t="shared" si="85"/>
        <v>-1.2780587239458185E-4</v>
      </c>
      <c r="AM161" s="5" cm="1">
        <f t="array" ref="AM161:AO161">MMULT(AM160:AP160,_xlfn.ANCHORARRAY($V$4))+MMULT(AW161:AY161,MINVERSE(_xlfn.MUNIT(3)-$AB$5:$AD$7))</f>
        <v>2.5352022832528078</v>
      </c>
      <c r="AN161" s="5">
        <v>2.7140568298147891</v>
      </c>
      <c r="AO161" s="5">
        <v>2.6493965132678814</v>
      </c>
      <c r="AP161" s="5">
        <f t="shared" si="86"/>
        <v>1</v>
      </c>
      <c r="AR161" s="5">
        <f t="shared" si="87"/>
        <v>2.411820968717393E-5</v>
      </c>
      <c r="AS161" s="5">
        <f t="shared" si="88"/>
        <v>-1.8751753249590664E-4</v>
      </c>
      <c r="AT161" s="5">
        <f t="shared" si="89"/>
        <v>-4.5945446265216461E-4</v>
      </c>
      <c r="AU161" s="9">
        <f t="shared" si="90"/>
        <v>-2.7193693015625797E-4</v>
      </c>
      <c r="AW161" s="5">
        <f t="shared" si="95"/>
        <v>0</v>
      </c>
      <c r="AX161" s="5">
        <f t="shared" si="96"/>
        <v>0</v>
      </c>
      <c r="AY161" s="5">
        <f t="shared" si="97"/>
        <v>4.3053227949543037E-19</v>
      </c>
      <c r="BA161" s="3"/>
      <c r="BC161" s="26"/>
      <c r="BD161" s="26"/>
      <c r="BE161" s="26"/>
      <c r="BF161" s="26"/>
    </row>
    <row r="162" spans="1:58" x14ac:dyDescent="0.3">
      <c r="A162" s="1">
        <v>44743</v>
      </c>
      <c r="B162">
        <v>296.64800000000002</v>
      </c>
      <c r="C162" s="1">
        <v>44743</v>
      </c>
      <c r="D162">
        <v>2.69</v>
      </c>
      <c r="E162" s="1">
        <v>44743</v>
      </c>
      <c r="F162">
        <v>22066.784</v>
      </c>
      <c r="G162" s="1">
        <v>44743</v>
      </c>
      <c r="H162">
        <v>21961.535080000001</v>
      </c>
      <c r="J162" s="4">
        <f t="shared" si="78"/>
        <v>44742</v>
      </c>
      <c r="K162" s="5">
        <f t="shared" si="91"/>
        <v>0.35948859743021955</v>
      </c>
      <c r="L162" s="5">
        <f t="shared" si="79"/>
        <v>2.4789231663651545</v>
      </c>
      <c r="M162" s="5">
        <f t="shared" si="80"/>
        <v>6.0276378627106331</v>
      </c>
      <c r="N162" s="5">
        <f t="shared" si="81"/>
        <v>1.03</v>
      </c>
      <c r="O162" s="6">
        <v>1</v>
      </c>
      <c r="Q162" s="5">
        <v>2.6268945426701937</v>
      </c>
      <c r="R162" s="5">
        <f t="shared" si="92"/>
        <v>-1.5968945426701937</v>
      </c>
      <c r="S162" s="6">
        <v>-2.0545137504109201</v>
      </c>
      <c r="V162" s="5" cm="1">
        <f t="array" ref="V162:X162">MMULT(V161:Y161,_xlfn.ANCHORARRAY($V$4))</f>
        <v>2.5351224130623291</v>
      </c>
      <c r="W162" s="5">
        <v>2.7142866394988872</v>
      </c>
      <c r="X162" s="5">
        <v>2.6497933630782877</v>
      </c>
      <c r="Y162" s="6">
        <f t="shared" si="93"/>
        <v>1</v>
      </c>
      <c r="AB162" s="5" cm="1">
        <f t="array" ref="AB162:AD162">MMULT(AB161:AE161,_xlfn.ANCHORARRAY($V$4))+AW162:AY162</f>
        <v>2.535210635667748</v>
      </c>
      <c r="AC162" s="5">
        <v>2.7140584261859106</v>
      </c>
      <c r="AD162" s="5">
        <v>2.6494286988385123</v>
      </c>
      <c r="AE162" s="6">
        <f t="shared" si="94"/>
        <v>1</v>
      </c>
      <c r="AH162" s="5">
        <f t="shared" si="82"/>
        <v>8.8222605418852851E-5</v>
      </c>
      <c r="AI162" s="5">
        <f t="shared" si="83"/>
        <v>-2.2821331297651071E-4</v>
      </c>
      <c r="AJ162" s="5">
        <f t="shared" si="84"/>
        <v>-3.6466423977543627E-4</v>
      </c>
      <c r="AK162" s="9">
        <f t="shared" si="85"/>
        <v>-1.3645092679892556E-4</v>
      </c>
      <c r="AM162" s="5" cm="1">
        <f t="array" ref="AM162:AO162">MMULT(AM161:AP161,_xlfn.ANCHORARRAY($V$4))+MMULT(AW162:AY162,MINVERSE(_xlfn.MUNIT(3)-$AB$5:$AD$7))</f>
        <v>2.5351390497495223</v>
      </c>
      <c r="AN162" s="5">
        <v>2.71411303851841</v>
      </c>
      <c r="AO162" s="5">
        <v>2.6493492022482341</v>
      </c>
      <c r="AP162" s="5">
        <f t="shared" si="86"/>
        <v>1</v>
      </c>
      <c r="AR162" s="5">
        <f t="shared" si="87"/>
        <v>1.6636687193205546E-5</v>
      </c>
      <c r="AS162" s="5">
        <f t="shared" si="88"/>
        <v>-1.736009804771399E-4</v>
      </c>
      <c r="AT162" s="5">
        <f t="shared" si="89"/>
        <v>-4.4416083005360818E-4</v>
      </c>
      <c r="AU162" s="9">
        <f t="shared" si="90"/>
        <v>-2.7055984957646828E-4</v>
      </c>
      <c r="AW162" s="5">
        <f t="shared" si="95"/>
        <v>0</v>
      </c>
      <c r="AX162" s="5">
        <f t="shared" si="96"/>
        <v>0</v>
      </c>
      <c r="AY162" s="5">
        <f t="shared" si="97"/>
        <v>3.2289920962157275E-19</v>
      </c>
      <c r="BA162" s="3"/>
      <c r="BC162" s="26"/>
      <c r="BD162" s="26"/>
      <c r="BE162" s="26"/>
      <c r="BF162" s="26"/>
    </row>
    <row r="163" spans="1:58" x14ac:dyDescent="0.3">
      <c r="A163" s="1">
        <v>44835</v>
      </c>
      <c r="B163">
        <v>300.37700000000001</v>
      </c>
      <c r="C163" s="1">
        <v>44835</v>
      </c>
      <c r="D163">
        <v>4.1900000000000004</v>
      </c>
      <c r="E163" s="1">
        <v>44835</v>
      </c>
      <c r="F163">
        <v>22249.458999999999</v>
      </c>
      <c r="G163" s="1">
        <v>44835</v>
      </c>
      <c r="H163">
        <v>22084.925360000001</v>
      </c>
      <c r="J163" s="4">
        <f t="shared" si="78"/>
        <v>44834</v>
      </c>
      <c r="K163" s="5">
        <f t="shared" si="91"/>
        <v>0.47809738222254494</v>
      </c>
      <c r="L163" s="5">
        <f t="shared" si="79"/>
        <v>2.2963855742280659</v>
      </c>
      <c r="M163" s="5">
        <f t="shared" si="80"/>
        <v>6.2763095199710461</v>
      </c>
      <c r="N163" s="5">
        <f t="shared" si="81"/>
        <v>2.69</v>
      </c>
      <c r="O163" s="6">
        <v>1</v>
      </c>
      <c r="Q163" s="5">
        <v>2.8366368280658212</v>
      </c>
      <c r="R163" s="5">
        <f t="shared" si="92"/>
        <v>-0.14663682806582123</v>
      </c>
      <c r="S163" s="6">
        <v>-1.092406399680748</v>
      </c>
      <c r="V163" s="5" cm="1">
        <f t="array" ref="V163:X163">MMULT(V162:Y162,_xlfn.ANCHORARRAY($V$4))</f>
        <v>2.5350701557245365</v>
      </c>
      <c r="W163" s="5">
        <v>2.7143266737909495</v>
      </c>
      <c r="X163" s="5">
        <v>2.6497358128115658</v>
      </c>
      <c r="Y163" s="6">
        <f t="shared" si="93"/>
        <v>1</v>
      </c>
      <c r="AB163" s="5" cm="1">
        <f t="array" ref="AB163:AD163">MMULT(AB162:AE162,_xlfn.ANCHORARRAY($V$4))+AW163:AY163</f>
        <v>2.5351471584518999</v>
      </c>
      <c r="AC163" s="5">
        <v>2.7141143665918528</v>
      </c>
      <c r="AD163" s="5">
        <v>2.6493798112164804</v>
      </c>
      <c r="AE163" s="6">
        <f t="shared" si="94"/>
        <v>1</v>
      </c>
      <c r="AH163" s="5">
        <f t="shared" si="82"/>
        <v>7.7002727363328916E-5</v>
      </c>
      <c r="AI163" s="5">
        <f t="shared" si="83"/>
        <v>-2.1230719909670626E-4</v>
      </c>
      <c r="AJ163" s="5">
        <f t="shared" si="84"/>
        <v>-3.5600159508542006E-4</v>
      </c>
      <c r="AK163" s="9">
        <f t="shared" si="85"/>
        <v>-1.4369439598871381E-4</v>
      </c>
      <c r="AM163" s="5" cm="1">
        <f t="array" ref="AM163:AO163">MMULT(AM162:AP162,_xlfn.ANCHORARRAY($V$4))+MMULT(AW163:AY163,MINVERSE(_xlfn.MUNIT(3)-$AB$5:$AD$7))</f>
        <v>2.5350800705769316</v>
      </c>
      <c r="AN163" s="5">
        <v>2.71416605619509</v>
      </c>
      <c r="AO163" s="5">
        <v>2.6493067725800845</v>
      </c>
      <c r="AP163" s="5">
        <f t="shared" si="86"/>
        <v>1</v>
      </c>
      <c r="AR163" s="5">
        <f t="shared" si="87"/>
        <v>9.9148523950987055E-6</v>
      </c>
      <c r="AS163" s="5">
        <f t="shared" si="88"/>
        <v>-1.6061759585950242E-4</v>
      </c>
      <c r="AT163" s="5">
        <f t="shared" si="89"/>
        <v>-4.2904023148127024E-4</v>
      </c>
      <c r="AU163" s="9">
        <f t="shared" si="90"/>
        <v>-2.6842263562176782E-4</v>
      </c>
      <c r="AW163" s="5">
        <f t="shared" si="95"/>
        <v>0</v>
      </c>
      <c r="AX163" s="5">
        <f t="shared" si="96"/>
        <v>0</v>
      </c>
      <c r="AY163" s="5">
        <f t="shared" si="97"/>
        <v>2.4217440721617957E-19</v>
      </c>
      <c r="BA163" s="3"/>
      <c r="BC163" s="26"/>
      <c r="BD163" s="26"/>
      <c r="BE163" s="26"/>
      <c r="BF163" s="26"/>
    </row>
    <row r="164" spans="1:58" x14ac:dyDescent="0.3">
      <c r="A164" s="1">
        <v>44927</v>
      </c>
      <c r="B164">
        <v>303.96800000000002</v>
      </c>
      <c r="C164" s="1">
        <v>44927</v>
      </c>
      <c r="D164">
        <v>4.78</v>
      </c>
      <c r="E164" s="1">
        <v>44927</v>
      </c>
      <c r="F164">
        <v>22403.435000000001</v>
      </c>
      <c r="G164" s="1">
        <v>44927</v>
      </c>
      <c r="H164">
        <v>22208.242539999999</v>
      </c>
      <c r="J164" s="4">
        <f t="shared" si="78"/>
        <v>44926</v>
      </c>
      <c r="K164" s="5">
        <f t="shared" si="91"/>
        <v>0.74224283365828347</v>
      </c>
      <c r="L164" s="5">
        <f t="shared" si="79"/>
        <v>1.3163292014694905</v>
      </c>
      <c r="M164" s="5">
        <f t="shared" si="80"/>
        <v>5.9803758992615252</v>
      </c>
      <c r="N164" s="5">
        <f t="shared" si="81"/>
        <v>4.1900000000000004</v>
      </c>
      <c r="O164" s="6">
        <v>1</v>
      </c>
      <c r="Q164" s="5">
        <v>3.0464294239408787</v>
      </c>
      <c r="R164" s="5">
        <f t="shared" si="92"/>
        <v>1.1435705760591217</v>
      </c>
      <c r="S164" s="6">
        <v>-0.64914281381175254</v>
      </c>
      <c r="V164" s="5" cm="1">
        <f t="array" ref="V164:X164">MMULT(V163:Y163,_xlfn.ANCHORARRAY($V$4))</f>
        <v>2.5350211878461462</v>
      </c>
      <c r="W164" s="5">
        <v>2.7143645616919336</v>
      </c>
      <c r="X164" s="5">
        <v>2.6496829595060163</v>
      </c>
      <c r="Y164" s="6">
        <f t="shared" si="93"/>
        <v>1</v>
      </c>
      <c r="AB164" s="5" cm="1">
        <f t="array" ref="AB164:AD164">MMULT(AB163:AE163,_xlfn.ANCHORARRAY($V$4))+AW164:AY164</f>
        <v>2.5350879348562954</v>
      </c>
      <c r="AC164" s="5">
        <v>2.7141671407533896</v>
      </c>
      <c r="AD164" s="5">
        <v>2.6493358738519448</v>
      </c>
      <c r="AE164" s="6">
        <f t="shared" si="94"/>
        <v>1</v>
      </c>
      <c r="AH164" s="5">
        <f t="shared" si="82"/>
        <v>6.6747010149192931E-5</v>
      </c>
      <c r="AI164" s="5">
        <f t="shared" si="83"/>
        <v>-1.9742093854402398E-4</v>
      </c>
      <c r="AJ164" s="5">
        <f t="shared" si="84"/>
        <v>-3.4708565407148839E-4</v>
      </c>
      <c r="AK164" s="9">
        <f t="shared" si="85"/>
        <v>-1.4966471552746441E-4</v>
      </c>
      <c r="AM164" s="5" cm="1">
        <f t="array" ref="AM164:AO164">MMULT(AM163:AP163,_xlfn.ANCHORARRAY($V$4))+MMULT(AW164:AY164,MINVERSE(_xlfn.MUNIT(3)-$AB$5:$AD$7))</f>
        <v>2.53502508034265</v>
      </c>
      <c r="AN164" s="5">
        <v>2.7142160523691445</v>
      </c>
      <c r="AO164" s="5">
        <v>2.6492688348323172</v>
      </c>
      <c r="AP164" s="5">
        <f t="shared" si="86"/>
        <v>1</v>
      </c>
      <c r="AR164" s="5">
        <f t="shared" si="87"/>
        <v>3.8924965037878678E-6</v>
      </c>
      <c r="AS164" s="5">
        <f t="shared" si="88"/>
        <v>-1.4850932278909212E-4</v>
      </c>
      <c r="AT164" s="5">
        <f t="shared" si="89"/>
        <v>-4.141246736990567E-4</v>
      </c>
      <c r="AU164" s="9">
        <f t="shared" si="90"/>
        <v>-2.6561535090996458E-4</v>
      </c>
      <c r="AW164" s="5">
        <f t="shared" si="95"/>
        <v>0</v>
      </c>
      <c r="AX164" s="5">
        <f t="shared" si="96"/>
        <v>0</v>
      </c>
      <c r="AY164" s="5">
        <f t="shared" si="97"/>
        <v>1.8163080541213469E-19</v>
      </c>
      <c r="BA164" s="3"/>
      <c r="BC164" s="26"/>
      <c r="BD164" s="26"/>
      <c r="BE164" s="26"/>
      <c r="BF164" s="26"/>
    </row>
    <row r="165" spans="1:58" x14ac:dyDescent="0.3">
      <c r="A165" s="1">
        <v>45017</v>
      </c>
      <c r="B165">
        <v>307.46800000000002</v>
      </c>
      <c r="C165" s="1">
        <v>45017</v>
      </c>
      <c r="D165">
        <v>5.28</v>
      </c>
      <c r="E165" s="1">
        <v>45017</v>
      </c>
      <c r="F165">
        <v>22539.418000000001</v>
      </c>
      <c r="G165" s="1">
        <v>45017</v>
      </c>
      <c r="H165">
        <v>22333.112389999998</v>
      </c>
      <c r="J165" s="4">
        <f t="shared" si="78"/>
        <v>45016</v>
      </c>
      <c r="K165" s="5">
        <f t="shared" si="91"/>
        <v>0.87507897642619592</v>
      </c>
      <c r="L165" s="5">
        <f t="shared" si="79"/>
        <v>2.2808090815085169</v>
      </c>
      <c r="M165" s="5">
        <f t="shared" si="80"/>
        <v>5.5323521957553412</v>
      </c>
      <c r="N165" s="5">
        <f t="shared" si="81"/>
        <v>4.78</v>
      </c>
      <c r="O165" s="6">
        <v>1</v>
      </c>
      <c r="Q165" s="5">
        <v>3.2498947285727935</v>
      </c>
      <c r="R165" s="5">
        <f t="shared" si="92"/>
        <v>1.5301052714272068</v>
      </c>
      <c r="S165" s="6">
        <v>-0.92047361288307705</v>
      </c>
      <c r="V165" s="5" cm="1">
        <f t="array" ref="V165:X165">MMULT(V164:Y164,_xlfn.ANCHORARRAY($V$4))</f>
        <v>2.5349753155463413</v>
      </c>
      <c r="W165" s="5">
        <v>2.7144004097389303</v>
      </c>
      <c r="X165" s="5">
        <v>2.6496344689024731</v>
      </c>
      <c r="Y165" s="6">
        <f t="shared" si="93"/>
        <v>1</v>
      </c>
      <c r="AB165" s="5" cm="1">
        <f t="array" ref="AB165:AD165">MMULT(AB164:AE164,_xlfn.ANCHORARRAY($V$4))+AW165:AY165</f>
        <v>2.5350327003883373</v>
      </c>
      <c r="AC165" s="5">
        <v>2.7142169163122425</v>
      </c>
      <c r="AD165" s="5">
        <v>2.6492964948739042</v>
      </c>
      <c r="AE165" s="6">
        <f t="shared" si="94"/>
        <v>1</v>
      </c>
      <c r="AH165" s="5">
        <f t="shared" si="82"/>
        <v>5.7384841996022118E-5</v>
      </c>
      <c r="AI165" s="5">
        <f t="shared" si="83"/>
        <v>-1.8349342668777524E-4</v>
      </c>
      <c r="AJ165" s="5">
        <f t="shared" si="84"/>
        <v>-3.3797402856894365E-4</v>
      </c>
      <c r="AK165" s="9">
        <f t="shared" si="85"/>
        <v>-1.5448060188116841E-4</v>
      </c>
      <c r="AM165" s="5" cm="1">
        <f t="array" ref="AM165:AO165">MMULT(AM164:AP164,_xlfn.ANCHORARRAY($V$4))+MMULT(AW165:AY165,MINVERSE(_xlfn.MUNIT(3)-$AB$5:$AD$7))</f>
        <v>2.534973829167912</v>
      </c>
      <c r="AN165" s="5">
        <v>2.7142631882482906</v>
      </c>
      <c r="AO165" s="5">
        <v>2.6492350269183178</v>
      </c>
      <c r="AP165" s="5">
        <f t="shared" si="86"/>
        <v>1</v>
      </c>
      <c r="AR165" s="5">
        <f t="shared" si="87"/>
        <v>-1.4863784292273863E-6</v>
      </c>
      <c r="AS165" s="5">
        <f t="shared" si="88"/>
        <v>-1.3722149063966071E-4</v>
      </c>
      <c r="AT165" s="5">
        <f t="shared" si="89"/>
        <v>-3.9944198415531318E-4</v>
      </c>
      <c r="AU165" s="9">
        <f t="shared" si="90"/>
        <v>-2.6222049351565246E-4</v>
      </c>
      <c r="AW165" s="5">
        <f t="shared" si="95"/>
        <v>0</v>
      </c>
      <c r="AX165" s="5">
        <f t="shared" si="96"/>
        <v>0</v>
      </c>
      <c r="AY165" s="5">
        <f t="shared" si="97"/>
        <v>1.3622310405910101E-19</v>
      </c>
      <c r="BA165" s="3"/>
      <c r="BC165" s="26"/>
      <c r="BD165" s="26"/>
      <c r="BE165" s="26"/>
      <c r="BF165" s="26"/>
    </row>
    <row r="166" spans="1:58" x14ac:dyDescent="0.3">
      <c r="A166" s="1">
        <v>45108</v>
      </c>
      <c r="B166">
        <v>309.74</v>
      </c>
      <c r="C166" s="1">
        <v>45108</v>
      </c>
      <c r="D166">
        <v>5.53</v>
      </c>
      <c r="E166" s="1">
        <v>45108</v>
      </c>
      <c r="F166">
        <v>22780.933000000001</v>
      </c>
      <c r="G166" s="1">
        <v>45108</v>
      </c>
      <c r="H166">
        <v>22459.740679999999</v>
      </c>
      <c r="J166" s="4">
        <f t="shared" si="78"/>
        <v>45107</v>
      </c>
      <c r="K166" s="5">
        <f t="shared" si="91"/>
        <v>0.91952498263349824</v>
      </c>
      <c r="L166" s="5">
        <f t="shared" si="79"/>
        <v>2.8294617391073418</v>
      </c>
      <c r="M166" s="5">
        <f t="shared" si="80"/>
        <v>5.2345520135262058</v>
      </c>
      <c r="N166" s="5">
        <f t="shared" si="81"/>
        <v>5.28</v>
      </c>
      <c r="O166" s="6">
        <v>1</v>
      </c>
      <c r="Q166" s="5">
        <v>3.4413698718490311</v>
      </c>
      <c r="R166" s="5">
        <f t="shared" si="92"/>
        <v>1.8386301281509692</v>
      </c>
      <c r="S166" s="6">
        <v>-0.73521611547291599</v>
      </c>
      <c r="V166" s="5" cm="1">
        <f t="array" ref="V166:X166">MMULT(V165:Y165,_xlfn.ANCHORARRAY($V$4))</f>
        <v>2.5349323556671064</v>
      </c>
      <c r="W166" s="5">
        <v>2.7144343197168612</v>
      </c>
      <c r="X166" s="5">
        <v>2.6495900285059868</v>
      </c>
      <c r="Y166" s="6">
        <f t="shared" si="93"/>
        <v>1</v>
      </c>
      <c r="AB166" s="5" cm="1">
        <f t="array" ref="AB166:AD166">MMULT(AB165:AE165,_xlfn.ANCHORARRAY($V$4))+AW166:AY166</f>
        <v>2.5349812059703143</v>
      </c>
      <c r="AC166" s="5">
        <v>2.7142638527217371</v>
      </c>
      <c r="AD166" s="5">
        <v>2.6492613097982431</v>
      </c>
      <c r="AE166" s="6">
        <f t="shared" si="94"/>
        <v>1</v>
      </c>
      <c r="AH166" s="5">
        <f t="shared" si="82"/>
        <v>4.8850303207892409E-5</v>
      </c>
      <c r="AI166" s="5">
        <f t="shared" si="83"/>
        <v>-1.7046699512412999E-4</v>
      </c>
      <c r="AJ166" s="5">
        <f t="shared" si="84"/>
        <v>-3.2871870774364709E-4</v>
      </c>
      <c r="AK166" s="9">
        <f t="shared" si="85"/>
        <v>-1.5825171261951709E-4</v>
      </c>
      <c r="AM166" s="5" cm="1">
        <f t="array" ref="AM166:AO166">MMULT(AM165:AP165,_xlfn.ANCHORARRAY($V$4))+MMULT(AW166:AY166,MINVERSE(_xlfn.MUNIT(3)-$AB$5:$AD$7))</f>
        <v>2.5349260818369181</v>
      </c>
      <c r="AN166" s="5">
        <v>2.7143076170879863</v>
      </c>
      <c r="AO166" s="5">
        <v>2.6492050123329856</v>
      </c>
      <c r="AP166" s="5">
        <f t="shared" si="86"/>
        <v>1</v>
      </c>
      <c r="AR166" s="5">
        <f t="shared" si="87"/>
        <v>-6.2738301882525604E-6</v>
      </c>
      <c r="AS166" s="5">
        <f t="shared" si="88"/>
        <v>-1.2670262887493067E-4</v>
      </c>
      <c r="AT166" s="5">
        <f t="shared" si="89"/>
        <v>-3.8501617300124025E-4</v>
      </c>
      <c r="AU166" s="9">
        <f t="shared" si="90"/>
        <v>-2.5831354412630958E-4</v>
      </c>
      <c r="AW166" s="5">
        <f t="shared" si="95"/>
        <v>0</v>
      </c>
      <c r="AX166" s="5">
        <f t="shared" si="96"/>
        <v>0</v>
      </c>
      <c r="AY166" s="5">
        <f t="shared" si="97"/>
        <v>1.0216732804432577E-19</v>
      </c>
      <c r="BA166" s="3"/>
      <c r="BC166" s="26"/>
      <c r="BD166" s="26"/>
      <c r="BE166" s="26"/>
      <c r="BF166" s="26"/>
    </row>
    <row r="167" spans="1:58" x14ac:dyDescent="0.3">
      <c r="A167" s="1">
        <v>45200</v>
      </c>
      <c r="B167">
        <v>312.34500000000003</v>
      </c>
      <c r="C167" s="1">
        <v>45200</v>
      </c>
      <c r="D167">
        <v>5.53</v>
      </c>
      <c r="E167" s="1">
        <v>45200</v>
      </c>
      <c r="F167">
        <v>22960.6</v>
      </c>
      <c r="G167" s="1">
        <v>45200</v>
      </c>
      <c r="H167">
        <v>22588.184590000001</v>
      </c>
      <c r="J167" s="4">
        <f t="shared" si="78"/>
        <v>45199</v>
      </c>
      <c r="K167" s="5">
        <f t="shared" si="91"/>
        <v>1.4199510775791135</v>
      </c>
      <c r="L167" s="5">
        <f t="shared" si="79"/>
        <v>3.2363075652528384</v>
      </c>
      <c r="M167" s="5">
        <f t="shared" si="80"/>
        <v>4.4133113993689355</v>
      </c>
      <c r="N167" s="5">
        <f t="shared" si="81"/>
        <v>5.53</v>
      </c>
      <c r="O167" s="6">
        <v>1</v>
      </c>
      <c r="Q167" s="5">
        <v>3.6161482994516994</v>
      </c>
      <c r="R167" s="5">
        <f t="shared" si="92"/>
        <v>1.9138517005483009</v>
      </c>
      <c r="S167" s="6">
        <v>-0.51266404540695998</v>
      </c>
      <c r="V167" s="5" cm="1">
        <f t="array" ref="V167:X167">MMULT(V166:Y166,_xlfn.ANCHORARRAY($V$4))</f>
        <v>2.5348921352204075</v>
      </c>
      <c r="W167" s="5">
        <v>2.714466388834134</v>
      </c>
      <c r="X167" s="5">
        <v>2.6495493462643709</v>
      </c>
      <c r="Y167" s="6">
        <f t="shared" si="93"/>
        <v>1</v>
      </c>
      <c r="AB167" s="5" cm="1">
        <f t="array" ref="AB167:AD167">MMULT(AB166:AE166,_xlfn.ANCHORARRAY($V$4))+AW167:AY167</f>
        <v>2.534933217096814</v>
      </c>
      <c r="AC167" s="5">
        <v>2.7143081016030672</v>
      </c>
      <c r="AD167" s="5">
        <v>2.6492299797681942</v>
      </c>
      <c r="AE167" s="6">
        <f t="shared" si="94"/>
        <v>1</v>
      </c>
      <c r="AH167" s="5">
        <f t="shared" si="82"/>
        <v>4.1081876406501294E-5</v>
      </c>
      <c r="AI167" s="5">
        <f t="shared" si="83"/>
        <v>-1.5828723106681153E-4</v>
      </c>
      <c r="AJ167" s="5">
        <f t="shared" si="84"/>
        <v>-3.1936649617669843E-4</v>
      </c>
      <c r="AK167" s="9">
        <f t="shared" si="85"/>
        <v>-1.610792651098869E-4</v>
      </c>
      <c r="AM167" s="5" cm="1">
        <f t="array" ref="AM167:AO167">MMULT(AM166:AP166,_xlfn.ANCHORARRAY($V$4))+MMULT(AW167:AY167,MINVERSE(_xlfn.MUNIT(3)-$AB$5:$AD$7))</f>
        <v>2.5348816169895825</v>
      </c>
      <c r="AN167" s="5">
        <v>2.7143494845428018</v>
      </c>
      <c r="AO167" s="5">
        <v>2.6491784784958861</v>
      </c>
      <c r="AP167" s="5">
        <f t="shared" si="86"/>
        <v>1</v>
      </c>
      <c r="AR167" s="5">
        <f t="shared" si="87"/>
        <v>-1.0518230824985153E-5</v>
      </c>
      <c r="AS167" s="5">
        <f t="shared" si="88"/>
        <v>-1.1690429133226488E-4</v>
      </c>
      <c r="AT167" s="5">
        <f t="shared" si="89"/>
        <v>-3.7086776848482828E-4</v>
      </c>
      <c r="AU167" s="9">
        <f t="shared" si="90"/>
        <v>-2.539634771525634E-4</v>
      </c>
      <c r="AW167" s="5">
        <f t="shared" si="95"/>
        <v>0</v>
      </c>
      <c r="AX167" s="5">
        <f t="shared" si="96"/>
        <v>0</v>
      </c>
      <c r="AY167" s="5">
        <f t="shared" si="97"/>
        <v>7.6625496033244319E-20</v>
      </c>
      <c r="BA167" s="3"/>
      <c r="BC167" s="26"/>
      <c r="BD167" s="26"/>
      <c r="BE167" s="26"/>
      <c r="BF167" s="26"/>
    </row>
    <row r="168" spans="1:58" x14ac:dyDescent="0.3">
      <c r="A168" s="1">
        <v>45292</v>
      </c>
      <c r="B168">
        <v>315.56900000000002</v>
      </c>
      <c r="C168" s="1">
        <v>45292</v>
      </c>
      <c r="D168">
        <v>5.46</v>
      </c>
      <c r="E168" s="1">
        <v>45292</v>
      </c>
      <c r="F168">
        <v>23053.544999999998</v>
      </c>
      <c r="G168" s="1">
        <v>45292</v>
      </c>
      <c r="H168">
        <v>22718.13</v>
      </c>
      <c r="J168" s="4">
        <f t="shared" si="78"/>
        <v>45291</v>
      </c>
      <c r="K168" s="5">
        <f t="shared" si="91"/>
        <v>1.6352739698651773</v>
      </c>
      <c r="L168" s="5">
        <f t="shared" si="79"/>
        <v>3.1962170406030888</v>
      </c>
      <c r="M168" s="5">
        <f t="shared" si="80"/>
        <v>3.984326363203583</v>
      </c>
      <c r="N168" s="5">
        <f t="shared" si="81"/>
        <v>5.53</v>
      </c>
      <c r="O168" s="6">
        <v>1</v>
      </c>
      <c r="Q168" s="5">
        <v>3.7706726008930005</v>
      </c>
      <c r="R168" s="5">
        <f t="shared" si="92"/>
        <v>1.7593273991069998</v>
      </c>
      <c r="S168" s="6">
        <v>-0.53657361059434105</v>
      </c>
      <c r="V168" s="5" cm="1">
        <f t="array" ref="V168:X168">MMULT(V167:Y167,_xlfn.ANCHORARRAY($V$4))</f>
        <v>2.5348544908614268</v>
      </c>
      <c r="W168" s="5">
        <v>2.7144967098945423</v>
      </c>
      <c r="X168" s="5">
        <v>2.6495121493220424</v>
      </c>
      <c r="Y168" s="6">
        <f t="shared" si="93"/>
        <v>1</v>
      </c>
      <c r="AB168" s="5" cm="1">
        <f t="array" ref="AB168:AD168">MMULT(AB167:AE167,_xlfn.ANCHORARRAY($V$4))+AW168:AY168</f>
        <v>2.5348885130349683</v>
      </c>
      <c r="AC168" s="5">
        <v>2.7143498070890684</v>
      </c>
      <c r="AD168" s="5">
        <v>2.649202189900401</v>
      </c>
      <c r="AE168" s="6">
        <f t="shared" si="94"/>
        <v>1</v>
      </c>
      <c r="AH168" s="5">
        <f t="shared" si="82"/>
        <v>3.4022173541536915E-5</v>
      </c>
      <c r="AI168" s="5">
        <f t="shared" si="83"/>
        <v>-1.469028054739141E-4</v>
      </c>
      <c r="AJ168" s="5">
        <f t="shared" si="84"/>
        <v>-3.0995942164135926E-4</v>
      </c>
      <c r="AK168" s="9">
        <f t="shared" si="85"/>
        <v>-1.6305661616744516E-4</v>
      </c>
      <c r="AM168" s="5" cm="1">
        <f t="array" ref="AM168:AO168">MMULT(AM167:AP167,_xlfn.ANCHORARRAY($V$4))+MMULT(AW168:AY168,MINVERSE(_xlfn.MUNIT(3)-$AB$5:$AD$7))</f>
        <v>2.5348402263556817</v>
      </c>
      <c r="AN168" s="5">
        <v>2.7143889290050534</v>
      </c>
      <c r="AO168" s="5">
        <v>2.6491551351945462</v>
      </c>
      <c r="AP168" s="5">
        <f t="shared" si="86"/>
        <v>1</v>
      </c>
      <c r="AR168" s="5">
        <f t="shared" si="87"/>
        <v>-1.426450574504301E-5</v>
      </c>
      <c r="AS168" s="5">
        <f t="shared" si="88"/>
        <v>-1.0778088948892872E-4</v>
      </c>
      <c r="AT168" s="5">
        <f t="shared" si="89"/>
        <v>-3.5701412749622463E-4</v>
      </c>
      <c r="AU168" s="9">
        <f t="shared" si="90"/>
        <v>-2.4923323800729591E-4</v>
      </c>
      <c r="AW168" s="5">
        <f t="shared" si="95"/>
        <v>0</v>
      </c>
      <c r="AX168" s="5">
        <f t="shared" si="96"/>
        <v>0</v>
      </c>
      <c r="AY168" s="5">
        <f t="shared" si="97"/>
        <v>5.7469122024933233E-20</v>
      </c>
      <c r="BA168" s="3"/>
      <c r="BC168" s="26"/>
      <c r="BD168" s="26"/>
      <c r="BE168" s="26"/>
      <c r="BF168" s="26"/>
    </row>
    <row r="169" spans="1:58" x14ac:dyDescent="0.3">
      <c r="A169" s="1">
        <v>45383</v>
      </c>
      <c r="B169">
        <v>317.99700000000001</v>
      </c>
      <c r="C169" s="1">
        <v>45383</v>
      </c>
      <c r="D169">
        <v>5.47</v>
      </c>
      <c r="E169" s="1">
        <v>45383</v>
      </c>
      <c r="F169">
        <v>23223.905999999999</v>
      </c>
      <c r="G169" s="1">
        <v>45383</v>
      </c>
      <c r="H169">
        <v>22849.87</v>
      </c>
      <c r="J169" s="4">
        <f t="shared" si="78"/>
        <v>45382</v>
      </c>
      <c r="K169" s="5">
        <f t="shared" si="91"/>
        <v>1.465626958512517</v>
      </c>
      <c r="L169" s="5">
        <f t="shared" si="79"/>
        <v>2.9018317949903505</v>
      </c>
      <c r="M169" s="5">
        <f t="shared" si="80"/>
        <v>3.8165201600168341</v>
      </c>
      <c r="N169" s="5">
        <f t="shared" si="81"/>
        <v>5.46</v>
      </c>
      <c r="O169" s="6">
        <v>1</v>
      </c>
      <c r="Q169" s="5">
        <v>3.9025815229979806</v>
      </c>
      <c r="R169" s="5">
        <f t="shared" si="92"/>
        <v>1.5574184770020194</v>
      </c>
      <c r="S169" s="6">
        <v>-0.55304360587494905</v>
      </c>
      <c r="V169" s="5" cm="1">
        <f t="array" ref="V169:X169">MMULT(V168:Y168,_xlfn.ANCHORARRAY($V$4))</f>
        <v>2.5348192683867801</v>
      </c>
      <c r="W169" s="5">
        <v>2.7145253714652409</v>
      </c>
      <c r="X169" s="5">
        <v>2.6494781828451366</v>
      </c>
      <c r="Y169" s="6">
        <f t="shared" si="93"/>
        <v>1</v>
      </c>
      <c r="AB169" s="5" cm="1">
        <f t="array" ref="AB169:AD169">MMULT(AB168:AE168,_xlfn.ANCHORARRAY($V$4))+AW169:AY169</f>
        <v>2.5348468860655573</v>
      </c>
      <c r="AC169" s="5">
        <v>2.7143891061557035</v>
      </c>
      <c r="AD169" s="5">
        <v>2.6491776477306508</v>
      </c>
      <c r="AE169" s="6">
        <f t="shared" si="94"/>
        <v>1</v>
      </c>
      <c r="AH169" s="5">
        <f t="shared" si="82"/>
        <v>2.7617678777236421E-5</v>
      </c>
      <c r="AI169" s="5">
        <f t="shared" si="83"/>
        <v>-1.3626530953736449E-4</v>
      </c>
      <c r="AJ169" s="5">
        <f t="shared" si="84"/>
        <v>-3.0053511448580039E-4</v>
      </c>
      <c r="AK169" s="9">
        <f t="shared" si="85"/>
        <v>-1.642698049484359E-4</v>
      </c>
      <c r="AM169" s="5" cm="1">
        <f t="array" ref="AM169:AO169">MMULT(AM168:AP168,_xlfn.ANCHORARRAY($V$4))+MMULT(AW169:AY169,MINVERSE(_xlfn.MUNIT(3)-$AB$5:$AD$7))</f>
        <v>2.534801714028454</v>
      </c>
      <c r="AN169" s="5">
        <v>2.7144260819309558</v>
      </c>
      <c r="AO169" s="5">
        <v>2.6491347131222143</v>
      </c>
      <c r="AP169" s="5">
        <f t="shared" si="86"/>
        <v>1</v>
      </c>
      <c r="AR169" s="5">
        <f t="shared" si="87"/>
        <v>-1.7554358326066222E-5</v>
      </c>
      <c r="AS169" s="5">
        <f t="shared" si="88"/>
        <v>-9.9289534285063041E-5</v>
      </c>
      <c r="AT169" s="5">
        <f t="shared" si="89"/>
        <v>-3.4346972292231825E-4</v>
      </c>
      <c r="AU169" s="9">
        <f t="shared" si="90"/>
        <v>-2.4418018863725521E-4</v>
      </c>
      <c r="AW169" s="5">
        <f t="shared" si="95"/>
        <v>0</v>
      </c>
      <c r="AX169" s="5">
        <f t="shared" si="96"/>
        <v>0</v>
      </c>
      <c r="AY169" s="5">
        <f t="shared" si="97"/>
        <v>4.3101841518699925E-20</v>
      </c>
      <c r="BA169" s="3"/>
      <c r="BC169" s="26"/>
      <c r="BD169" s="26"/>
      <c r="BE169" s="26"/>
      <c r="BF169" s="26"/>
    </row>
    <row r="170" spans="1:58" x14ac:dyDescent="0.3">
      <c r="A170" s="1">
        <v>45474</v>
      </c>
      <c r="B170">
        <v>319.86900000000003</v>
      </c>
      <c r="C170" s="1">
        <v>45474</v>
      </c>
      <c r="D170">
        <v>5.24</v>
      </c>
      <c r="E170" s="1">
        <v>45474</v>
      </c>
      <c r="F170">
        <v>23400.294000000002</v>
      </c>
      <c r="G170" s="1">
        <v>45474</v>
      </c>
      <c r="H170">
        <v>22981.32</v>
      </c>
      <c r="J170" s="4">
        <f t="shared" si="78"/>
        <v>45473</v>
      </c>
      <c r="K170" s="5">
        <f t="shared" si="91"/>
        <v>1.6236751130976348</v>
      </c>
      <c r="L170" s="5">
        <f t="shared" si="79"/>
        <v>3.0368486000836192</v>
      </c>
      <c r="M170" s="5">
        <f t="shared" si="80"/>
        <v>3.4244214032029374</v>
      </c>
      <c r="N170" s="5">
        <f t="shared" si="81"/>
        <v>5.47</v>
      </c>
      <c r="O170" s="6">
        <v>1</v>
      </c>
      <c r="Q170" s="5">
        <v>4.0106133922161273</v>
      </c>
      <c r="R170" s="5">
        <f t="shared" si="92"/>
        <v>1.4593866077838724</v>
      </c>
      <c r="S170" s="6">
        <v>-0.35074421084733043</v>
      </c>
      <c r="V170" s="5" cm="1">
        <f t="array" ref="V170:X170">MMULT(V169:Y169,_xlfn.ANCHORARRAY($V$4))</f>
        <v>2.5347863222566902</v>
      </c>
      <c r="W170" s="5">
        <v>2.7145524580406679</v>
      </c>
      <c r="X170" s="5">
        <v>2.6494472089140788</v>
      </c>
      <c r="Y170" s="6">
        <f t="shared" si="93"/>
        <v>1</v>
      </c>
      <c r="AB170" s="5" cm="1">
        <f t="array" ref="AB170:AD170">MMULT(AB169:AE169,_xlfn.ANCHORARRAY($V$4))+AW170:AY170</f>
        <v>2.5348081407630643</v>
      </c>
      <c r="AC170" s="5">
        <v>2.7144261289414886</v>
      </c>
      <c r="AD170" s="5">
        <v>2.6491560817536266</v>
      </c>
      <c r="AE170" s="6">
        <f t="shared" si="94"/>
        <v>1</v>
      </c>
      <c r="AH170" s="5">
        <f t="shared" si="82"/>
        <v>2.1818506374060576E-5</v>
      </c>
      <c r="AI170" s="5">
        <f t="shared" si="83"/>
        <v>-1.2632909917931201E-4</v>
      </c>
      <c r="AJ170" s="5">
        <f t="shared" si="84"/>
        <v>-2.9112716045220921E-4</v>
      </c>
      <c r="AK170" s="9">
        <f t="shared" si="85"/>
        <v>-1.647980612728972E-4</v>
      </c>
      <c r="AM170" s="5" cm="1">
        <f t="array" ref="AM170:AO170">MMULT(AM169:AP169,_xlfn.ANCHORARRAY($V$4))+MMULT(AW170:AY170,MINVERSE(_xlfn.MUNIT(3)-$AB$5:$AD$7))</f>
        <v>2.5347658957758021</v>
      </c>
      <c r="AN170" s="5">
        <v>2.7144610681545469</v>
      </c>
      <c r="AO170" s="5">
        <v>2.6491169625046989</v>
      </c>
      <c r="AP170" s="5">
        <f t="shared" si="86"/>
        <v>1</v>
      </c>
      <c r="AR170" s="5">
        <f t="shared" si="87"/>
        <v>-2.042648088806942E-5</v>
      </c>
      <c r="AS170" s="5">
        <f t="shared" si="88"/>
        <v>-9.138988612100718E-5</v>
      </c>
      <c r="AT170" s="5">
        <f t="shared" si="89"/>
        <v>-3.3024640937995287E-4</v>
      </c>
      <c r="AU170" s="9">
        <f t="shared" si="90"/>
        <v>-2.3885652325894569E-4</v>
      </c>
      <c r="AW170" s="5">
        <f t="shared" si="95"/>
        <v>0</v>
      </c>
      <c r="AX170" s="5">
        <f t="shared" si="96"/>
        <v>0</v>
      </c>
      <c r="AY170" s="5">
        <f t="shared" si="97"/>
        <v>3.2326381139024944E-20</v>
      </c>
      <c r="BC170" s="26"/>
      <c r="BD170" s="26"/>
      <c r="BE170" s="26"/>
      <c r="BF170" s="26"/>
    </row>
    <row r="171" spans="1:58" x14ac:dyDescent="0.3">
      <c r="A171" s="1">
        <v>45566</v>
      </c>
      <c r="B171">
        <v>322.53399999999999</v>
      </c>
      <c r="C171" s="1">
        <v>45566</v>
      </c>
      <c r="D171">
        <v>4.59</v>
      </c>
      <c r="E171" s="1">
        <v>45566</v>
      </c>
      <c r="F171">
        <v>23536.293000000001</v>
      </c>
      <c r="G171" s="1">
        <v>45566</v>
      </c>
      <c r="H171">
        <v>23113.34</v>
      </c>
      <c r="J171" s="4">
        <f t="shared" si="78"/>
        <v>45565</v>
      </c>
      <c r="K171" s="5">
        <f t="shared" si="91"/>
        <v>1.8066874363104624</v>
      </c>
      <c r="L171" s="5">
        <f t="shared" si="79"/>
        <v>2.7187692444378797</v>
      </c>
      <c r="M171" s="5">
        <f t="shared" si="80"/>
        <v>3.2701620714147506</v>
      </c>
      <c r="N171" s="5">
        <f t="shared" si="81"/>
        <v>5.24</v>
      </c>
      <c r="O171" s="6">
        <v>1</v>
      </c>
      <c r="Q171" s="5">
        <v>4.0944799215450534</v>
      </c>
      <c r="R171" s="5">
        <f t="shared" si="92"/>
        <v>1.1455200784549469</v>
      </c>
      <c r="S171" s="6">
        <v>-0.55386031295578242</v>
      </c>
      <c r="V171" s="5" cm="1">
        <f t="array" ref="V171:X171">MMULT(V170:Y170,_xlfn.ANCHORARRAY($V$4))</f>
        <v>2.5347555151401013</v>
      </c>
      <c r="W171" s="5">
        <v>2.7145780502022898</v>
      </c>
      <c r="X171" s="5">
        <v>2.649419005479988</v>
      </c>
      <c r="Y171" s="6">
        <f t="shared" si="93"/>
        <v>1</v>
      </c>
      <c r="AB171" s="5" cm="1">
        <f t="array" ref="AB171:AD171">MMULT(AB170:AE170,_xlfn.ANCHORARRAY($V$4))+AW171:AY171</f>
        <v>2.5347720933128661</v>
      </c>
      <c r="AC171" s="5">
        <v>2.7144609990550994</v>
      </c>
      <c r="AD171" s="5">
        <v>2.6491372400513487</v>
      </c>
      <c r="AE171" s="6">
        <f t="shared" si="94"/>
        <v>1</v>
      </c>
      <c r="AH171" s="5">
        <f t="shared" si="82"/>
        <v>1.6578172764791788E-5</v>
      </c>
      <c r="AI171" s="5">
        <f t="shared" si="83"/>
        <v>-1.1705114719040566E-4</v>
      </c>
      <c r="AJ171" s="5">
        <f t="shared" si="84"/>
        <v>-2.8176542863933562E-4</v>
      </c>
      <c r="AK171" s="9">
        <f t="shared" si="85"/>
        <v>-1.6471428144892997E-4</v>
      </c>
      <c r="AM171" s="5" cm="1">
        <f t="array" ref="AM171:AO171">MMULT(AM170:AP170,_xlfn.ANCHORARRAY($V$4))+MMULT(AW171:AY171,MINVERSE(_xlfn.MUNIT(3)-$AB$5:$AD$7))</f>
        <v>2.534732598387309</v>
      </c>
      <c r="AN171" s="5">
        <v>2.7144940061896699</v>
      </c>
      <c r="AO171" s="5">
        <v>2.6491016518112041</v>
      </c>
      <c r="AP171" s="5">
        <f t="shared" si="86"/>
        <v>1</v>
      </c>
      <c r="AR171" s="5">
        <f t="shared" si="87"/>
        <v>-2.2916752792312423E-5</v>
      </c>
      <c r="AS171" s="5">
        <f t="shared" si="88"/>
        <v>-8.4044012619965969E-5</v>
      </c>
      <c r="AT171" s="5">
        <f t="shared" si="89"/>
        <v>-3.1735366878393734E-4</v>
      </c>
      <c r="AU171" s="9">
        <f t="shared" si="90"/>
        <v>-2.3330965616397137E-4</v>
      </c>
      <c r="AW171" s="5">
        <f t="shared" si="95"/>
        <v>0</v>
      </c>
      <c r="AX171" s="5">
        <f t="shared" si="96"/>
        <v>0</v>
      </c>
      <c r="AY171" s="5">
        <f t="shared" si="97"/>
        <v>2.4244785854268706E-20</v>
      </c>
      <c r="BC171" s="26"/>
      <c r="BD171" s="26"/>
      <c r="BE171" s="26"/>
      <c r="BF171" s="26"/>
    </row>
    <row r="172" spans="1:58" x14ac:dyDescent="0.3">
      <c r="A172" s="1">
        <v>45658</v>
      </c>
      <c r="B172" t="e">
        <f>NA()</f>
        <v>#N/A</v>
      </c>
      <c r="C172" s="1">
        <v>45658</v>
      </c>
      <c r="D172">
        <v>4.34</v>
      </c>
      <c r="E172" s="1"/>
      <c r="G172" s="1">
        <v>45658</v>
      </c>
      <c r="H172">
        <v>23243.22</v>
      </c>
      <c r="J172" s="4">
        <f t="shared" si="78"/>
        <v>45657</v>
      </c>
      <c r="K172" s="5">
        <f t="shared" si="91"/>
        <v>1.8133672773338942</v>
      </c>
      <c r="L172" s="5">
        <f t="shared" si="79"/>
        <v>2.5073081713892664</v>
      </c>
      <c r="M172" s="5">
        <f t="shared" si="80"/>
        <v>3.2620980006082823</v>
      </c>
      <c r="N172" s="5">
        <f t="shared" si="81"/>
        <v>4.59</v>
      </c>
      <c r="O172" s="6">
        <v>1</v>
      </c>
      <c r="Q172" s="5">
        <v>4.1548049406122365</v>
      </c>
      <c r="R172" s="5">
        <f t="shared" si="92"/>
        <v>0.43519505938776337</v>
      </c>
      <c r="S172" s="6">
        <v>-1.0662269410831842</v>
      </c>
      <c r="V172" s="5" cm="1">
        <f t="array" ref="V172:X172">MMULT(V171:Y171,_xlfn.ANCHORARRAY($V$4))</f>
        <v>2.5347267174817745</v>
      </c>
      <c r="W172" s="5">
        <v>2.7146022247741026</v>
      </c>
      <c r="X172" s="5">
        <v>2.649393365381457</v>
      </c>
      <c r="Y172" s="6">
        <f t="shared" si="93"/>
        <v>1</v>
      </c>
      <c r="AB172" s="5" cm="1">
        <f t="array" ref="AB172:AD172">MMULT(AB171:AE171,_xlfn.ANCHORARRAY($V$4))+AW172:AY172</f>
        <v>2.5347385708637944</v>
      </c>
      <c r="AC172" s="5">
        <v>2.7144938338714062</v>
      </c>
      <c r="AD172" s="5">
        <v>2.6491208890052484</v>
      </c>
      <c r="AE172" s="6">
        <f t="shared" si="94"/>
        <v>1</v>
      </c>
      <c r="AH172" s="5">
        <f t="shared" si="82"/>
        <v>1.185338201992181E-5</v>
      </c>
      <c r="AI172" s="5">
        <f t="shared" si="83"/>
        <v>-1.0839090269643137E-4</v>
      </c>
      <c r="AJ172" s="5">
        <f t="shared" si="84"/>
        <v>-2.7247637620853027E-4</v>
      </c>
      <c r="AK172" s="9">
        <f t="shared" si="85"/>
        <v>-1.640854735120989E-4</v>
      </c>
      <c r="AM172" s="5" cm="1">
        <f t="array" ref="AM172:AO172">MMULT(AM171:AP171,_xlfn.ANCHORARRAY($V$4))+MMULT(AW172:AY172,MINVERSE(_xlfn.MUNIT(3)-$AB$5:$AD$7))</f>
        <v>2.5347016590553659</v>
      </c>
      <c r="AN172" s="5">
        <v>2.7145250085202957</v>
      </c>
      <c r="AO172" s="5">
        <v>2.6490885665443327</v>
      </c>
      <c r="AP172" s="5">
        <f t="shared" si="86"/>
        <v>1</v>
      </c>
      <c r="AR172" s="5">
        <f t="shared" si="87"/>
        <v>-2.5058426408541834E-5</v>
      </c>
      <c r="AS172" s="5">
        <f t="shared" si="88"/>
        <v>-7.7216253806966506E-5</v>
      </c>
      <c r="AT172" s="5">
        <f t="shared" si="89"/>
        <v>-3.0479883712430933E-4</v>
      </c>
      <c r="AU172" s="9">
        <f t="shared" si="90"/>
        <v>-2.2758258331734282E-4</v>
      </c>
      <c r="AW172" s="5">
        <f t="shared" si="95"/>
        <v>0</v>
      </c>
      <c r="AX172" s="5">
        <f t="shared" si="96"/>
        <v>0</v>
      </c>
      <c r="AY172" s="5">
        <f t="shared" si="97"/>
        <v>1.8183589390701531E-20</v>
      </c>
      <c r="BC172" s="26"/>
      <c r="BD172" s="26"/>
      <c r="BE172" s="26"/>
      <c r="BF172" s="26"/>
    </row>
    <row r="173" spans="1:58" x14ac:dyDescent="0.3">
      <c r="A173" s="1"/>
      <c r="C173" s="1"/>
      <c r="E173" s="1"/>
      <c r="G173" s="1">
        <v>45748</v>
      </c>
      <c r="H173">
        <v>23376.07</v>
      </c>
      <c r="K173" s="5"/>
      <c r="N173" s="9">
        <f t="shared" si="81"/>
        <v>4.34</v>
      </c>
      <c r="Q173" s="5">
        <v>4.1929282290941927</v>
      </c>
      <c r="R173" s="5">
        <f t="shared" si="92"/>
        <v>0.14707177090580714</v>
      </c>
    </row>
    <row r="174" spans="1:58" x14ac:dyDescent="0.3">
      <c r="A174" s="1"/>
      <c r="C174" s="1"/>
      <c r="E174" s="1"/>
      <c r="G174" s="1">
        <v>45839</v>
      </c>
      <c r="H174">
        <v>23510.18</v>
      </c>
      <c r="K174" s="5"/>
      <c r="N174" s="9">
        <f>N173</f>
        <v>4.34</v>
      </c>
      <c r="Q174" s="5">
        <v>4.2104615635795515</v>
      </c>
      <c r="R174" s="5">
        <f t="shared" si="92"/>
        <v>0.12953843642044838</v>
      </c>
    </row>
    <row r="175" spans="1:58" x14ac:dyDescent="0.3">
      <c r="A175" s="1"/>
      <c r="C175" s="1"/>
      <c r="E175" s="1"/>
      <c r="G175" s="1">
        <v>45931</v>
      </c>
      <c r="H175">
        <v>23644.63</v>
      </c>
      <c r="K175" s="5"/>
      <c r="N175" s="9">
        <f>N174</f>
        <v>4.34</v>
      </c>
      <c r="Q175" s="5">
        <v>4.2091086405137617</v>
      </c>
      <c r="R175" s="5">
        <f t="shared" si="92"/>
        <v>0.1308913594862382</v>
      </c>
    </row>
    <row r="176" spans="1:58" x14ac:dyDescent="0.3">
      <c r="A176" s="1"/>
      <c r="C176" s="1"/>
      <c r="E176" s="1"/>
      <c r="G176" s="1">
        <v>46023</v>
      </c>
      <c r="H176">
        <v>23778.89</v>
      </c>
      <c r="K176" s="5"/>
      <c r="N176" s="9">
        <f>N175</f>
        <v>4.34</v>
      </c>
      <c r="Q176" s="5">
        <v>4.1906541178650336</v>
      </c>
      <c r="R176" s="5">
        <f t="shared" si="92"/>
        <v>0.14934588213496625</v>
      </c>
    </row>
    <row r="177" spans="1:18" x14ac:dyDescent="0.3">
      <c r="A177" s="1"/>
      <c r="C177" s="1"/>
      <c r="E177" s="1"/>
      <c r="G177" s="1">
        <v>46113</v>
      </c>
      <c r="H177">
        <v>23912.77</v>
      </c>
      <c r="K177" s="5"/>
      <c r="N177" s="9">
        <f>N176-0.25</f>
        <v>4.09</v>
      </c>
      <c r="Q177" s="5">
        <v>4.1569644607012579</v>
      </c>
      <c r="R177" s="5">
        <f t="shared" si="92"/>
        <v>-6.6964460701258055E-2</v>
      </c>
    </row>
    <row r="178" spans="1:18" x14ac:dyDescent="0.3">
      <c r="A178" s="1"/>
      <c r="C178" s="1"/>
      <c r="E178" s="1"/>
      <c r="G178" s="1">
        <v>46204</v>
      </c>
      <c r="H178">
        <v>24046.37</v>
      </c>
      <c r="K178" s="5"/>
      <c r="N178" s="9">
        <f>N177</f>
        <v>4.09</v>
      </c>
      <c r="Q178" s="5">
        <v>4.1099994752666573</v>
      </c>
      <c r="R178" s="5">
        <f t="shared" si="92"/>
        <v>-1.9999475266657463E-2</v>
      </c>
    </row>
    <row r="179" spans="1:18" x14ac:dyDescent="0.3">
      <c r="A179" s="1"/>
      <c r="C179" s="1"/>
      <c r="E179" s="1"/>
      <c r="G179" s="1">
        <v>46296</v>
      </c>
      <c r="H179">
        <v>24179.8</v>
      </c>
      <c r="K179" s="5"/>
      <c r="N179" s="9">
        <f>N178-0.25</f>
        <v>3.84</v>
      </c>
      <c r="Q179" s="5">
        <v>4.0516771150175179</v>
      </c>
      <c r="R179" s="5">
        <f t="shared" si="92"/>
        <v>-0.21167711501751807</v>
      </c>
    </row>
    <row r="180" spans="1:18" x14ac:dyDescent="0.3">
      <c r="A180" s="1"/>
      <c r="C180" s="1"/>
      <c r="E180" s="1"/>
      <c r="G180" s="1">
        <v>46388</v>
      </c>
      <c r="H180">
        <v>24312.91</v>
      </c>
      <c r="K180" s="5"/>
      <c r="N180" s="9">
        <f>N179</f>
        <v>3.84</v>
      </c>
      <c r="Q180" s="5">
        <v>3.983902833738084</v>
      </c>
      <c r="R180" s="5">
        <f t="shared" si="92"/>
        <v>-0.1439028337380841</v>
      </c>
    </row>
    <row r="181" spans="1:18" x14ac:dyDescent="0.3">
      <c r="A181" s="1"/>
      <c r="C181" s="1"/>
      <c r="E181" s="1"/>
      <c r="G181" s="1">
        <v>46478</v>
      </c>
      <c r="H181">
        <v>24445.5</v>
      </c>
      <c r="K181" s="5"/>
      <c r="N181" s="9">
        <f>N180-0.25</f>
        <v>3.59</v>
      </c>
      <c r="Q181" s="5">
        <v>3.9084497870157144</v>
      </c>
      <c r="R181" s="5">
        <f t="shared" si="92"/>
        <v>-0.31844978701571458</v>
      </c>
    </row>
    <row r="182" spans="1:18" x14ac:dyDescent="0.3">
      <c r="A182" s="1"/>
      <c r="C182" s="1"/>
      <c r="E182" s="1"/>
      <c r="G182" s="1">
        <v>46569</v>
      </c>
      <c r="H182">
        <v>24577.97</v>
      </c>
      <c r="K182" s="5"/>
      <c r="N182" s="9">
        <f>N181</f>
        <v>3.59</v>
      </c>
      <c r="Q182" s="5">
        <v>3.8270011911666817</v>
      </c>
      <c r="R182" s="5">
        <f t="shared" si="92"/>
        <v>-0.23700119116668183</v>
      </c>
    </row>
    <row r="183" spans="1:18" x14ac:dyDescent="0.3">
      <c r="A183" s="1"/>
      <c r="C183" s="1"/>
      <c r="E183" s="1"/>
      <c r="G183" s="1">
        <v>46661</v>
      </c>
      <c r="H183">
        <v>24710.19</v>
      </c>
      <c r="K183" s="5"/>
      <c r="N183" s="9">
        <f>N182-0.25</f>
        <v>3.34</v>
      </c>
      <c r="Q183" s="5">
        <v>3.7410412313903758</v>
      </c>
      <c r="R183" s="5">
        <f t="shared" si="92"/>
        <v>-0.40104123139037595</v>
      </c>
    </row>
    <row r="184" spans="1:18" x14ac:dyDescent="0.3">
      <c r="A184" s="1"/>
      <c r="C184" s="1"/>
      <c r="E184" s="1"/>
      <c r="G184" s="1">
        <v>46753</v>
      </c>
      <c r="H184">
        <v>24842.2</v>
      </c>
      <c r="K184" s="5"/>
      <c r="N184" s="9">
        <f>N183</f>
        <v>3.34</v>
      </c>
      <c r="Q184" s="5">
        <v>3.6519059671417056</v>
      </c>
      <c r="R184" s="5">
        <f t="shared" si="92"/>
        <v>-0.31190596714170571</v>
      </c>
    </row>
    <row r="185" spans="1:18" x14ac:dyDescent="0.3">
      <c r="A185" s="1"/>
      <c r="C185" s="1"/>
      <c r="E185" s="1"/>
      <c r="G185" s="1">
        <v>46844</v>
      </c>
      <c r="H185">
        <v>24974.37</v>
      </c>
      <c r="K185" s="5"/>
      <c r="N185" s="9">
        <f>N184-0.25</f>
        <v>3.09</v>
      </c>
      <c r="Q185" s="5">
        <v>3.5606808071059608</v>
      </c>
      <c r="R185" s="5">
        <f t="shared" si="92"/>
        <v>-0.47068080710596094</v>
      </c>
    </row>
    <row r="186" spans="1:18" x14ac:dyDescent="0.3">
      <c r="A186" s="1"/>
      <c r="C186" s="1"/>
      <c r="E186" s="1"/>
      <c r="G186" s="1">
        <v>46935</v>
      </c>
      <c r="H186">
        <v>25106.47</v>
      </c>
      <c r="K186" s="5"/>
      <c r="N186" s="9">
        <f>N185</f>
        <v>3.09</v>
      </c>
      <c r="Q186" s="5">
        <v>3.4682562187389694</v>
      </c>
      <c r="R186" s="5">
        <f t="shared" si="92"/>
        <v>-0.37825621873896953</v>
      </c>
    </row>
    <row r="187" spans="1:18" x14ac:dyDescent="0.3">
      <c r="A187" s="1"/>
      <c r="C187" s="1"/>
      <c r="E187" s="1"/>
      <c r="G187" s="1">
        <v>47027</v>
      </c>
      <c r="H187">
        <v>25238.27</v>
      </c>
      <c r="K187" s="5"/>
      <c r="N187" s="9">
        <f>N186</f>
        <v>3.09</v>
      </c>
      <c r="Q187" s="5">
        <v>3.3752284939921178</v>
      </c>
      <c r="R187" s="5">
        <f t="shared" si="92"/>
        <v>-0.28522849399211792</v>
      </c>
    </row>
    <row r="188" spans="1:18" x14ac:dyDescent="0.3">
      <c r="A188" s="1"/>
      <c r="C188" s="1"/>
      <c r="E188" s="1"/>
      <c r="G188" s="1">
        <v>47119</v>
      </c>
      <c r="H188">
        <v>25369.759999999998</v>
      </c>
      <c r="K188" s="5"/>
      <c r="N188" s="9">
        <f>N187</f>
        <v>3.09</v>
      </c>
      <c r="Q188" s="5">
        <v>3.2819575146800806</v>
      </c>
      <c r="R188" s="5">
        <f t="shared" si="92"/>
        <v>-0.19195751468008071</v>
      </c>
    </row>
    <row r="189" spans="1:18" x14ac:dyDescent="0.3">
      <c r="A189" s="1"/>
      <c r="C189" s="1"/>
      <c r="E189" s="1"/>
      <c r="G189" s="1">
        <v>47209</v>
      </c>
      <c r="H189">
        <v>25500.89</v>
      </c>
      <c r="K189" s="5"/>
      <c r="N189" s="9">
        <f>N188</f>
        <v>3.09</v>
      </c>
      <c r="Q189" s="5">
        <v>3.1886248948087874</v>
      </c>
      <c r="R189" s="5">
        <f t="shared" si="92"/>
        <v>-9.8624894808787555E-2</v>
      </c>
    </row>
    <row r="190" spans="1:18" x14ac:dyDescent="0.3">
      <c r="A190" s="1"/>
      <c r="C190" s="1"/>
      <c r="E190" s="1"/>
      <c r="G190" s="1">
        <v>47300</v>
      </c>
      <c r="H190">
        <v>25631.06</v>
      </c>
    </row>
    <row r="191" spans="1:18" x14ac:dyDescent="0.3">
      <c r="A191" s="1"/>
      <c r="C191" s="1"/>
      <c r="E191" s="1"/>
      <c r="G191" s="1">
        <v>47392</v>
      </c>
      <c r="H191">
        <v>25760.37</v>
      </c>
    </row>
    <row r="192" spans="1:18" x14ac:dyDescent="0.3">
      <c r="A192" s="1"/>
      <c r="C192" s="1"/>
      <c r="E192" s="1"/>
      <c r="G192" s="1">
        <v>47484</v>
      </c>
      <c r="H192">
        <v>25888.959999999999</v>
      </c>
    </row>
    <row r="193" spans="1:8" x14ac:dyDescent="0.3">
      <c r="A193" s="1"/>
      <c r="C193" s="1"/>
      <c r="E193" s="1"/>
      <c r="G193" s="1">
        <v>47574</v>
      </c>
      <c r="H193">
        <v>26016.78</v>
      </c>
    </row>
    <row r="194" spans="1:8" x14ac:dyDescent="0.3">
      <c r="A194" s="1"/>
      <c r="C194" s="1"/>
      <c r="E194" s="1"/>
      <c r="G194" s="1">
        <v>47665</v>
      </c>
      <c r="H194">
        <v>26143.919999999998</v>
      </c>
    </row>
    <row r="195" spans="1:8" x14ac:dyDescent="0.3">
      <c r="A195" s="1"/>
      <c r="C195" s="1"/>
      <c r="E195" s="1"/>
      <c r="G195" s="1">
        <v>47757</v>
      </c>
      <c r="H195">
        <v>26270.55</v>
      </c>
    </row>
    <row r="196" spans="1:8" x14ac:dyDescent="0.3">
      <c r="A196" s="1"/>
      <c r="C196" s="1"/>
      <c r="E196" s="1"/>
      <c r="G196" s="1">
        <v>47849</v>
      </c>
      <c r="H196">
        <v>26396.94</v>
      </c>
    </row>
    <row r="197" spans="1:8" x14ac:dyDescent="0.3">
      <c r="A197" s="1"/>
      <c r="C197" s="1"/>
      <c r="E197" s="1"/>
      <c r="G197" s="1">
        <v>47939</v>
      </c>
      <c r="H197">
        <v>26523.07</v>
      </c>
    </row>
    <row r="198" spans="1:8" x14ac:dyDescent="0.3">
      <c r="A198" s="1"/>
      <c r="C198" s="1"/>
      <c r="E198" s="1"/>
      <c r="G198" s="1">
        <v>48030</v>
      </c>
      <c r="H198">
        <v>26648.83</v>
      </c>
    </row>
    <row r="199" spans="1:8" x14ac:dyDescent="0.3">
      <c r="A199" s="1"/>
      <c r="C199" s="1"/>
      <c r="E199" s="1"/>
      <c r="G199" s="1">
        <v>48122</v>
      </c>
      <c r="H199">
        <v>26774.35</v>
      </c>
    </row>
    <row r="200" spans="1:8" x14ac:dyDescent="0.3">
      <c r="A200" s="1"/>
      <c r="C200" s="1"/>
      <c r="E200" s="1"/>
      <c r="G200" s="1">
        <v>48214</v>
      </c>
      <c r="H200">
        <v>26899.74</v>
      </c>
    </row>
    <row r="201" spans="1:8" x14ac:dyDescent="0.3">
      <c r="A201" s="1"/>
      <c r="C201" s="1"/>
      <c r="E201" s="1"/>
      <c r="G201" s="1">
        <v>48305</v>
      </c>
      <c r="H201">
        <v>27024.61</v>
      </c>
    </row>
    <row r="202" spans="1:8" x14ac:dyDescent="0.3">
      <c r="A202" s="1"/>
      <c r="C202" s="1"/>
      <c r="E202" s="1"/>
      <c r="G202" s="1">
        <v>48396</v>
      </c>
      <c r="H202">
        <v>27148.95</v>
      </c>
    </row>
    <row r="203" spans="1:8" x14ac:dyDescent="0.3">
      <c r="A203" s="1"/>
      <c r="C203" s="1"/>
      <c r="E203" s="1"/>
      <c r="G203" s="1">
        <v>48488</v>
      </c>
      <c r="H203">
        <v>27273.05</v>
      </c>
    </row>
    <row r="204" spans="1:8" x14ac:dyDescent="0.3">
      <c r="A204" s="1"/>
      <c r="C204" s="1"/>
      <c r="E204" s="1"/>
      <c r="G204" s="1">
        <v>48580</v>
      </c>
      <c r="H204">
        <v>27395.759999999998</v>
      </c>
    </row>
    <row r="205" spans="1:8" x14ac:dyDescent="0.3">
      <c r="A205" s="1"/>
      <c r="C205" s="1"/>
      <c r="E205" s="1"/>
      <c r="G205" s="1">
        <v>48670</v>
      </c>
      <c r="H205">
        <v>27520.11</v>
      </c>
    </row>
    <row r="206" spans="1:8" x14ac:dyDescent="0.3">
      <c r="A206" s="1"/>
      <c r="C206" s="1"/>
      <c r="E206" s="1"/>
      <c r="G206" s="1">
        <v>48761</v>
      </c>
      <c r="H206">
        <v>27644.47</v>
      </c>
    </row>
    <row r="207" spans="1:8" x14ac:dyDescent="0.3">
      <c r="A207" s="1"/>
      <c r="C207" s="1"/>
      <c r="E207" s="1"/>
      <c r="G207" s="1">
        <v>48853</v>
      </c>
      <c r="H207">
        <v>27768.74</v>
      </c>
    </row>
    <row r="208" spans="1:8" x14ac:dyDescent="0.3">
      <c r="A208" s="1"/>
      <c r="C208" s="1"/>
      <c r="E208" s="1"/>
      <c r="G208" s="1">
        <v>48945</v>
      </c>
      <c r="H208">
        <v>27892.720000000001</v>
      </c>
    </row>
    <row r="209" spans="1:8" x14ac:dyDescent="0.3">
      <c r="A209" s="1"/>
      <c r="C209" s="1"/>
      <c r="E209" s="1"/>
      <c r="G209" s="1">
        <v>49035</v>
      </c>
      <c r="H209">
        <v>28016.45</v>
      </c>
    </row>
    <row r="210" spans="1:8" x14ac:dyDescent="0.3">
      <c r="A210" s="1"/>
      <c r="C210" s="1"/>
      <c r="E210" s="1"/>
      <c r="G210" s="1">
        <v>49126</v>
      </c>
      <c r="H210">
        <v>28140.02</v>
      </c>
    </row>
    <row r="211" spans="1:8" x14ac:dyDescent="0.3">
      <c r="A211" s="1"/>
      <c r="C211" s="1"/>
      <c r="E211" s="1"/>
      <c r="G211" s="1">
        <v>49218</v>
      </c>
      <c r="H211">
        <v>28263.47</v>
      </c>
    </row>
    <row r="212" spans="1:8" x14ac:dyDescent="0.3">
      <c r="A212" s="1"/>
      <c r="C212" s="1"/>
      <c r="E212" s="1"/>
      <c r="G212" s="1">
        <v>49310</v>
      </c>
      <c r="H212">
        <v>28387.01</v>
      </c>
    </row>
    <row r="213" spans="1:8" x14ac:dyDescent="0.3">
      <c r="A213" s="1"/>
      <c r="C213" s="1"/>
      <c r="E213" s="1"/>
      <c r="G213" s="1">
        <v>49400</v>
      </c>
      <c r="H213">
        <v>28510.69</v>
      </c>
    </row>
    <row r="214" spans="1:8" x14ac:dyDescent="0.3">
      <c r="A214" s="1"/>
      <c r="C214" s="1"/>
      <c r="E214" s="1"/>
      <c r="G214" s="1">
        <v>49491</v>
      </c>
      <c r="H214">
        <v>28634.31</v>
      </c>
    </row>
    <row r="215" spans="1:8" x14ac:dyDescent="0.3">
      <c r="A215" s="1"/>
      <c r="C215" s="1"/>
      <c r="E215" s="1"/>
      <c r="G215" s="1">
        <v>49583</v>
      </c>
      <c r="H215">
        <v>28757.74</v>
      </c>
    </row>
    <row r="216" spans="1:8" x14ac:dyDescent="0.3">
      <c r="A216" s="1"/>
      <c r="C216" s="1"/>
      <c r="E216" s="1"/>
      <c r="G216" s="1"/>
    </row>
    <row r="217" spans="1:8" x14ac:dyDescent="0.3">
      <c r="A217" s="1"/>
      <c r="C217" s="1"/>
      <c r="E217" s="1"/>
      <c r="G217" s="1"/>
    </row>
    <row r="218" spans="1:8" x14ac:dyDescent="0.3">
      <c r="A218" s="1"/>
      <c r="C218" s="1"/>
      <c r="E218" s="1"/>
      <c r="G218" s="1"/>
    </row>
    <row r="219" spans="1:8" x14ac:dyDescent="0.3">
      <c r="A219" s="1"/>
      <c r="C219" s="1"/>
      <c r="E219" s="1"/>
      <c r="G219" s="1"/>
    </row>
    <row r="220" spans="1:8" x14ac:dyDescent="0.3">
      <c r="A220" s="1"/>
      <c r="C220" s="1"/>
      <c r="E220" s="1"/>
      <c r="G220" s="1"/>
    </row>
    <row r="221" spans="1:8" x14ac:dyDescent="0.3">
      <c r="A221" s="1"/>
      <c r="C221" s="1"/>
      <c r="E221" s="1"/>
      <c r="G221" s="1"/>
    </row>
    <row r="222" spans="1:8" x14ac:dyDescent="0.3">
      <c r="A222" s="1"/>
      <c r="C222" s="1"/>
      <c r="E222" s="1"/>
      <c r="G222" s="1"/>
    </row>
    <row r="223" spans="1:8" x14ac:dyDescent="0.3">
      <c r="A223" s="1"/>
      <c r="C223" s="1"/>
      <c r="E223" s="1"/>
      <c r="G223" s="1"/>
    </row>
    <row r="224" spans="1:8" x14ac:dyDescent="0.3">
      <c r="A224" s="1"/>
      <c r="C224" s="1"/>
      <c r="E224" s="1"/>
      <c r="G224" s="1"/>
    </row>
    <row r="225" spans="1:7" x14ac:dyDescent="0.3">
      <c r="A225" s="1"/>
      <c r="C225" s="1"/>
      <c r="E225" s="1"/>
      <c r="G225" s="1"/>
    </row>
    <row r="226" spans="1:7" x14ac:dyDescent="0.3">
      <c r="A226" s="1"/>
      <c r="C226" s="1"/>
      <c r="E226" s="1"/>
      <c r="G226" s="1"/>
    </row>
    <row r="227" spans="1:7" x14ac:dyDescent="0.3">
      <c r="A227" s="1"/>
      <c r="C227" s="1"/>
      <c r="E227" s="1"/>
      <c r="G227" s="1"/>
    </row>
    <row r="228" spans="1:7" x14ac:dyDescent="0.3">
      <c r="A228" s="1"/>
      <c r="C228" s="1"/>
      <c r="E228" s="1"/>
      <c r="G228" s="1"/>
    </row>
    <row r="229" spans="1:7" x14ac:dyDescent="0.3">
      <c r="A229" s="1"/>
      <c r="C229" s="1"/>
      <c r="E229" s="1"/>
      <c r="G229" s="1"/>
    </row>
    <row r="230" spans="1:7" x14ac:dyDescent="0.3">
      <c r="A230" s="1"/>
      <c r="C230" s="1"/>
      <c r="E230" s="1"/>
      <c r="G230" s="1"/>
    </row>
    <row r="231" spans="1:7" x14ac:dyDescent="0.3">
      <c r="A231" s="1"/>
      <c r="C231" s="1"/>
      <c r="E231" s="1"/>
      <c r="G231" s="1"/>
    </row>
    <row r="232" spans="1:7" x14ac:dyDescent="0.3">
      <c r="A232" s="1"/>
      <c r="C232" s="1"/>
      <c r="E232" s="1"/>
      <c r="G232" s="1"/>
    </row>
    <row r="233" spans="1:7" x14ac:dyDescent="0.3">
      <c r="A233" s="1"/>
      <c r="C233" s="1"/>
      <c r="E233" s="1"/>
      <c r="G233" s="1"/>
    </row>
    <row r="234" spans="1:7" x14ac:dyDescent="0.3">
      <c r="A234" s="1"/>
      <c r="C234" s="1"/>
      <c r="E234" s="1"/>
      <c r="G234" s="1"/>
    </row>
    <row r="235" spans="1:7" x14ac:dyDescent="0.3">
      <c r="A235" s="1"/>
      <c r="C235" s="1"/>
      <c r="E235" s="1"/>
      <c r="G235" s="1"/>
    </row>
    <row r="236" spans="1:7" x14ac:dyDescent="0.3">
      <c r="A236" s="1"/>
      <c r="C236" s="1"/>
      <c r="E236" s="1"/>
      <c r="G236" s="1"/>
    </row>
    <row r="237" spans="1:7" x14ac:dyDescent="0.3">
      <c r="A237" s="1"/>
      <c r="C237" s="1"/>
      <c r="E237" s="1"/>
      <c r="G237" s="1"/>
    </row>
    <row r="238" spans="1:7" x14ac:dyDescent="0.3">
      <c r="A238" s="1"/>
      <c r="C238" s="1"/>
      <c r="E238" s="1"/>
      <c r="G238" s="1"/>
    </row>
    <row r="239" spans="1:7" x14ac:dyDescent="0.3">
      <c r="A239" s="1"/>
      <c r="C239" s="1"/>
      <c r="E239" s="1"/>
      <c r="G239" s="1"/>
    </row>
    <row r="240" spans="1:7" x14ac:dyDescent="0.3">
      <c r="A240" s="1"/>
      <c r="C240" s="1"/>
      <c r="E240" s="1"/>
      <c r="G240" s="1"/>
    </row>
    <row r="241" spans="1:7" x14ac:dyDescent="0.3">
      <c r="A241" s="1"/>
      <c r="C241" s="1"/>
      <c r="E241" s="1"/>
      <c r="G241" s="1"/>
    </row>
    <row r="242" spans="1:7" x14ac:dyDescent="0.3">
      <c r="A242" s="1"/>
      <c r="C242" s="1"/>
      <c r="E242" s="1"/>
      <c r="G242" s="1"/>
    </row>
    <row r="243" spans="1:7" x14ac:dyDescent="0.3">
      <c r="A243" s="1"/>
      <c r="C243" s="1"/>
      <c r="E243" s="1"/>
      <c r="G243" s="1"/>
    </row>
    <row r="244" spans="1:7" x14ac:dyDescent="0.3">
      <c r="A244" s="1"/>
      <c r="C244" s="1"/>
      <c r="E244" s="1"/>
      <c r="G244" s="1"/>
    </row>
    <row r="245" spans="1:7" x14ac:dyDescent="0.3">
      <c r="A245" s="1"/>
      <c r="C245" s="1"/>
      <c r="E245" s="1"/>
      <c r="G245" s="1"/>
    </row>
    <row r="246" spans="1:7" x14ac:dyDescent="0.3">
      <c r="A246" s="1"/>
      <c r="C246" s="1"/>
      <c r="E246" s="1"/>
      <c r="G246" s="1"/>
    </row>
    <row r="247" spans="1:7" x14ac:dyDescent="0.3">
      <c r="A247" s="1"/>
      <c r="C247" s="1"/>
      <c r="E247" s="1"/>
      <c r="G247" s="1"/>
    </row>
    <row r="248" spans="1:7" x14ac:dyDescent="0.3">
      <c r="A248" s="1"/>
      <c r="C248" s="1"/>
      <c r="E248" s="1"/>
      <c r="G248" s="1"/>
    </row>
    <row r="249" spans="1:7" x14ac:dyDescent="0.3">
      <c r="A249" s="1"/>
      <c r="C249" s="1"/>
      <c r="E249" s="1"/>
      <c r="G249" s="1"/>
    </row>
    <row r="250" spans="1:7" x14ac:dyDescent="0.3">
      <c r="A250" s="1"/>
      <c r="C250" s="1"/>
      <c r="E250" s="1"/>
      <c r="G250" s="1"/>
    </row>
    <row r="251" spans="1:7" x14ac:dyDescent="0.3">
      <c r="A251" s="1"/>
      <c r="C251" s="1"/>
      <c r="E251" s="1"/>
      <c r="G251" s="1"/>
    </row>
    <row r="252" spans="1:7" x14ac:dyDescent="0.3">
      <c r="A252" s="1"/>
      <c r="C252" s="1"/>
      <c r="E252" s="1"/>
      <c r="G252" s="1"/>
    </row>
    <row r="253" spans="1:7" x14ac:dyDescent="0.3">
      <c r="A253" s="1"/>
      <c r="C253" s="1"/>
      <c r="E253" s="1"/>
      <c r="G253" s="1"/>
    </row>
    <row r="254" spans="1:7" x14ac:dyDescent="0.3">
      <c r="A254" s="1"/>
      <c r="C254" s="1"/>
      <c r="E254" s="1"/>
      <c r="G254" s="1"/>
    </row>
    <row r="255" spans="1:7" x14ac:dyDescent="0.3">
      <c r="A255" s="1"/>
      <c r="C255" s="1"/>
      <c r="E255" s="1"/>
      <c r="G255" s="1"/>
    </row>
    <row r="256" spans="1:7" x14ac:dyDescent="0.3">
      <c r="A256" s="1"/>
      <c r="C256" s="1"/>
      <c r="E256" s="1"/>
      <c r="G256" s="1"/>
    </row>
    <row r="257" spans="1:7" x14ac:dyDescent="0.3">
      <c r="A257" s="1"/>
      <c r="C257" s="1"/>
      <c r="E257" s="1"/>
      <c r="G257" s="1"/>
    </row>
    <row r="258" spans="1:7" x14ac:dyDescent="0.3">
      <c r="A258" s="1"/>
      <c r="C258" s="1"/>
      <c r="E258" s="1"/>
      <c r="G258" s="1"/>
    </row>
    <row r="259" spans="1:7" x14ac:dyDescent="0.3">
      <c r="A259" s="1"/>
      <c r="C259" s="1"/>
      <c r="E259" s="1"/>
      <c r="G259" s="1"/>
    </row>
    <row r="260" spans="1:7" x14ac:dyDescent="0.3">
      <c r="A260" s="1"/>
      <c r="C260" s="1"/>
      <c r="E260" s="1"/>
      <c r="G260" s="1"/>
    </row>
    <row r="261" spans="1:7" x14ac:dyDescent="0.3">
      <c r="A261" s="1"/>
      <c r="C261" s="1"/>
      <c r="E261" s="1"/>
      <c r="G261" s="1"/>
    </row>
    <row r="262" spans="1:7" x14ac:dyDescent="0.3">
      <c r="A262" s="1"/>
      <c r="C262" s="1"/>
      <c r="E262" s="1"/>
      <c r="G262" s="1"/>
    </row>
    <row r="263" spans="1:7" x14ac:dyDescent="0.3">
      <c r="A263" s="1"/>
      <c r="C263" s="1"/>
      <c r="E263" s="1"/>
      <c r="G263" s="1"/>
    </row>
    <row r="264" spans="1:7" x14ac:dyDescent="0.3">
      <c r="A264" s="1"/>
      <c r="C264" s="1"/>
      <c r="E264" s="1"/>
      <c r="G264" s="1"/>
    </row>
    <row r="265" spans="1:7" x14ac:dyDescent="0.3">
      <c r="A265" s="1"/>
      <c r="C265" s="1"/>
      <c r="E265" s="1"/>
      <c r="G265" s="1"/>
    </row>
    <row r="266" spans="1:7" x14ac:dyDescent="0.3">
      <c r="A266" s="1"/>
      <c r="C266" s="1"/>
      <c r="E266" s="1"/>
      <c r="G266" s="1"/>
    </row>
    <row r="267" spans="1:7" x14ac:dyDescent="0.3">
      <c r="A267" s="1"/>
      <c r="C267" s="1"/>
      <c r="E267" s="1"/>
      <c r="G267" s="1"/>
    </row>
    <row r="268" spans="1:7" x14ac:dyDescent="0.3">
      <c r="A268" s="1"/>
      <c r="C268" s="1"/>
      <c r="E268" s="1"/>
      <c r="G268" s="1"/>
    </row>
    <row r="269" spans="1:7" x14ac:dyDescent="0.3">
      <c r="A269" s="1"/>
      <c r="C269" s="1"/>
      <c r="E269" s="1"/>
      <c r="G269" s="1"/>
    </row>
    <row r="270" spans="1:7" x14ac:dyDescent="0.3">
      <c r="A270" s="1"/>
      <c r="C270" s="1"/>
      <c r="E270" s="1"/>
      <c r="G270" s="1"/>
    </row>
    <row r="271" spans="1:7" x14ac:dyDescent="0.3">
      <c r="A271" s="1"/>
      <c r="C271" s="1"/>
      <c r="E271" s="1"/>
      <c r="G271" s="1"/>
    </row>
    <row r="272" spans="1:7" x14ac:dyDescent="0.3">
      <c r="A272" s="1"/>
      <c r="C272" s="1"/>
      <c r="E272" s="1"/>
      <c r="G272" s="1"/>
    </row>
    <row r="273" spans="1:7" x14ac:dyDescent="0.3">
      <c r="A273" s="1"/>
      <c r="C273" s="1"/>
      <c r="E273" s="1"/>
      <c r="G273" s="1"/>
    </row>
    <row r="274" spans="1:7" x14ac:dyDescent="0.3">
      <c r="A274" s="1"/>
      <c r="C274" s="1"/>
      <c r="E274" s="1"/>
      <c r="G274" s="1"/>
    </row>
    <row r="275" spans="1:7" x14ac:dyDescent="0.3">
      <c r="A275" s="1"/>
      <c r="C275" s="1"/>
      <c r="E275" s="1"/>
      <c r="G275" s="1"/>
    </row>
    <row r="276" spans="1:7" x14ac:dyDescent="0.3">
      <c r="A276" s="1"/>
      <c r="C276" s="1"/>
      <c r="E276" s="1"/>
      <c r="G276" s="1"/>
    </row>
    <row r="277" spans="1:7" x14ac:dyDescent="0.3">
      <c r="A277" s="1"/>
      <c r="C277" s="1"/>
      <c r="E277" s="1"/>
      <c r="G277" s="1"/>
    </row>
    <row r="278" spans="1:7" x14ac:dyDescent="0.3">
      <c r="A278" s="1"/>
      <c r="C278" s="1"/>
      <c r="E278" s="1"/>
      <c r="G278" s="1"/>
    </row>
    <row r="279" spans="1:7" x14ac:dyDescent="0.3">
      <c r="A279" s="1"/>
      <c r="C279" s="1"/>
      <c r="E279" s="1"/>
      <c r="G279" s="1"/>
    </row>
    <row r="280" spans="1:7" x14ac:dyDescent="0.3">
      <c r="A280" s="1"/>
      <c r="C280" s="1"/>
      <c r="E280" s="1"/>
      <c r="G280" s="1"/>
    </row>
    <row r="281" spans="1:7" x14ac:dyDescent="0.3">
      <c r="A281" s="1"/>
      <c r="C281" s="1"/>
      <c r="E281" s="1"/>
      <c r="G281" s="1"/>
    </row>
    <row r="282" spans="1:7" x14ac:dyDescent="0.3">
      <c r="A282" s="1"/>
      <c r="C282" s="1"/>
      <c r="E282" s="1"/>
      <c r="G282" s="1"/>
    </row>
    <row r="283" spans="1:7" x14ac:dyDescent="0.3">
      <c r="A283" s="1"/>
      <c r="C283" s="1"/>
      <c r="E283" s="1"/>
      <c r="G283" s="1"/>
    </row>
    <row r="284" spans="1:7" x14ac:dyDescent="0.3">
      <c r="A284" s="1"/>
      <c r="C284" s="1"/>
      <c r="E284" s="1"/>
      <c r="G284" s="1"/>
    </row>
    <row r="285" spans="1:7" x14ac:dyDescent="0.3">
      <c r="A285" s="1"/>
      <c r="C285" s="1"/>
      <c r="E285" s="1"/>
      <c r="G285" s="1"/>
    </row>
    <row r="286" spans="1:7" x14ac:dyDescent="0.3">
      <c r="A286" s="1"/>
      <c r="C286" s="1"/>
      <c r="E286" s="1"/>
      <c r="G286" s="1"/>
    </row>
    <row r="287" spans="1:7" x14ac:dyDescent="0.3">
      <c r="A287" s="1"/>
      <c r="C287" s="1"/>
      <c r="E287" s="1"/>
      <c r="G287" s="1"/>
    </row>
    <row r="288" spans="1:7" x14ac:dyDescent="0.3">
      <c r="A288" s="1"/>
      <c r="C288" s="1"/>
      <c r="E288" s="1"/>
      <c r="G288" s="1"/>
    </row>
    <row r="289" spans="1:7" x14ac:dyDescent="0.3">
      <c r="A289" s="1"/>
      <c r="C289" s="1"/>
      <c r="E289" s="1"/>
      <c r="G289" s="1"/>
    </row>
    <row r="290" spans="1:7" x14ac:dyDescent="0.3">
      <c r="A290" s="1"/>
      <c r="C290" s="1"/>
      <c r="E290" s="1"/>
      <c r="G290" s="1"/>
    </row>
    <row r="291" spans="1:7" x14ac:dyDescent="0.3">
      <c r="A291" s="1"/>
      <c r="C291" s="1"/>
      <c r="E291" s="1"/>
      <c r="G291" s="1"/>
    </row>
    <row r="292" spans="1:7" x14ac:dyDescent="0.3">
      <c r="A292" s="1"/>
      <c r="C292" s="1"/>
      <c r="E292" s="1"/>
      <c r="G292" s="1"/>
    </row>
    <row r="293" spans="1:7" x14ac:dyDescent="0.3">
      <c r="A293" s="1"/>
      <c r="C293" s="1"/>
      <c r="E293" s="1"/>
      <c r="G293" s="1"/>
    </row>
    <row r="294" spans="1:7" x14ac:dyDescent="0.3">
      <c r="A294" s="1"/>
      <c r="C294" s="1"/>
      <c r="E294" s="1"/>
      <c r="G294" s="1"/>
    </row>
    <row r="295" spans="1:7" x14ac:dyDescent="0.3">
      <c r="A295" s="1"/>
      <c r="C295" s="1"/>
      <c r="E295" s="1"/>
      <c r="G295" s="1"/>
    </row>
    <row r="296" spans="1:7" x14ac:dyDescent="0.3">
      <c r="A296" s="1"/>
      <c r="C296" s="1"/>
      <c r="E296" s="1"/>
      <c r="G296" s="1"/>
    </row>
    <row r="297" spans="1:7" x14ac:dyDescent="0.3">
      <c r="A297" s="1"/>
      <c r="C297" s="1"/>
      <c r="E297" s="1"/>
      <c r="G297" s="1"/>
    </row>
    <row r="298" spans="1:7" x14ac:dyDescent="0.3">
      <c r="A298" s="1"/>
      <c r="C298" s="1"/>
      <c r="E298" s="1"/>
      <c r="G298" s="1"/>
    </row>
    <row r="299" spans="1:7" x14ac:dyDescent="0.3">
      <c r="A299" s="1"/>
      <c r="C299" s="1"/>
      <c r="E299" s="1"/>
      <c r="G299" s="1"/>
    </row>
    <row r="300" spans="1:7" x14ac:dyDescent="0.3">
      <c r="A300" s="1"/>
      <c r="C300" s="1"/>
      <c r="E300" s="1"/>
      <c r="G300" s="1"/>
    </row>
    <row r="301" spans="1:7" x14ac:dyDescent="0.3">
      <c r="A301" s="1"/>
      <c r="C301" s="1"/>
      <c r="E301" s="1"/>
      <c r="G301" s="1"/>
    </row>
    <row r="302" spans="1:7" x14ac:dyDescent="0.3">
      <c r="A302" s="1"/>
      <c r="C302" s="1"/>
      <c r="E302" s="1"/>
      <c r="G302" s="1"/>
    </row>
    <row r="303" spans="1:7" x14ac:dyDescent="0.3">
      <c r="A303" s="1"/>
      <c r="C303" s="1"/>
      <c r="E303" s="1"/>
      <c r="G303" s="1"/>
    </row>
    <row r="304" spans="1:7" x14ac:dyDescent="0.3">
      <c r="A304" s="1"/>
      <c r="C304" s="1"/>
      <c r="E304" s="1"/>
      <c r="G304" s="1"/>
    </row>
    <row r="305" spans="1:7" x14ac:dyDescent="0.3">
      <c r="A305" s="1"/>
      <c r="C305" s="1"/>
      <c r="E305" s="1"/>
      <c r="G305" s="1"/>
    </row>
    <row r="306" spans="1:7" x14ac:dyDescent="0.3">
      <c r="A306" s="1"/>
      <c r="C306" s="1"/>
      <c r="E306" s="1"/>
      <c r="G306" s="1"/>
    </row>
    <row r="307" spans="1:7" x14ac:dyDescent="0.3">
      <c r="A307" s="1"/>
      <c r="C307" s="1"/>
      <c r="E307" s="1"/>
      <c r="G307" s="1"/>
    </row>
    <row r="308" spans="1:7" x14ac:dyDescent="0.3">
      <c r="A308" s="1"/>
      <c r="C308" s="1"/>
      <c r="E308" s="1"/>
      <c r="G308" s="1"/>
    </row>
    <row r="309" spans="1:7" x14ac:dyDescent="0.3">
      <c r="A309" s="1"/>
      <c r="C309" s="1"/>
      <c r="E309" s="1"/>
      <c r="G309" s="1"/>
    </row>
    <row r="310" spans="1:7" x14ac:dyDescent="0.3">
      <c r="A310" s="1"/>
      <c r="C310" s="1"/>
      <c r="E310" s="1"/>
      <c r="G310" s="1"/>
    </row>
    <row r="311" spans="1:7" x14ac:dyDescent="0.3">
      <c r="A311" s="1"/>
      <c r="C311" s="1"/>
      <c r="E311" s="1"/>
      <c r="G311" s="1"/>
    </row>
    <row r="312" spans="1:7" x14ac:dyDescent="0.3">
      <c r="A312" s="1"/>
      <c r="C312" s="1"/>
      <c r="E312" s="1"/>
      <c r="G312" s="1"/>
    </row>
    <row r="313" spans="1:7" x14ac:dyDescent="0.3">
      <c r="A313" s="1"/>
      <c r="C313" s="1"/>
      <c r="E313" s="1"/>
      <c r="G313" s="1"/>
    </row>
    <row r="314" spans="1:7" x14ac:dyDescent="0.3">
      <c r="A314" s="1"/>
      <c r="C314" s="1"/>
      <c r="E314" s="1"/>
      <c r="G314" s="1"/>
    </row>
    <row r="315" spans="1:7" x14ac:dyDescent="0.3">
      <c r="A315" s="1"/>
      <c r="C315" s="1"/>
      <c r="E315" s="1"/>
      <c r="G315" s="1"/>
    </row>
    <row r="316" spans="1:7" x14ac:dyDescent="0.3">
      <c r="A316" s="1"/>
      <c r="C316" s="1"/>
      <c r="E316" s="1"/>
      <c r="G316" s="1"/>
    </row>
    <row r="317" spans="1:7" x14ac:dyDescent="0.3">
      <c r="A317" s="1"/>
      <c r="C317" s="1"/>
      <c r="G317" s="1"/>
    </row>
    <row r="318" spans="1:7" x14ac:dyDescent="0.3">
      <c r="A318" s="1"/>
      <c r="C318" s="1"/>
      <c r="G318" s="1"/>
    </row>
    <row r="319" spans="1:7" x14ac:dyDescent="0.3">
      <c r="A319" s="1"/>
      <c r="C319" s="1"/>
      <c r="G319" s="1"/>
    </row>
    <row r="320" spans="1:7" x14ac:dyDescent="0.3">
      <c r="A320" s="1"/>
      <c r="C320" s="1"/>
      <c r="G320" s="1"/>
    </row>
    <row r="321" spans="1:7" x14ac:dyDescent="0.3">
      <c r="A321" s="1"/>
      <c r="C321" s="1"/>
      <c r="G321" s="1"/>
    </row>
    <row r="322" spans="1:7" x14ac:dyDescent="0.3">
      <c r="A322" s="1"/>
      <c r="C322" s="1"/>
      <c r="G322" s="1"/>
    </row>
    <row r="323" spans="1:7" x14ac:dyDescent="0.3">
      <c r="A323" s="1"/>
      <c r="C323" s="1"/>
      <c r="G323" s="1"/>
    </row>
    <row r="324" spans="1:7" x14ac:dyDescent="0.3">
      <c r="A324" s="1"/>
      <c r="C324" s="1"/>
      <c r="G324" s="1"/>
    </row>
    <row r="325" spans="1:7" x14ac:dyDescent="0.3">
      <c r="A325" s="1"/>
      <c r="C325" s="1"/>
      <c r="G325" s="1"/>
    </row>
    <row r="326" spans="1:7" x14ac:dyDescent="0.3">
      <c r="A326" s="1"/>
      <c r="C326" s="1"/>
      <c r="G326" s="1"/>
    </row>
    <row r="327" spans="1:7" x14ac:dyDescent="0.3">
      <c r="A327" s="1"/>
      <c r="C327" s="1"/>
      <c r="G327" s="1"/>
    </row>
    <row r="328" spans="1:7" x14ac:dyDescent="0.3">
      <c r="A328" s="1"/>
      <c r="C328" s="1"/>
      <c r="G328" s="1"/>
    </row>
    <row r="329" spans="1:7" x14ac:dyDescent="0.3">
      <c r="A329" s="1"/>
      <c r="C329" s="1"/>
      <c r="G329" s="1"/>
    </row>
    <row r="330" spans="1:7" x14ac:dyDescent="0.3">
      <c r="A330" s="1"/>
      <c r="C330" s="1"/>
      <c r="G330" s="1"/>
    </row>
    <row r="331" spans="1:7" x14ac:dyDescent="0.3">
      <c r="A331" s="1"/>
      <c r="C331" s="1"/>
      <c r="G331" s="1"/>
    </row>
    <row r="332" spans="1:7" x14ac:dyDescent="0.3">
      <c r="A332" s="1"/>
      <c r="C332" s="1"/>
      <c r="G332" s="1"/>
    </row>
    <row r="333" spans="1:7" x14ac:dyDescent="0.3">
      <c r="A333" s="1"/>
      <c r="C333" s="1"/>
      <c r="G333" s="1"/>
    </row>
    <row r="334" spans="1:7" x14ac:dyDescent="0.3">
      <c r="A334" s="1"/>
      <c r="C334" s="1"/>
      <c r="G334" s="1"/>
    </row>
    <row r="335" spans="1:7" x14ac:dyDescent="0.3">
      <c r="A335" s="1"/>
      <c r="C335" s="1"/>
      <c r="G335" s="1"/>
    </row>
    <row r="336" spans="1:7" x14ac:dyDescent="0.3">
      <c r="A336" s="1"/>
      <c r="C336" s="1"/>
      <c r="G336" s="1"/>
    </row>
    <row r="337" spans="1:7" x14ac:dyDescent="0.3">
      <c r="A337" s="1"/>
      <c r="C337" s="1"/>
      <c r="G337" s="1"/>
    </row>
    <row r="338" spans="1:7" x14ac:dyDescent="0.3">
      <c r="A338" s="1"/>
      <c r="C338" s="1"/>
      <c r="G338" s="1"/>
    </row>
    <row r="339" spans="1:7" x14ac:dyDescent="0.3">
      <c r="A339" s="1"/>
      <c r="C339" s="1"/>
      <c r="G339" s="1"/>
    </row>
    <row r="340" spans="1:7" x14ac:dyDescent="0.3">
      <c r="A340" s="1"/>
      <c r="C340" s="1"/>
      <c r="G340" s="1"/>
    </row>
    <row r="341" spans="1:7" x14ac:dyDescent="0.3">
      <c r="A341" s="1"/>
      <c r="C341" s="1"/>
      <c r="G341" s="1"/>
    </row>
    <row r="342" spans="1:7" x14ac:dyDescent="0.3">
      <c r="A342" s="1"/>
      <c r="C342" s="1"/>
      <c r="G342" s="1"/>
    </row>
    <row r="343" spans="1:7" x14ac:dyDescent="0.3">
      <c r="A343" s="1"/>
      <c r="C343" s="1"/>
      <c r="G343" s="1"/>
    </row>
    <row r="344" spans="1:7" x14ac:dyDescent="0.3">
      <c r="A344" s="1"/>
      <c r="C344" s="1"/>
      <c r="G344" s="1"/>
    </row>
    <row r="345" spans="1:7" x14ac:dyDescent="0.3">
      <c r="A345" s="1"/>
      <c r="C345" s="1"/>
      <c r="G345" s="1"/>
    </row>
    <row r="346" spans="1:7" x14ac:dyDescent="0.3">
      <c r="A346" s="1"/>
      <c r="C346" s="1"/>
      <c r="G346" s="1"/>
    </row>
    <row r="347" spans="1:7" x14ac:dyDescent="0.3">
      <c r="A347" s="1"/>
      <c r="C347" s="1"/>
      <c r="G347" s="1"/>
    </row>
    <row r="348" spans="1:7" x14ac:dyDescent="0.3">
      <c r="A348" s="1"/>
      <c r="C348" s="1"/>
      <c r="G348" s="1"/>
    </row>
    <row r="349" spans="1:7" x14ac:dyDescent="0.3">
      <c r="A349" s="1"/>
      <c r="C349" s="1"/>
      <c r="G349" s="1"/>
    </row>
    <row r="350" spans="1:7" x14ac:dyDescent="0.3">
      <c r="A350" s="1"/>
      <c r="C350" s="1"/>
      <c r="G350" s="1"/>
    </row>
    <row r="351" spans="1:7" x14ac:dyDescent="0.3">
      <c r="A351" s="1"/>
      <c r="C351" s="1"/>
      <c r="G351" s="1"/>
    </row>
    <row r="352" spans="1:7" x14ac:dyDescent="0.3">
      <c r="A352" s="1"/>
      <c r="C352" s="1"/>
      <c r="G352" s="1"/>
    </row>
    <row r="353" spans="1:7" x14ac:dyDescent="0.3">
      <c r="A353" s="1"/>
      <c r="C353" s="1"/>
      <c r="G353" s="1"/>
    </row>
    <row r="354" spans="1:7" x14ac:dyDescent="0.3">
      <c r="A354" s="1"/>
      <c r="C354" s="1"/>
      <c r="G354" s="1"/>
    </row>
    <row r="355" spans="1:7" x14ac:dyDescent="0.3">
      <c r="A355" s="1"/>
      <c r="C355" s="1"/>
      <c r="G355" s="1"/>
    </row>
    <row r="356" spans="1:7" x14ac:dyDescent="0.3">
      <c r="A356" s="1"/>
      <c r="C356" s="1"/>
    </row>
    <row r="357" spans="1:7" x14ac:dyDescent="0.3">
      <c r="A357" s="1"/>
      <c r="C357" s="1"/>
    </row>
    <row r="358" spans="1:7" x14ac:dyDescent="0.3">
      <c r="A358" s="1"/>
      <c r="C358" s="1"/>
    </row>
    <row r="359" spans="1:7" x14ac:dyDescent="0.3">
      <c r="A359" s="1"/>
      <c r="C359" s="1"/>
    </row>
    <row r="360" spans="1:7" x14ac:dyDescent="0.3">
      <c r="A360" s="1"/>
      <c r="C360" s="1"/>
    </row>
    <row r="361" spans="1:7" x14ac:dyDescent="0.3">
      <c r="A361" s="1"/>
      <c r="C361" s="1"/>
    </row>
    <row r="362" spans="1:7" x14ac:dyDescent="0.3">
      <c r="A362" s="1"/>
      <c r="C362" s="1"/>
    </row>
    <row r="363" spans="1:7" x14ac:dyDescent="0.3">
      <c r="A363" s="1"/>
      <c r="C363" s="1"/>
    </row>
    <row r="364" spans="1:7" x14ac:dyDescent="0.3">
      <c r="A364" s="1"/>
      <c r="C364" s="1"/>
    </row>
    <row r="365" spans="1:7" x14ac:dyDescent="0.3">
      <c r="A365" s="1"/>
      <c r="C365" s="1"/>
    </row>
    <row r="366" spans="1:7" x14ac:dyDescent="0.3">
      <c r="A366" s="1"/>
      <c r="C366" s="1"/>
    </row>
    <row r="367" spans="1:7" x14ac:dyDescent="0.3">
      <c r="A367" s="1"/>
      <c r="C367" s="1"/>
    </row>
    <row r="368" spans="1:7" x14ac:dyDescent="0.3">
      <c r="A368" s="1"/>
      <c r="C368" s="1"/>
    </row>
    <row r="369" spans="1:3" x14ac:dyDescent="0.3">
      <c r="A369" s="1"/>
      <c r="C369" s="1"/>
    </row>
    <row r="370" spans="1:3" x14ac:dyDescent="0.3">
      <c r="A370" s="1"/>
      <c r="C370" s="1"/>
    </row>
    <row r="371" spans="1:3" x14ac:dyDescent="0.3">
      <c r="A371" s="1"/>
      <c r="C371" s="1"/>
    </row>
    <row r="372" spans="1:3" x14ac:dyDescent="0.3">
      <c r="A372" s="1"/>
      <c r="C372" s="1"/>
    </row>
    <row r="373" spans="1:3" x14ac:dyDescent="0.3">
      <c r="A373" s="1"/>
      <c r="C373" s="1"/>
    </row>
    <row r="374" spans="1:3" x14ac:dyDescent="0.3">
      <c r="A374" s="1"/>
      <c r="C374" s="1"/>
    </row>
    <row r="375" spans="1:3" x14ac:dyDescent="0.3">
      <c r="A375" s="1"/>
      <c r="C375" s="1"/>
    </row>
    <row r="376" spans="1:3" x14ac:dyDescent="0.3">
      <c r="A376" s="1"/>
      <c r="C376" s="1"/>
    </row>
    <row r="377" spans="1:3" x14ac:dyDescent="0.3">
      <c r="A377" s="1"/>
      <c r="C377" s="1"/>
    </row>
    <row r="378" spans="1:3" x14ac:dyDescent="0.3">
      <c r="A378" s="1"/>
      <c r="C378" s="1"/>
    </row>
    <row r="379" spans="1:3" x14ac:dyDescent="0.3">
      <c r="A379" s="1"/>
      <c r="C379" s="1"/>
    </row>
    <row r="380" spans="1:3" x14ac:dyDescent="0.3">
      <c r="A380" s="1"/>
      <c r="C380" s="1"/>
    </row>
    <row r="381" spans="1:3" x14ac:dyDescent="0.3">
      <c r="A381" s="1"/>
      <c r="C381" s="1"/>
    </row>
    <row r="382" spans="1:3" x14ac:dyDescent="0.3">
      <c r="A382" s="1"/>
      <c r="C382" s="1"/>
    </row>
    <row r="383" spans="1:3" x14ac:dyDescent="0.3">
      <c r="A383" s="1"/>
      <c r="C383" s="1"/>
    </row>
    <row r="384" spans="1:3" x14ac:dyDescent="0.3">
      <c r="A384" s="1"/>
      <c r="C384" s="1"/>
    </row>
    <row r="385" spans="1:3" x14ac:dyDescent="0.3">
      <c r="A385" s="1"/>
      <c r="C385" s="1"/>
    </row>
    <row r="386" spans="1:3" x14ac:dyDescent="0.3">
      <c r="A386" s="1"/>
      <c r="C386" s="1"/>
    </row>
    <row r="387" spans="1:3" x14ac:dyDescent="0.3">
      <c r="A387" s="1"/>
      <c r="C387" s="1"/>
    </row>
    <row r="388" spans="1:3" x14ac:dyDescent="0.3">
      <c r="A388" s="1"/>
      <c r="C388" s="1"/>
    </row>
    <row r="389" spans="1:3" x14ac:dyDescent="0.3">
      <c r="A389" s="1"/>
      <c r="C389" s="1"/>
    </row>
    <row r="390" spans="1:3" x14ac:dyDescent="0.3">
      <c r="A390" s="1"/>
      <c r="C390" s="1"/>
    </row>
    <row r="391" spans="1:3" x14ac:dyDescent="0.3">
      <c r="A391" s="1"/>
      <c r="C391" s="1"/>
    </row>
    <row r="392" spans="1:3" x14ac:dyDescent="0.3">
      <c r="A392" s="1"/>
      <c r="C392" s="1"/>
    </row>
    <row r="393" spans="1:3" x14ac:dyDescent="0.3">
      <c r="A393" s="1"/>
      <c r="C393" s="1"/>
    </row>
    <row r="394" spans="1:3" x14ac:dyDescent="0.3">
      <c r="A394" s="1"/>
      <c r="C394" s="1"/>
    </row>
    <row r="395" spans="1:3" x14ac:dyDescent="0.3">
      <c r="A395" s="1"/>
      <c r="C395" s="1"/>
    </row>
    <row r="396" spans="1:3" x14ac:dyDescent="0.3">
      <c r="A396" s="1"/>
      <c r="C396" s="1"/>
    </row>
    <row r="397" spans="1:3" x14ac:dyDescent="0.3">
      <c r="A397" s="1"/>
      <c r="C397" s="1"/>
    </row>
    <row r="398" spans="1:3" x14ac:dyDescent="0.3">
      <c r="A398" s="1"/>
      <c r="C398" s="1"/>
    </row>
    <row r="399" spans="1:3" x14ac:dyDescent="0.3">
      <c r="A399" s="1"/>
      <c r="C399" s="1"/>
    </row>
    <row r="400" spans="1:3" x14ac:dyDescent="0.3">
      <c r="A400" s="1"/>
      <c r="C400" s="1"/>
    </row>
    <row r="401" spans="1:3" x14ac:dyDescent="0.3">
      <c r="A401" s="1"/>
      <c r="C401" s="1"/>
    </row>
    <row r="402" spans="1:3" x14ac:dyDescent="0.3">
      <c r="A402" s="1"/>
      <c r="C402" s="1"/>
    </row>
    <row r="403" spans="1:3" x14ac:dyDescent="0.3">
      <c r="A403" s="1"/>
      <c r="C403" s="1"/>
    </row>
    <row r="404" spans="1:3" x14ac:dyDescent="0.3">
      <c r="A404" s="1"/>
      <c r="C404" s="1"/>
    </row>
    <row r="405" spans="1:3" x14ac:dyDescent="0.3">
      <c r="A405" s="1"/>
      <c r="C405" s="1"/>
    </row>
    <row r="406" spans="1:3" x14ac:dyDescent="0.3">
      <c r="A406" s="1"/>
      <c r="C406" s="1"/>
    </row>
    <row r="407" spans="1:3" x14ac:dyDescent="0.3">
      <c r="A407" s="1"/>
      <c r="C407" s="1"/>
    </row>
    <row r="408" spans="1:3" x14ac:dyDescent="0.3">
      <c r="A408" s="1"/>
      <c r="C408" s="1"/>
    </row>
    <row r="409" spans="1:3" x14ac:dyDescent="0.3">
      <c r="A409" s="1"/>
      <c r="C409" s="1"/>
    </row>
    <row r="410" spans="1:3" x14ac:dyDescent="0.3">
      <c r="A410" s="1"/>
      <c r="C410" s="1"/>
    </row>
    <row r="411" spans="1:3" x14ac:dyDescent="0.3">
      <c r="A411" s="1"/>
      <c r="C411" s="1"/>
    </row>
    <row r="412" spans="1:3" x14ac:dyDescent="0.3">
      <c r="A412" s="1"/>
      <c r="C412" s="1"/>
    </row>
    <row r="413" spans="1:3" x14ac:dyDescent="0.3">
      <c r="A413" s="1"/>
      <c r="C413" s="1"/>
    </row>
    <row r="414" spans="1:3" x14ac:dyDescent="0.3">
      <c r="A414" s="1"/>
      <c r="C414" s="1"/>
    </row>
    <row r="415" spans="1:3" x14ac:dyDescent="0.3">
      <c r="A415" s="1"/>
      <c r="C415" s="1"/>
    </row>
    <row r="416" spans="1:3" x14ac:dyDescent="0.3">
      <c r="A416" s="1"/>
      <c r="C416" s="1"/>
    </row>
    <row r="417" spans="1:3" x14ac:dyDescent="0.3">
      <c r="A417" s="1"/>
      <c r="C417" s="1"/>
    </row>
    <row r="418" spans="1:3" x14ac:dyDescent="0.3">
      <c r="A418" s="1"/>
      <c r="C418" s="1"/>
    </row>
    <row r="419" spans="1:3" x14ac:dyDescent="0.3">
      <c r="A419" s="1"/>
      <c r="C419" s="1"/>
    </row>
    <row r="420" spans="1:3" x14ac:dyDescent="0.3">
      <c r="A420" s="1"/>
      <c r="C420" s="1"/>
    </row>
    <row r="421" spans="1:3" x14ac:dyDescent="0.3">
      <c r="A421" s="1"/>
      <c r="C421" s="1"/>
    </row>
    <row r="422" spans="1:3" x14ac:dyDescent="0.3">
      <c r="A422" s="1"/>
      <c r="C422" s="1"/>
    </row>
    <row r="423" spans="1:3" x14ac:dyDescent="0.3">
      <c r="A423" s="1"/>
      <c r="C423" s="1"/>
    </row>
    <row r="424" spans="1:3" x14ac:dyDescent="0.3">
      <c r="A424" s="1"/>
      <c r="C424" s="1"/>
    </row>
    <row r="425" spans="1:3" x14ac:dyDescent="0.3">
      <c r="A425" s="1"/>
      <c r="C425" s="1"/>
    </row>
    <row r="426" spans="1:3" x14ac:dyDescent="0.3">
      <c r="A426" s="1"/>
      <c r="C426" s="1"/>
    </row>
    <row r="427" spans="1:3" x14ac:dyDescent="0.3">
      <c r="A427" s="1"/>
      <c r="C427" s="1"/>
    </row>
    <row r="428" spans="1:3" x14ac:dyDescent="0.3">
      <c r="A428" s="1"/>
      <c r="C428" s="1"/>
    </row>
    <row r="429" spans="1:3" x14ac:dyDescent="0.3">
      <c r="A429" s="1"/>
      <c r="C429" s="1"/>
    </row>
    <row r="430" spans="1:3" x14ac:dyDescent="0.3">
      <c r="A430" s="1"/>
      <c r="C430" s="1"/>
    </row>
    <row r="431" spans="1:3" x14ac:dyDescent="0.3">
      <c r="A431" s="1"/>
      <c r="C431" s="1"/>
    </row>
    <row r="432" spans="1:3" x14ac:dyDescent="0.3">
      <c r="A432" s="1"/>
      <c r="C432" s="1"/>
    </row>
    <row r="433" spans="1:3" x14ac:dyDescent="0.3">
      <c r="A433" s="1"/>
      <c r="C433" s="1"/>
    </row>
    <row r="434" spans="1:3" x14ac:dyDescent="0.3">
      <c r="A434" s="1"/>
      <c r="C434" s="1"/>
    </row>
    <row r="435" spans="1:3" x14ac:dyDescent="0.3">
      <c r="A435" s="1"/>
      <c r="C435" s="1"/>
    </row>
    <row r="436" spans="1:3" x14ac:dyDescent="0.3">
      <c r="A436" s="1"/>
      <c r="C436" s="1"/>
    </row>
    <row r="437" spans="1:3" x14ac:dyDescent="0.3">
      <c r="A437" s="1"/>
      <c r="C437" s="1"/>
    </row>
    <row r="438" spans="1:3" x14ac:dyDescent="0.3">
      <c r="A438" s="1"/>
      <c r="C438" s="1"/>
    </row>
    <row r="439" spans="1:3" x14ac:dyDescent="0.3">
      <c r="A439" s="1"/>
      <c r="C439" s="1"/>
    </row>
    <row r="440" spans="1:3" x14ac:dyDescent="0.3">
      <c r="A440" s="1"/>
      <c r="C440" s="1"/>
    </row>
    <row r="441" spans="1:3" x14ac:dyDescent="0.3">
      <c r="A441" s="1"/>
      <c r="C441" s="1"/>
    </row>
    <row r="442" spans="1:3" x14ac:dyDescent="0.3">
      <c r="A442" s="1"/>
      <c r="C442" s="1"/>
    </row>
    <row r="443" spans="1:3" x14ac:dyDescent="0.3">
      <c r="A443" s="1"/>
      <c r="C443" s="1"/>
    </row>
    <row r="444" spans="1:3" x14ac:dyDescent="0.3">
      <c r="A444" s="1"/>
      <c r="C444" s="1"/>
    </row>
    <row r="445" spans="1:3" x14ac:dyDescent="0.3">
      <c r="A445" s="1"/>
      <c r="C445" s="1"/>
    </row>
    <row r="446" spans="1:3" x14ac:dyDescent="0.3">
      <c r="A446" s="1"/>
      <c r="C446" s="1"/>
    </row>
    <row r="447" spans="1:3" x14ac:dyDescent="0.3">
      <c r="A447" s="1"/>
      <c r="C447" s="1"/>
    </row>
    <row r="448" spans="1:3" x14ac:dyDescent="0.3">
      <c r="A448" s="1"/>
      <c r="C448" s="1"/>
    </row>
    <row r="449" spans="1:3" x14ac:dyDescent="0.3">
      <c r="A449" s="1"/>
      <c r="C449" s="1"/>
    </row>
    <row r="450" spans="1:3" x14ac:dyDescent="0.3">
      <c r="A450" s="1"/>
      <c r="C450" s="1"/>
    </row>
    <row r="451" spans="1:3" x14ac:dyDescent="0.3">
      <c r="A451" s="1"/>
      <c r="C451" s="1"/>
    </row>
    <row r="452" spans="1:3" x14ac:dyDescent="0.3">
      <c r="A452" s="1"/>
      <c r="C452" s="1"/>
    </row>
    <row r="453" spans="1:3" x14ac:dyDescent="0.3">
      <c r="A453" s="1"/>
      <c r="C453" s="1"/>
    </row>
    <row r="454" spans="1:3" x14ac:dyDescent="0.3">
      <c r="A454" s="1"/>
      <c r="C454" s="1"/>
    </row>
    <row r="455" spans="1:3" x14ac:dyDescent="0.3">
      <c r="A455" s="1"/>
      <c r="C455" s="1"/>
    </row>
    <row r="456" spans="1:3" x14ac:dyDescent="0.3">
      <c r="A456" s="1"/>
      <c r="C456" s="1"/>
    </row>
    <row r="457" spans="1:3" x14ac:dyDescent="0.3">
      <c r="A457" s="1"/>
      <c r="C457" s="1"/>
    </row>
    <row r="458" spans="1:3" x14ac:dyDescent="0.3">
      <c r="A458" s="1"/>
      <c r="C458" s="1"/>
    </row>
    <row r="459" spans="1:3" x14ac:dyDescent="0.3">
      <c r="A459" s="1"/>
      <c r="C459" s="1"/>
    </row>
    <row r="460" spans="1:3" x14ac:dyDescent="0.3">
      <c r="A460" s="1"/>
      <c r="C460" s="1"/>
    </row>
    <row r="461" spans="1:3" x14ac:dyDescent="0.3">
      <c r="A461" s="1"/>
      <c r="C461" s="1"/>
    </row>
    <row r="462" spans="1:3" x14ac:dyDescent="0.3">
      <c r="A462" s="1"/>
      <c r="C462" s="1"/>
    </row>
    <row r="463" spans="1:3" x14ac:dyDescent="0.3">
      <c r="A463" s="1"/>
      <c r="C463" s="1"/>
    </row>
    <row r="464" spans="1:3" x14ac:dyDescent="0.3">
      <c r="A464" s="1"/>
      <c r="C464" s="1"/>
    </row>
    <row r="465" spans="1:3" x14ac:dyDescent="0.3">
      <c r="A465" s="1"/>
      <c r="C465" s="1"/>
    </row>
    <row r="466" spans="1:3" x14ac:dyDescent="0.3">
      <c r="A466" s="1"/>
      <c r="C466" s="1"/>
    </row>
    <row r="467" spans="1:3" x14ac:dyDescent="0.3">
      <c r="A467" s="1"/>
      <c r="C467" s="1"/>
    </row>
    <row r="468" spans="1:3" x14ac:dyDescent="0.3">
      <c r="A468" s="1"/>
      <c r="C468" s="1"/>
    </row>
    <row r="469" spans="1:3" x14ac:dyDescent="0.3">
      <c r="A469" s="1"/>
      <c r="C469" s="1"/>
    </row>
    <row r="470" spans="1:3" x14ac:dyDescent="0.3">
      <c r="A470" s="1"/>
      <c r="C470" s="1"/>
    </row>
    <row r="471" spans="1:3" x14ac:dyDescent="0.3">
      <c r="A471" s="1"/>
      <c r="C471" s="1"/>
    </row>
    <row r="472" spans="1:3" x14ac:dyDescent="0.3">
      <c r="A472" s="1"/>
      <c r="C472" s="1"/>
    </row>
    <row r="473" spans="1:3" x14ac:dyDescent="0.3">
      <c r="A473" s="1"/>
      <c r="C473" s="1"/>
    </row>
    <row r="474" spans="1:3" x14ac:dyDescent="0.3">
      <c r="A474" s="1"/>
      <c r="C474" s="1"/>
    </row>
    <row r="475" spans="1:3" x14ac:dyDescent="0.3">
      <c r="A475" s="1"/>
      <c r="C475" s="1"/>
    </row>
    <row r="476" spans="1:3" x14ac:dyDescent="0.3">
      <c r="A476" s="1"/>
      <c r="C476" s="1"/>
    </row>
    <row r="477" spans="1:3" x14ac:dyDescent="0.3">
      <c r="A477" s="1"/>
      <c r="C477" s="1"/>
    </row>
    <row r="478" spans="1:3" x14ac:dyDescent="0.3">
      <c r="A478" s="1"/>
      <c r="C478" s="1"/>
    </row>
    <row r="479" spans="1:3" x14ac:dyDescent="0.3">
      <c r="A479" s="1"/>
      <c r="C479" s="1"/>
    </row>
    <row r="480" spans="1:3" x14ac:dyDescent="0.3">
      <c r="A480" s="1"/>
      <c r="C480" s="1"/>
    </row>
    <row r="481" spans="1:3" x14ac:dyDescent="0.3">
      <c r="A481" s="1"/>
      <c r="C481" s="1"/>
    </row>
    <row r="482" spans="1:3" x14ac:dyDescent="0.3">
      <c r="A482" s="1"/>
      <c r="C482" s="1"/>
    </row>
    <row r="483" spans="1:3" x14ac:dyDescent="0.3">
      <c r="A483" s="1"/>
      <c r="C483" s="1"/>
    </row>
    <row r="484" spans="1:3" x14ac:dyDescent="0.3">
      <c r="A484" s="1"/>
      <c r="C484" s="1"/>
    </row>
    <row r="485" spans="1:3" x14ac:dyDescent="0.3">
      <c r="A485" s="1"/>
      <c r="C485" s="1"/>
    </row>
    <row r="486" spans="1:3" x14ac:dyDescent="0.3">
      <c r="A486" s="1"/>
      <c r="C486" s="1"/>
    </row>
    <row r="487" spans="1:3" x14ac:dyDescent="0.3">
      <c r="A487" s="1"/>
      <c r="C487" s="1"/>
    </row>
    <row r="488" spans="1:3" x14ac:dyDescent="0.3">
      <c r="A488" s="1"/>
      <c r="C488" s="1"/>
    </row>
    <row r="489" spans="1:3" x14ac:dyDescent="0.3">
      <c r="A489" s="1"/>
      <c r="C489" s="1"/>
    </row>
    <row r="490" spans="1:3" x14ac:dyDescent="0.3">
      <c r="A490" s="1"/>
      <c r="C490" s="1"/>
    </row>
    <row r="491" spans="1:3" x14ac:dyDescent="0.3">
      <c r="A491" s="1"/>
      <c r="C491" s="1"/>
    </row>
    <row r="492" spans="1:3" x14ac:dyDescent="0.3">
      <c r="A492" s="1"/>
      <c r="C492" s="1"/>
    </row>
    <row r="493" spans="1:3" x14ac:dyDescent="0.3">
      <c r="A493" s="1"/>
      <c r="C493" s="1"/>
    </row>
    <row r="494" spans="1:3" x14ac:dyDescent="0.3">
      <c r="A494" s="1"/>
      <c r="C494" s="1"/>
    </row>
    <row r="495" spans="1:3" x14ac:dyDescent="0.3">
      <c r="A495" s="1"/>
      <c r="C495" s="1"/>
    </row>
    <row r="496" spans="1:3" x14ac:dyDescent="0.3">
      <c r="A496" s="1"/>
      <c r="C496" s="1"/>
    </row>
    <row r="497" spans="1:3" x14ac:dyDescent="0.3">
      <c r="A497" s="1"/>
      <c r="C497" s="1"/>
    </row>
    <row r="498" spans="1:3" x14ac:dyDescent="0.3">
      <c r="A498" s="1"/>
      <c r="C498" s="1"/>
    </row>
    <row r="499" spans="1:3" x14ac:dyDescent="0.3">
      <c r="A499" s="1"/>
      <c r="C499" s="1"/>
    </row>
    <row r="500" spans="1:3" x14ac:dyDescent="0.3">
      <c r="A500" s="1"/>
      <c r="C500" s="1"/>
    </row>
    <row r="501" spans="1:3" x14ac:dyDescent="0.3">
      <c r="A501" s="1"/>
      <c r="C501" s="1"/>
    </row>
    <row r="502" spans="1:3" x14ac:dyDescent="0.3">
      <c r="A502" s="1"/>
      <c r="C502" s="1"/>
    </row>
    <row r="503" spans="1:3" x14ac:dyDescent="0.3">
      <c r="A503" s="1"/>
      <c r="C503" s="1"/>
    </row>
    <row r="504" spans="1:3" x14ac:dyDescent="0.3">
      <c r="A504" s="1"/>
      <c r="C504" s="1"/>
    </row>
    <row r="505" spans="1:3" x14ac:dyDescent="0.3">
      <c r="A505" s="1"/>
      <c r="C505" s="1"/>
    </row>
    <row r="506" spans="1:3" x14ac:dyDescent="0.3">
      <c r="A506" s="1"/>
      <c r="C506" s="1"/>
    </row>
    <row r="507" spans="1:3" x14ac:dyDescent="0.3">
      <c r="A507" s="1"/>
      <c r="C507" s="1"/>
    </row>
    <row r="508" spans="1:3" x14ac:dyDescent="0.3">
      <c r="A508" s="1"/>
      <c r="C508" s="1"/>
    </row>
    <row r="509" spans="1:3" x14ac:dyDescent="0.3">
      <c r="A509" s="1"/>
      <c r="C509" s="1"/>
    </row>
    <row r="510" spans="1:3" x14ac:dyDescent="0.3">
      <c r="A510" s="1"/>
      <c r="C510" s="1"/>
    </row>
    <row r="511" spans="1:3" x14ac:dyDescent="0.3">
      <c r="A511" s="1"/>
      <c r="C511" s="1"/>
    </row>
    <row r="512" spans="1:3" x14ac:dyDescent="0.3">
      <c r="A512" s="1"/>
      <c r="C512" s="1"/>
    </row>
    <row r="513" spans="1:3" x14ac:dyDescent="0.3">
      <c r="A513" s="1"/>
      <c r="C513" s="1"/>
    </row>
    <row r="514" spans="1:3" x14ac:dyDescent="0.3">
      <c r="A514" s="1"/>
      <c r="C514" s="1"/>
    </row>
    <row r="515" spans="1:3" x14ac:dyDescent="0.3">
      <c r="A515" s="1"/>
      <c r="C515" s="1"/>
    </row>
    <row r="516" spans="1:3" x14ac:dyDescent="0.3">
      <c r="A516" s="1"/>
      <c r="C516" s="1"/>
    </row>
    <row r="517" spans="1:3" x14ac:dyDescent="0.3">
      <c r="A517" s="1"/>
      <c r="C517" s="1"/>
    </row>
    <row r="518" spans="1:3" x14ac:dyDescent="0.3">
      <c r="A518" s="1"/>
      <c r="C518" s="1"/>
    </row>
    <row r="519" spans="1:3" x14ac:dyDescent="0.3">
      <c r="A519" s="1"/>
      <c r="C519" s="1"/>
    </row>
    <row r="520" spans="1:3" x14ac:dyDescent="0.3">
      <c r="A520" s="1"/>
      <c r="C520" s="1"/>
    </row>
    <row r="521" spans="1:3" x14ac:dyDescent="0.3">
      <c r="A521" s="1"/>
      <c r="C521" s="1"/>
    </row>
    <row r="522" spans="1:3" x14ac:dyDescent="0.3">
      <c r="A522" s="1"/>
      <c r="C522" s="1"/>
    </row>
    <row r="523" spans="1:3" x14ac:dyDescent="0.3">
      <c r="A523" s="1"/>
      <c r="C523" s="1"/>
    </row>
    <row r="524" spans="1:3" x14ac:dyDescent="0.3">
      <c r="A524" s="1"/>
      <c r="C524" s="1"/>
    </row>
    <row r="525" spans="1:3" x14ac:dyDescent="0.3">
      <c r="A525" s="1"/>
      <c r="C525" s="1"/>
    </row>
    <row r="526" spans="1:3" x14ac:dyDescent="0.3">
      <c r="A526" s="1"/>
      <c r="C526" s="1"/>
    </row>
    <row r="527" spans="1:3" x14ac:dyDescent="0.3">
      <c r="A527" s="1"/>
      <c r="C527" s="1"/>
    </row>
    <row r="528" spans="1:3" x14ac:dyDescent="0.3">
      <c r="A528" s="1"/>
      <c r="C528" s="1"/>
    </row>
    <row r="529" spans="1:3" x14ac:dyDescent="0.3">
      <c r="A529" s="1"/>
      <c r="C529" s="1"/>
    </row>
    <row r="530" spans="1:3" x14ac:dyDescent="0.3">
      <c r="A530" s="1"/>
      <c r="C530" s="1"/>
    </row>
    <row r="531" spans="1:3" x14ac:dyDescent="0.3">
      <c r="A531" s="1"/>
      <c r="C531" s="1"/>
    </row>
    <row r="532" spans="1:3" x14ac:dyDescent="0.3">
      <c r="A532" s="1"/>
      <c r="C532" s="1"/>
    </row>
    <row r="533" spans="1:3" x14ac:dyDescent="0.3">
      <c r="A533" s="1"/>
      <c r="C533" s="1"/>
    </row>
    <row r="534" spans="1:3" x14ac:dyDescent="0.3">
      <c r="A534" s="1"/>
      <c r="C534" s="1"/>
    </row>
    <row r="535" spans="1:3" x14ac:dyDescent="0.3">
      <c r="A535" s="1"/>
      <c r="C535" s="1"/>
    </row>
    <row r="536" spans="1:3" x14ac:dyDescent="0.3">
      <c r="A536" s="1"/>
      <c r="C536" s="1"/>
    </row>
    <row r="537" spans="1:3" x14ac:dyDescent="0.3">
      <c r="A537" s="1"/>
      <c r="C537" s="1"/>
    </row>
    <row r="538" spans="1:3" x14ac:dyDescent="0.3">
      <c r="A538" s="1"/>
      <c r="C538" s="1"/>
    </row>
    <row r="539" spans="1:3" x14ac:dyDescent="0.3">
      <c r="A539" s="1"/>
      <c r="C539" s="1"/>
    </row>
    <row r="540" spans="1:3" x14ac:dyDescent="0.3">
      <c r="A540" s="1"/>
      <c r="C540" s="1"/>
    </row>
    <row r="541" spans="1:3" x14ac:dyDescent="0.3">
      <c r="A541" s="1"/>
      <c r="C541" s="1"/>
    </row>
    <row r="542" spans="1:3" x14ac:dyDescent="0.3">
      <c r="A542" s="1"/>
      <c r="C542" s="1"/>
    </row>
    <row r="543" spans="1:3" x14ac:dyDescent="0.3">
      <c r="A543" s="1"/>
      <c r="C543" s="1"/>
    </row>
    <row r="544" spans="1:3" x14ac:dyDescent="0.3">
      <c r="A544" s="1"/>
      <c r="C544" s="1"/>
    </row>
    <row r="545" spans="1:3" x14ac:dyDescent="0.3">
      <c r="A545" s="1"/>
      <c r="C545" s="1"/>
    </row>
    <row r="546" spans="1:3" x14ac:dyDescent="0.3">
      <c r="A546" s="1"/>
      <c r="C546" s="1"/>
    </row>
    <row r="547" spans="1:3" x14ac:dyDescent="0.3">
      <c r="A547" s="1"/>
      <c r="C547" s="1"/>
    </row>
    <row r="548" spans="1:3" x14ac:dyDescent="0.3">
      <c r="A548" s="1"/>
      <c r="C548" s="1"/>
    </row>
    <row r="549" spans="1:3" x14ac:dyDescent="0.3">
      <c r="A549" s="1"/>
      <c r="C549" s="1"/>
    </row>
    <row r="550" spans="1:3" x14ac:dyDescent="0.3">
      <c r="A550" s="1"/>
      <c r="C550" s="1"/>
    </row>
    <row r="551" spans="1:3" x14ac:dyDescent="0.3">
      <c r="A551" s="1"/>
      <c r="C551" s="1"/>
    </row>
    <row r="552" spans="1:3" x14ac:dyDescent="0.3">
      <c r="A552" s="1"/>
      <c r="C552" s="1"/>
    </row>
    <row r="553" spans="1:3" x14ac:dyDescent="0.3">
      <c r="A553" s="1"/>
      <c r="C553" s="1"/>
    </row>
    <row r="554" spans="1:3" x14ac:dyDescent="0.3">
      <c r="A554" s="1"/>
      <c r="C554" s="1"/>
    </row>
    <row r="555" spans="1:3" x14ac:dyDescent="0.3">
      <c r="A555" s="1"/>
      <c r="C555" s="1"/>
    </row>
    <row r="556" spans="1:3" x14ac:dyDescent="0.3">
      <c r="A556" s="1"/>
      <c r="C556" s="1"/>
    </row>
    <row r="557" spans="1:3" x14ac:dyDescent="0.3">
      <c r="A557" s="1"/>
      <c r="C557" s="1"/>
    </row>
    <row r="558" spans="1:3" x14ac:dyDescent="0.3">
      <c r="A558" s="1"/>
      <c r="C558" s="1"/>
    </row>
    <row r="559" spans="1:3" x14ac:dyDescent="0.3">
      <c r="A559" s="1"/>
      <c r="C559" s="1"/>
    </row>
    <row r="560" spans="1:3" x14ac:dyDescent="0.3">
      <c r="A560" s="1"/>
      <c r="C560" s="1"/>
    </row>
    <row r="561" spans="1:3" x14ac:dyDescent="0.3">
      <c r="A561" s="1"/>
      <c r="C561" s="1"/>
    </row>
    <row r="562" spans="1:3" x14ac:dyDescent="0.3">
      <c r="A562" s="1"/>
      <c r="C562" s="1"/>
    </row>
    <row r="563" spans="1:3" x14ac:dyDescent="0.3">
      <c r="A563" s="1"/>
      <c r="C563" s="1"/>
    </row>
    <row r="564" spans="1:3" x14ac:dyDescent="0.3">
      <c r="A564" s="1"/>
      <c r="C564" s="1"/>
    </row>
    <row r="565" spans="1:3" x14ac:dyDescent="0.3">
      <c r="A565" s="1"/>
      <c r="C565" s="1"/>
    </row>
    <row r="566" spans="1:3" x14ac:dyDescent="0.3">
      <c r="A566" s="1"/>
      <c r="C566" s="1"/>
    </row>
    <row r="567" spans="1:3" x14ac:dyDescent="0.3">
      <c r="A567" s="1"/>
      <c r="C567" s="1"/>
    </row>
    <row r="568" spans="1:3" x14ac:dyDescent="0.3">
      <c r="A568" s="1"/>
      <c r="C568" s="1"/>
    </row>
    <row r="569" spans="1:3" x14ac:dyDescent="0.3">
      <c r="A569" s="1"/>
      <c r="C569" s="1"/>
    </row>
    <row r="570" spans="1:3" x14ac:dyDescent="0.3">
      <c r="A570" s="1"/>
      <c r="C570" s="1"/>
    </row>
    <row r="571" spans="1:3" x14ac:dyDescent="0.3">
      <c r="A571" s="1"/>
      <c r="C571" s="1"/>
    </row>
    <row r="572" spans="1:3" x14ac:dyDescent="0.3">
      <c r="A572" s="1"/>
      <c r="C572" s="1"/>
    </row>
    <row r="573" spans="1:3" x14ac:dyDescent="0.3">
      <c r="A573" s="1"/>
      <c r="C573" s="1"/>
    </row>
    <row r="574" spans="1:3" x14ac:dyDescent="0.3">
      <c r="A574" s="1"/>
      <c r="C574" s="1"/>
    </row>
    <row r="575" spans="1:3" x14ac:dyDescent="0.3">
      <c r="A575" s="1"/>
      <c r="C575" s="1"/>
    </row>
    <row r="576" spans="1:3" x14ac:dyDescent="0.3">
      <c r="A576" s="1"/>
      <c r="C576" s="1"/>
    </row>
    <row r="577" spans="1:3" x14ac:dyDescent="0.3">
      <c r="A577" s="1"/>
      <c r="C577" s="1"/>
    </row>
    <row r="578" spans="1:3" x14ac:dyDescent="0.3">
      <c r="A578" s="1"/>
      <c r="C578" s="1"/>
    </row>
    <row r="579" spans="1:3" x14ac:dyDescent="0.3">
      <c r="A579" s="1"/>
      <c r="C579" s="1"/>
    </row>
    <row r="580" spans="1:3" x14ac:dyDescent="0.3">
      <c r="A580" s="1"/>
      <c r="C580" s="1"/>
    </row>
    <row r="581" spans="1:3" x14ac:dyDescent="0.3">
      <c r="A581" s="1"/>
      <c r="C581" s="1"/>
    </row>
    <row r="582" spans="1:3" x14ac:dyDescent="0.3">
      <c r="A582" s="1"/>
      <c r="C582" s="1"/>
    </row>
    <row r="583" spans="1:3" x14ac:dyDescent="0.3">
      <c r="A583" s="1"/>
      <c r="C583" s="1"/>
    </row>
    <row r="584" spans="1:3" x14ac:dyDescent="0.3">
      <c r="A584" s="1"/>
      <c r="C584" s="1"/>
    </row>
    <row r="585" spans="1:3" x14ac:dyDescent="0.3">
      <c r="A585" s="1"/>
      <c r="C585" s="1"/>
    </row>
    <row r="586" spans="1:3" x14ac:dyDescent="0.3">
      <c r="A586" s="1"/>
      <c r="C586" s="1"/>
    </row>
    <row r="587" spans="1:3" x14ac:dyDescent="0.3">
      <c r="A587" s="1"/>
      <c r="C587" s="1"/>
    </row>
    <row r="588" spans="1:3" x14ac:dyDescent="0.3">
      <c r="A588" s="1"/>
      <c r="C588" s="1"/>
    </row>
    <row r="589" spans="1:3" x14ac:dyDescent="0.3">
      <c r="A589" s="1"/>
      <c r="C589" s="1"/>
    </row>
    <row r="590" spans="1:3" x14ac:dyDescent="0.3">
      <c r="A590" s="1"/>
      <c r="C590" s="1"/>
    </row>
    <row r="591" spans="1:3" x14ac:dyDescent="0.3">
      <c r="A591" s="1"/>
      <c r="C591" s="1"/>
    </row>
    <row r="592" spans="1:3" x14ac:dyDescent="0.3">
      <c r="A592" s="1"/>
      <c r="C592" s="1"/>
    </row>
    <row r="593" spans="1:3" x14ac:dyDescent="0.3">
      <c r="A593" s="1"/>
      <c r="C593" s="1"/>
    </row>
    <row r="594" spans="1:3" x14ac:dyDescent="0.3">
      <c r="A594" s="1"/>
      <c r="C594" s="1"/>
    </row>
    <row r="595" spans="1:3" x14ac:dyDescent="0.3">
      <c r="A595" s="1"/>
      <c r="C595" s="1"/>
    </row>
    <row r="596" spans="1:3" x14ac:dyDescent="0.3">
      <c r="A596" s="1"/>
      <c r="C596" s="1"/>
    </row>
    <row r="597" spans="1:3" x14ac:dyDescent="0.3">
      <c r="A597" s="1"/>
      <c r="C597" s="1"/>
    </row>
    <row r="598" spans="1:3" x14ac:dyDescent="0.3">
      <c r="A598" s="1"/>
      <c r="C598" s="1"/>
    </row>
    <row r="599" spans="1:3" x14ac:dyDescent="0.3">
      <c r="A599" s="1"/>
      <c r="C599" s="1"/>
    </row>
    <row r="600" spans="1:3" x14ac:dyDescent="0.3">
      <c r="A600" s="1"/>
      <c r="C600" s="1"/>
    </row>
    <row r="601" spans="1:3" x14ac:dyDescent="0.3">
      <c r="A601" s="1"/>
      <c r="C601" s="1"/>
    </row>
    <row r="602" spans="1:3" x14ac:dyDescent="0.3">
      <c r="A602" s="1"/>
      <c r="C602" s="1"/>
    </row>
    <row r="603" spans="1:3" x14ac:dyDescent="0.3">
      <c r="A603" s="1"/>
      <c r="C603" s="1"/>
    </row>
    <row r="604" spans="1:3" x14ac:dyDescent="0.3">
      <c r="A604" s="1"/>
      <c r="C604" s="1"/>
    </row>
    <row r="605" spans="1:3" x14ac:dyDescent="0.3">
      <c r="A605" s="1"/>
      <c r="C605" s="1"/>
    </row>
    <row r="606" spans="1:3" x14ac:dyDescent="0.3">
      <c r="A606" s="1"/>
      <c r="C606" s="1"/>
    </row>
    <row r="607" spans="1:3" x14ac:dyDescent="0.3">
      <c r="A607" s="1"/>
      <c r="C607" s="1"/>
    </row>
    <row r="608" spans="1:3" x14ac:dyDescent="0.3">
      <c r="A608" s="1"/>
      <c r="C608" s="1"/>
    </row>
    <row r="609" spans="1:3" x14ac:dyDescent="0.3">
      <c r="A609" s="1"/>
      <c r="C609" s="1"/>
    </row>
    <row r="610" spans="1:3" x14ac:dyDescent="0.3">
      <c r="A610" s="1"/>
      <c r="C610" s="1"/>
    </row>
    <row r="611" spans="1:3" x14ac:dyDescent="0.3">
      <c r="A611" s="1"/>
      <c r="C611" s="1"/>
    </row>
    <row r="612" spans="1:3" x14ac:dyDescent="0.3">
      <c r="A612" s="1"/>
      <c r="C612" s="1"/>
    </row>
    <row r="613" spans="1:3" x14ac:dyDescent="0.3">
      <c r="A613" s="1"/>
      <c r="C613" s="1"/>
    </row>
    <row r="614" spans="1:3" x14ac:dyDescent="0.3">
      <c r="A614" s="1"/>
      <c r="C614" s="1"/>
    </row>
    <row r="615" spans="1:3" x14ac:dyDescent="0.3">
      <c r="A615" s="1"/>
      <c r="C615" s="1"/>
    </row>
    <row r="616" spans="1:3" x14ac:dyDescent="0.3">
      <c r="A616" s="1"/>
      <c r="C616" s="1"/>
    </row>
    <row r="617" spans="1:3" x14ac:dyDescent="0.3">
      <c r="A617" s="1"/>
      <c r="C617" s="1"/>
    </row>
    <row r="618" spans="1:3" x14ac:dyDescent="0.3">
      <c r="A618" s="1"/>
      <c r="C618" s="1"/>
    </row>
    <row r="619" spans="1:3" x14ac:dyDescent="0.3">
      <c r="A619" s="1"/>
      <c r="C619" s="1"/>
    </row>
    <row r="620" spans="1:3" x14ac:dyDescent="0.3">
      <c r="A620" s="1"/>
      <c r="C620" s="1"/>
    </row>
    <row r="621" spans="1:3" x14ac:dyDescent="0.3">
      <c r="A621" s="1"/>
      <c r="C621" s="1"/>
    </row>
    <row r="622" spans="1:3" x14ac:dyDescent="0.3">
      <c r="A622" s="1"/>
      <c r="C622" s="1"/>
    </row>
    <row r="623" spans="1:3" x14ac:dyDescent="0.3">
      <c r="A623" s="1"/>
      <c r="C623" s="1"/>
    </row>
    <row r="624" spans="1:3" x14ac:dyDescent="0.3">
      <c r="A624" s="1"/>
      <c r="C624" s="1"/>
    </row>
    <row r="625" spans="1:3" x14ac:dyDescent="0.3">
      <c r="A625" s="1"/>
      <c r="C625" s="1"/>
    </row>
    <row r="626" spans="1:3" x14ac:dyDescent="0.3">
      <c r="A626" s="1"/>
      <c r="C626" s="1"/>
    </row>
    <row r="627" spans="1:3" x14ac:dyDescent="0.3">
      <c r="A627" s="1"/>
      <c r="C627" s="1"/>
    </row>
    <row r="628" spans="1:3" x14ac:dyDescent="0.3">
      <c r="A628" s="1"/>
      <c r="C628" s="1"/>
    </row>
    <row r="629" spans="1:3" x14ac:dyDescent="0.3">
      <c r="A629" s="1"/>
      <c r="C629" s="1"/>
    </row>
    <row r="630" spans="1:3" x14ac:dyDescent="0.3">
      <c r="A630" s="1"/>
      <c r="C630" s="1"/>
    </row>
    <row r="631" spans="1:3" x14ac:dyDescent="0.3">
      <c r="A631" s="1"/>
      <c r="C631" s="1"/>
    </row>
    <row r="632" spans="1:3" x14ac:dyDescent="0.3">
      <c r="A632" s="1"/>
      <c r="C632" s="1"/>
    </row>
    <row r="633" spans="1:3" x14ac:dyDescent="0.3">
      <c r="A633" s="1"/>
      <c r="C633" s="1"/>
    </row>
    <row r="634" spans="1:3" x14ac:dyDescent="0.3">
      <c r="A634" s="1"/>
      <c r="C634" s="1"/>
    </row>
    <row r="635" spans="1:3" x14ac:dyDescent="0.3">
      <c r="A635" s="1"/>
      <c r="C635" s="1"/>
    </row>
    <row r="636" spans="1:3" x14ac:dyDescent="0.3">
      <c r="A636" s="1"/>
      <c r="C636" s="1"/>
    </row>
    <row r="637" spans="1:3" x14ac:dyDescent="0.3">
      <c r="A637" s="1"/>
      <c r="C637" s="1"/>
    </row>
    <row r="638" spans="1:3" x14ac:dyDescent="0.3">
      <c r="A638" s="1"/>
      <c r="C638" s="1"/>
    </row>
    <row r="639" spans="1:3" x14ac:dyDescent="0.3">
      <c r="A639" s="1"/>
      <c r="C639" s="1"/>
    </row>
    <row r="640" spans="1:3" x14ac:dyDescent="0.3">
      <c r="A640" s="1"/>
      <c r="C640" s="1"/>
    </row>
    <row r="641" spans="1:3" x14ac:dyDescent="0.3">
      <c r="A641" s="1"/>
      <c r="C641" s="1"/>
    </row>
    <row r="642" spans="1:3" x14ac:dyDescent="0.3">
      <c r="A642" s="1"/>
      <c r="C642" s="1"/>
    </row>
    <row r="643" spans="1:3" x14ac:dyDescent="0.3">
      <c r="A643" s="1"/>
      <c r="C643" s="1"/>
    </row>
    <row r="644" spans="1:3" x14ac:dyDescent="0.3">
      <c r="A644" s="1"/>
      <c r="C644" s="1"/>
    </row>
    <row r="645" spans="1:3" x14ac:dyDescent="0.3">
      <c r="A645" s="1"/>
      <c r="C645" s="1"/>
    </row>
    <row r="646" spans="1:3" x14ac:dyDescent="0.3">
      <c r="A646" s="1"/>
      <c r="C646" s="1"/>
    </row>
    <row r="647" spans="1:3" x14ac:dyDescent="0.3">
      <c r="A647" s="1"/>
      <c r="C647" s="1"/>
    </row>
    <row r="648" spans="1:3" x14ac:dyDescent="0.3">
      <c r="A648" s="1"/>
      <c r="C648" s="1"/>
    </row>
    <row r="649" spans="1:3" x14ac:dyDescent="0.3">
      <c r="A649" s="1"/>
      <c r="C649" s="1"/>
    </row>
    <row r="650" spans="1:3" x14ac:dyDescent="0.3">
      <c r="A650" s="1"/>
      <c r="C650" s="1"/>
    </row>
    <row r="651" spans="1:3" x14ac:dyDescent="0.3">
      <c r="A651" s="1"/>
      <c r="C651" s="1"/>
    </row>
    <row r="652" spans="1:3" x14ac:dyDescent="0.3">
      <c r="A652" s="1"/>
      <c r="C652" s="1"/>
    </row>
    <row r="653" spans="1:3" x14ac:dyDescent="0.3">
      <c r="A653" s="1"/>
      <c r="C653" s="1"/>
    </row>
    <row r="654" spans="1:3" x14ac:dyDescent="0.3">
      <c r="A654" s="1"/>
      <c r="C654" s="1"/>
    </row>
    <row r="655" spans="1:3" x14ac:dyDescent="0.3">
      <c r="A655" s="1"/>
      <c r="C655" s="1"/>
    </row>
    <row r="656" spans="1:3" x14ac:dyDescent="0.3">
      <c r="A656" s="1"/>
      <c r="C656" s="1"/>
    </row>
    <row r="657" spans="1:3" x14ac:dyDescent="0.3">
      <c r="A657" s="1"/>
      <c r="C657" s="1"/>
    </row>
    <row r="658" spans="1:3" x14ac:dyDescent="0.3">
      <c r="A658" s="1"/>
      <c r="C658" s="1"/>
    </row>
    <row r="659" spans="1:3" x14ac:dyDescent="0.3">
      <c r="A659" s="1"/>
      <c r="C659" s="1"/>
    </row>
    <row r="660" spans="1:3" x14ac:dyDescent="0.3">
      <c r="A660" s="1"/>
      <c r="C660" s="1"/>
    </row>
    <row r="661" spans="1:3" x14ac:dyDescent="0.3">
      <c r="A661" s="1"/>
      <c r="C661" s="1"/>
    </row>
    <row r="662" spans="1:3" x14ac:dyDescent="0.3">
      <c r="A662" s="1"/>
      <c r="C662" s="1"/>
    </row>
    <row r="663" spans="1:3" x14ac:dyDescent="0.3">
      <c r="A663" s="1"/>
      <c r="C663" s="1"/>
    </row>
    <row r="664" spans="1:3" x14ac:dyDescent="0.3">
      <c r="A664" s="1"/>
      <c r="C664" s="1"/>
    </row>
    <row r="665" spans="1:3" x14ac:dyDescent="0.3">
      <c r="A665" s="1"/>
      <c r="C665" s="1"/>
    </row>
    <row r="666" spans="1:3" x14ac:dyDescent="0.3">
      <c r="A666" s="1"/>
      <c r="C666" s="1"/>
    </row>
    <row r="667" spans="1:3" x14ac:dyDescent="0.3">
      <c r="A667" s="1"/>
      <c r="C667" s="1"/>
    </row>
    <row r="668" spans="1:3" x14ac:dyDescent="0.3">
      <c r="A668" s="1"/>
      <c r="C668" s="1"/>
    </row>
    <row r="669" spans="1:3" x14ac:dyDescent="0.3">
      <c r="A669" s="1"/>
      <c r="C669" s="1"/>
    </row>
    <row r="670" spans="1:3" x14ac:dyDescent="0.3">
      <c r="A670" s="1"/>
      <c r="C670" s="1"/>
    </row>
    <row r="671" spans="1:3" x14ac:dyDescent="0.3">
      <c r="A671" s="1"/>
      <c r="C671" s="1"/>
    </row>
    <row r="672" spans="1:3" x14ac:dyDescent="0.3">
      <c r="A672" s="1"/>
      <c r="C672" s="1"/>
    </row>
    <row r="673" spans="1:3" x14ac:dyDescent="0.3">
      <c r="A673" s="1"/>
      <c r="C673" s="1"/>
    </row>
    <row r="674" spans="1:3" x14ac:dyDescent="0.3">
      <c r="A674" s="1"/>
      <c r="C674" s="1"/>
    </row>
    <row r="675" spans="1:3" x14ac:dyDescent="0.3">
      <c r="A675" s="1"/>
      <c r="C675" s="1"/>
    </row>
    <row r="676" spans="1:3" x14ac:dyDescent="0.3">
      <c r="A676" s="1"/>
      <c r="C676" s="1"/>
    </row>
    <row r="677" spans="1:3" x14ac:dyDescent="0.3">
      <c r="A677" s="1"/>
      <c r="C677" s="1"/>
    </row>
    <row r="678" spans="1:3" x14ac:dyDescent="0.3">
      <c r="A678" s="1"/>
      <c r="C678" s="1"/>
    </row>
    <row r="679" spans="1:3" x14ac:dyDescent="0.3">
      <c r="A679" s="1"/>
      <c r="C679" s="1"/>
    </row>
    <row r="680" spans="1:3" x14ac:dyDescent="0.3">
      <c r="A680" s="1"/>
      <c r="C680" s="1"/>
    </row>
    <row r="681" spans="1:3" x14ac:dyDescent="0.3">
      <c r="A681" s="1"/>
      <c r="C681" s="1"/>
    </row>
    <row r="682" spans="1:3" x14ac:dyDescent="0.3">
      <c r="A682" s="1"/>
      <c r="C682" s="1"/>
    </row>
    <row r="683" spans="1:3" x14ac:dyDescent="0.3">
      <c r="A683" s="1"/>
      <c r="C683" s="1"/>
    </row>
    <row r="684" spans="1:3" x14ac:dyDescent="0.3">
      <c r="A684" s="1"/>
      <c r="C684" s="1"/>
    </row>
    <row r="685" spans="1:3" x14ac:dyDescent="0.3">
      <c r="A685" s="1"/>
      <c r="C685" s="1"/>
    </row>
    <row r="686" spans="1:3" x14ac:dyDescent="0.3">
      <c r="A686" s="1"/>
      <c r="C686" s="1"/>
    </row>
    <row r="687" spans="1:3" x14ac:dyDescent="0.3">
      <c r="A687" s="1"/>
      <c r="C687" s="1"/>
    </row>
    <row r="688" spans="1:3" x14ac:dyDescent="0.3">
      <c r="A688" s="1"/>
      <c r="C688" s="1"/>
    </row>
    <row r="689" spans="1:3" x14ac:dyDescent="0.3">
      <c r="A689" s="1"/>
      <c r="C689" s="1"/>
    </row>
    <row r="690" spans="1:3" x14ac:dyDescent="0.3">
      <c r="A690" s="1"/>
      <c r="C690" s="1"/>
    </row>
    <row r="691" spans="1:3" x14ac:dyDescent="0.3">
      <c r="A691" s="1"/>
      <c r="C691" s="1"/>
    </row>
    <row r="692" spans="1:3" x14ac:dyDescent="0.3">
      <c r="A692" s="1"/>
      <c r="C692" s="1"/>
    </row>
    <row r="693" spans="1:3" x14ac:dyDescent="0.3">
      <c r="A693" s="1"/>
      <c r="C693" s="1"/>
    </row>
    <row r="694" spans="1:3" x14ac:dyDescent="0.3">
      <c r="A694" s="1"/>
      <c r="C694" s="1"/>
    </row>
    <row r="695" spans="1:3" x14ac:dyDescent="0.3">
      <c r="A695" s="1"/>
      <c r="C695" s="1"/>
    </row>
    <row r="696" spans="1:3" x14ac:dyDescent="0.3">
      <c r="A696" s="1"/>
      <c r="C696" s="1"/>
    </row>
    <row r="697" spans="1:3" x14ac:dyDescent="0.3">
      <c r="A697" s="1"/>
      <c r="C697" s="1"/>
    </row>
    <row r="698" spans="1:3" x14ac:dyDescent="0.3">
      <c r="A698" s="1"/>
      <c r="C698" s="1"/>
    </row>
    <row r="699" spans="1:3" x14ac:dyDescent="0.3">
      <c r="A699" s="1"/>
      <c r="C699" s="1"/>
    </row>
    <row r="700" spans="1:3" x14ac:dyDescent="0.3">
      <c r="A700" s="1"/>
      <c r="C700" s="1"/>
    </row>
    <row r="701" spans="1:3" x14ac:dyDescent="0.3">
      <c r="A701" s="1"/>
      <c r="C701" s="1"/>
    </row>
    <row r="702" spans="1:3" x14ac:dyDescent="0.3">
      <c r="A702" s="1"/>
      <c r="C702" s="1"/>
    </row>
    <row r="703" spans="1:3" x14ac:dyDescent="0.3">
      <c r="A703" s="1"/>
      <c r="C703" s="1"/>
    </row>
    <row r="704" spans="1:3" x14ac:dyDescent="0.3">
      <c r="A704" s="1"/>
      <c r="C704" s="1"/>
    </row>
    <row r="705" spans="1:3" x14ac:dyDescent="0.3">
      <c r="A705" s="1"/>
      <c r="C705" s="1"/>
    </row>
    <row r="706" spans="1:3" x14ac:dyDescent="0.3">
      <c r="A706" s="1"/>
      <c r="C706" s="1"/>
    </row>
    <row r="707" spans="1:3" x14ac:dyDescent="0.3">
      <c r="A707" s="1"/>
      <c r="C707" s="1"/>
    </row>
    <row r="708" spans="1:3" x14ac:dyDescent="0.3">
      <c r="A708" s="1"/>
      <c r="C708" s="1"/>
    </row>
    <row r="709" spans="1:3" x14ac:dyDescent="0.3">
      <c r="A709" s="1"/>
      <c r="C709" s="1"/>
    </row>
    <row r="710" spans="1:3" x14ac:dyDescent="0.3">
      <c r="A710" s="1"/>
      <c r="C710" s="1"/>
    </row>
    <row r="711" spans="1:3" x14ac:dyDescent="0.3">
      <c r="A711" s="1"/>
      <c r="C711" s="1"/>
    </row>
    <row r="712" spans="1:3" x14ac:dyDescent="0.3">
      <c r="A712" s="1"/>
      <c r="C712" s="1"/>
    </row>
    <row r="713" spans="1:3" x14ac:dyDescent="0.3">
      <c r="A713" s="1"/>
      <c r="C713" s="1"/>
    </row>
    <row r="714" spans="1:3" x14ac:dyDescent="0.3">
      <c r="A714" s="1"/>
      <c r="C714" s="1"/>
    </row>
    <row r="715" spans="1:3" x14ac:dyDescent="0.3">
      <c r="A715" s="1"/>
      <c r="C715" s="1"/>
    </row>
    <row r="716" spans="1:3" x14ac:dyDescent="0.3">
      <c r="A716" s="1"/>
      <c r="C716" s="1"/>
    </row>
    <row r="717" spans="1:3" x14ac:dyDescent="0.3">
      <c r="A717" s="1"/>
      <c r="C717" s="1"/>
    </row>
    <row r="718" spans="1:3" x14ac:dyDescent="0.3">
      <c r="A718" s="1"/>
      <c r="C718" s="1"/>
    </row>
    <row r="719" spans="1:3" x14ac:dyDescent="0.3">
      <c r="A719" s="1"/>
      <c r="C719" s="1"/>
    </row>
    <row r="720" spans="1:3" x14ac:dyDescent="0.3">
      <c r="A720" s="1"/>
      <c r="C720" s="1"/>
    </row>
    <row r="721" spans="1:3" x14ac:dyDescent="0.3">
      <c r="A721" s="1"/>
      <c r="C721" s="1"/>
    </row>
    <row r="722" spans="1:3" x14ac:dyDescent="0.3">
      <c r="A722" s="1"/>
      <c r="C722" s="1"/>
    </row>
    <row r="723" spans="1:3" x14ac:dyDescent="0.3">
      <c r="A723" s="1"/>
      <c r="C723" s="1"/>
    </row>
    <row r="724" spans="1:3" x14ac:dyDescent="0.3">
      <c r="A724" s="1"/>
      <c r="C724" s="1"/>
    </row>
    <row r="725" spans="1:3" x14ac:dyDescent="0.3">
      <c r="A725" s="1"/>
      <c r="C725" s="1"/>
    </row>
    <row r="726" spans="1:3" x14ac:dyDescent="0.3">
      <c r="A726" s="1"/>
      <c r="C726" s="1"/>
    </row>
    <row r="727" spans="1:3" x14ac:dyDescent="0.3">
      <c r="A727" s="1"/>
      <c r="C727" s="1"/>
    </row>
    <row r="728" spans="1:3" x14ac:dyDescent="0.3">
      <c r="A728" s="1"/>
      <c r="C728" s="1"/>
    </row>
    <row r="729" spans="1:3" x14ac:dyDescent="0.3">
      <c r="A729" s="1"/>
      <c r="C729" s="1"/>
    </row>
    <row r="730" spans="1:3" x14ac:dyDescent="0.3">
      <c r="A730" s="1"/>
      <c r="C730" s="1"/>
    </row>
    <row r="731" spans="1:3" x14ac:dyDescent="0.3">
      <c r="A731" s="1"/>
      <c r="C731" s="1"/>
    </row>
    <row r="732" spans="1:3" x14ac:dyDescent="0.3">
      <c r="A732" s="1"/>
      <c r="C732" s="1"/>
    </row>
    <row r="733" spans="1:3" x14ac:dyDescent="0.3">
      <c r="A733" s="1"/>
      <c r="C733" s="1"/>
    </row>
    <row r="734" spans="1:3" x14ac:dyDescent="0.3">
      <c r="A734" s="1"/>
      <c r="C734" s="1"/>
    </row>
    <row r="735" spans="1:3" x14ac:dyDescent="0.3">
      <c r="A735" s="1"/>
      <c r="C735" s="1"/>
    </row>
    <row r="736" spans="1:3" x14ac:dyDescent="0.3">
      <c r="A736" s="1"/>
      <c r="C736" s="1"/>
    </row>
    <row r="737" spans="1:3" x14ac:dyDescent="0.3">
      <c r="A737" s="1"/>
      <c r="C737" s="1"/>
    </row>
    <row r="738" spans="1:3" x14ac:dyDescent="0.3">
      <c r="A738" s="1"/>
      <c r="C738" s="1"/>
    </row>
    <row r="739" spans="1:3" x14ac:dyDescent="0.3">
      <c r="A739" s="1"/>
      <c r="C739" s="1"/>
    </row>
    <row r="740" spans="1:3" x14ac:dyDescent="0.3">
      <c r="A740" s="1"/>
      <c r="C740" s="1"/>
    </row>
    <row r="741" spans="1:3" x14ac:dyDescent="0.3">
      <c r="A741" s="1"/>
      <c r="C741" s="1"/>
    </row>
    <row r="742" spans="1:3" x14ac:dyDescent="0.3">
      <c r="A742" s="1"/>
      <c r="C742" s="1"/>
    </row>
    <row r="743" spans="1:3" x14ac:dyDescent="0.3">
      <c r="A743" s="1"/>
      <c r="C743" s="1"/>
    </row>
    <row r="744" spans="1:3" x14ac:dyDescent="0.3">
      <c r="A744" s="1"/>
      <c r="C744" s="1"/>
    </row>
    <row r="745" spans="1:3" x14ac:dyDescent="0.3">
      <c r="A745" s="1"/>
      <c r="C745" s="1"/>
    </row>
    <row r="746" spans="1:3" x14ac:dyDescent="0.3">
      <c r="A746" s="1"/>
      <c r="C746" s="1"/>
    </row>
    <row r="747" spans="1:3" x14ac:dyDescent="0.3">
      <c r="A747" s="1"/>
      <c r="C747" s="1"/>
    </row>
    <row r="748" spans="1:3" x14ac:dyDescent="0.3">
      <c r="A748" s="1"/>
      <c r="C748" s="1"/>
    </row>
    <row r="749" spans="1:3" x14ac:dyDescent="0.3">
      <c r="A749" s="1"/>
      <c r="C749" s="1"/>
    </row>
    <row r="750" spans="1:3" x14ac:dyDescent="0.3">
      <c r="A750" s="1"/>
      <c r="C750" s="1"/>
    </row>
    <row r="751" spans="1:3" x14ac:dyDescent="0.3">
      <c r="A751" s="1"/>
      <c r="C751" s="1"/>
    </row>
    <row r="752" spans="1:3" x14ac:dyDescent="0.3">
      <c r="A752" s="1"/>
      <c r="C752" s="1"/>
    </row>
    <row r="753" spans="1:3" x14ac:dyDescent="0.3">
      <c r="A753" s="1"/>
      <c r="C753" s="1"/>
    </row>
    <row r="754" spans="1:3" x14ac:dyDescent="0.3">
      <c r="A754" s="1"/>
      <c r="C754" s="1"/>
    </row>
    <row r="755" spans="1:3" x14ac:dyDescent="0.3">
      <c r="A755" s="1"/>
      <c r="C755" s="1"/>
    </row>
    <row r="756" spans="1:3" x14ac:dyDescent="0.3">
      <c r="A756" s="1"/>
      <c r="C756" s="1"/>
    </row>
    <row r="757" spans="1:3" x14ac:dyDescent="0.3">
      <c r="A757" s="1"/>
      <c r="C757" s="1"/>
    </row>
    <row r="758" spans="1:3" x14ac:dyDescent="0.3">
      <c r="A758" s="1"/>
      <c r="C758" s="1"/>
    </row>
    <row r="759" spans="1:3" x14ac:dyDescent="0.3">
      <c r="A759" s="1"/>
      <c r="C759" s="1"/>
    </row>
    <row r="760" spans="1:3" x14ac:dyDescent="0.3">
      <c r="A760" s="1"/>
      <c r="C760" s="1"/>
    </row>
    <row r="761" spans="1:3" x14ac:dyDescent="0.3">
      <c r="A761" s="1"/>
      <c r="C761" s="1"/>
    </row>
    <row r="762" spans="1:3" x14ac:dyDescent="0.3">
      <c r="A762" s="1"/>
      <c r="C762" s="1"/>
    </row>
    <row r="763" spans="1:3" x14ac:dyDescent="0.3">
      <c r="A763" s="1"/>
      <c r="C763" s="1"/>
    </row>
    <row r="764" spans="1:3" x14ac:dyDescent="0.3">
      <c r="A764" s="1"/>
      <c r="C764" s="1"/>
    </row>
    <row r="765" spans="1:3" x14ac:dyDescent="0.3">
      <c r="A765" s="1"/>
      <c r="C765" s="1"/>
    </row>
    <row r="766" spans="1:3" x14ac:dyDescent="0.3">
      <c r="A766" s="1"/>
      <c r="C766" s="1"/>
    </row>
    <row r="767" spans="1:3" x14ac:dyDescent="0.3">
      <c r="A767" s="1"/>
      <c r="C767" s="1"/>
    </row>
    <row r="768" spans="1:3" x14ac:dyDescent="0.3">
      <c r="A768" s="1"/>
      <c r="C768" s="1"/>
    </row>
    <row r="769" spans="1:3" x14ac:dyDescent="0.3">
      <c r="A769" s="1"/>
      <c r="C769" s="1"/>
    </row>
    <row r="770" spans="1:3" x14ac:dyDescent="0.3">
      <c r="A770" s="1"/>
      <c r="C770" s="1"/>
    </row>
    <row r="771" spans="1:3" x14ac:dyDescent="0.3">
      <c r="A771" s="1"/>
      <c r="C771" s="1"/>
    </row>
    <row r="772" spans="1:3" x14ac:dyDescent="0.3">
      <c r="A772" s="1"/>
      <c r="C772" s="1"/>
    </row>
    <row r="773" spans="1:3" x14ac:dyDescent="0.3">
      <c r="A773" s="1"/>
      <c r="C773" s="1"/>
    </row>
    <row r="774" spans="1:3" x14ac:dyDescent="0.3">
      <c r="A774" s="1"/>
      <c r="C774" s="1"/>
    </row>
    <row r="775" spans="1:3" x14ac:dyDescent="0.3">
      <c r="A775" s="1"/>
      <c r="C775" s="1"/>
    </row>
    <row r="776" spans="1:3" x14ac:dyDescent="0.3">
      <c r="A776" s="1"/>
      <c r="C776" s="1"/>
    </row>
    <row r="777" spans="1:3" x14ac:dyDescent="0.3">
      <c r="A777" s="1"/>
      <c r="C777" s="1"/>
    </row>
    <row r="778" spans="1:3" x14ac:dyDescent="0.3">
      <c r="A778" s="1"/>
      <c r="C778" s="1"/>
    </row>
    <row r="779" spans="1:3" x14ac:dyDescent="0.3">
      <c r="A779" s="1"/>
      <c r="C779" s="1"/>
    </row>
    <row r="780" spans="1:3" x14ac:dyDescent="0.3">
      <c r="A780" s="1"/>
      <c r="C780" s="1"/>
    </row>
    <row r="781" spans="1:3" x14ac:dyDescent="0.3">
      <c r="A781" s="1"/>
      <c r="C781" s="1"/>
    </row>
    <row r="782" spans="1:3" x14ac:dyDescent="0.3">
      <c r="A782" s="1"/>
      <c r="C782" s="1"/>
    </row>
    <row r="783" spans="1:3" x14ac:dyDescent="0.3">
      <c r="A783" s="1"/>
      <c r="C783" s="1"/>
    </row>
    <row r="784" spans="1:3" x14ac:dyDescent="0.3">
      <c r="A784" s="1"/>
      <c r="C784" s="1"/>
    </row>
    <row r="785" spans="1:3" x14ac:dyDescent="0.3">
      <c r="A785" s="1"/>
      <c r="C785" s="1"/>
    </row>
    <row r="786" spans="1:3" x14ac:dyDescent="0.3">
      <c r="A786" s="1"/>
      <c r="C786" s="1"/>
    </row>
    <row r="787" spans="1:3" x14ac:dyDescent="0.3">
      <c r="A787" s="1"/>
      <c r="C787" s="1"/>
    </row>
    <row r="788" spans="1:3" x14ac:dyDescent="0.3">
      <c r="A788" s="1"/>
      <c r="C788" s="1"/>
    </row>
    <row r="789" spans="1:3" x14ac:dyDescent="0.3">
      <c r="A789" s="1"/>
      <c r="C789" s="1"/>
    </row>
    <row r="790" spans="1:3" x14ac:dyDescent="0.3">
      <c r="A790" s="1"/>
      <c r="C790" s="1"/>
    </row>
    <row r="791" spans="1:3" x14ac:dyDescent="0.3">
      <c r="A791" s="1"/>
      <c r="C791" s="1"/>
    </row>
    <row r="792" spans="1:3" x14ac:dyDescent="0.3">
      <c r="A792" s="1"/>
      <c r="C792" s="1"/>
    </row>
    <row r="793" spans="1:3" x14ac:dyDescent="0.3">
      <c r="A793" s="1"/>
      <c r="C793" s="1"/>
    </row>
    <row r="794" spans="1:3" x14ac:dyDescent="0.3">
      <c r="A794" s="1"/>
      <c r="C794" s="1"/>
    </row>
    <row r="795" spans="1:3" x14ac:dyDescent="0.3">
      <c r="A795" s="1"/>
      <c r="C795" s="1"/>
    </row>
    <row r="796" spans="1:3" x14ac:dyDescent="0.3">
      <c r="A796" s="1"/>
      <c r="C796" s="1"/>
    </row>
    <row r="797" spans="1:3" x14ac:dyDescent="0.3">
      <c r="A797" s="1"/>
      <c r="C797" s="1"/>
    </row>
    <row r="798" spans="1:3" x14ac:dyDescent="0.3">
      <c r="A798" s="1"/>
      <c r="C798" s="1"/>
    </row>
    <row r="799" spans="1:3" x14ac:dyDescent="0.3">
      <c r="A799" s="1"/>
      <c r="C799" s="1"/>
    </row>
    <row r="800" spans="1:3" x14ac:dyDescent="0.3">
      <c r="A800" s="1"/>
      <c r="C800" s="1"/>
    </row>
    <row r="801" spans="1:3" x14ac:dyDescent="0.3">
      <c r="A801" s="1"/>
      <c r="C801" s="1"/>
    </row>
    <row r="802" spans="1:3" x14ac:dyDescent="0.3">
      <c r="A802" s="1"/>
      <c r="C802" s="1"/>
    </row>
    <row r="803" spans="1:3" x14ac:dyDescent="0.3">
      <c r="A803" s="1"/>
      <c r="C803" s="1"/>
    </row>
    <row r="804" spans="1:3" x14ac:dyDescent="0.3">
      <c r="A804" s="1"/>
      <c r="C804" s="1"/>
    </row>
    <row r="805" spans="1:3" x14ac:dyDescent="0.3">
      <c r="A805" s="1"/>
      <c r="C805" s="1"/>
    </row>
    <row r="806" spans="1:3" x14ac:dyDescent="0.3">
      <c r="A806" s="1"/>
      <c r="C806" s="1"/>
    </row>
    <row r="807" spans="1:3" x14ac:dyDescent="0.3">
      <c r="A807" s="1"/>
      <c r="C807" s="1"/>
    </row>
    <row r="808" spans="1:3" x14ac:dyDescent="0.3">
      <c r="A808" s="1"/>
      <c r="C808" s="1"/>
    </row>
    <row r="809" spans="1:3" x14ac:dyDescent="0.3">
      <c r="A809" s="1"/>
      <c r="C809" s="1"/>
    </row>
    <row r="810" spans="1:3" x14ac:dyDescent="0.3">
      <c r="A810" s="1"/>
      <c r="C810" s="1"/>
    </row>
    <row r="811" spans="1:3" x14ac:dyDescent="0.3">
      <c r="A811" s="1"/>
      <c r="C811" s="1"/>
    </row>
    <row r="812" spans="1:3" x14ac:dyDescent="0.3">
      <c r="A812" s="1"/>
      <c r="C812" s="1"/>
    </row>
    <row r="813" spans="1:3" x14ac:dyDescent="0.3">
      <c r="A813" s="1"/>
      <c r="C813" s="1"/>
    </row>
    <row r="814" spans="1:3" x14ac:dyDescent="0.3">
      <c r="A814" s="1"/>
      <c r="C814" s="1"/>
    </row>
    <row r="815" spans="1:3" x14ac:dyDescent="0.3">
      <c r="A815" s="1"/>
      <c r="C815" s="1"/>
    </row>
    <row r="816" spans="1:3" x14ac:dyDescent="0.3">
      <c r="A816" s="1"/>
      <c r="C816" s="1"/>
    </row>
    <row r="817" spans="1:3" x14ac:dyDescent="0.3">
      <c r="A817" s="1"/>
      <c r="C817" s="1"/>
    </row>
    <row r="818" spans="1:3" x14ac:dyDescent="0.3">
      <c r="C818" s="1"/>
    </row>
    <row r="819" spans="1:3" x14ac:dyDescent="0.3">
      <c r="C819" s="1"/>
    </row>
    <row r="820" spans="1:3" x14ac:dyDescent="0.3">
      <c r="C820" s="1"/>
    </row>
    <row r="821" spans="1:3" x14ac:dyDescent="0.3">
      <c r="C821" s="1"/>
    </row>
    <row r="822" spans="1:3" x14ac:dyDescent="0.3">
      <c r="C822" s="1"/>
    </row>
    <row r="823" spans="1:3" x14ac:dyDescent="0.3">
      <c r="C823" s="1"/>
    </row>
    <row r="824" spans="1:3" x14ac:dyDescent="0.3">
      <c r="C824" s="1"/>
    </row>
    <row r="825" spans="1:3" x14ac:dyDescent="0.3">
      <c r="C825" s="1"/>
    </row>
    <row r="826" spans="1:3" x14ac:dyDescent="0.3">
      <c r="C826" s="1"/>
    </row>
    <row r="827" spans="1:3" x14ac:dyDescent="0.3">
      <c r="C827" s="1"/>
    </row>
    <row r="828" spans="1:3" x14ac:dyDescent="0.3">
      <c r="C828" s="1"/>
    </row>
    <row r="829" spans="1:3" x14ac:dyDescent="0.3">
      <c r="C829" s="1"/>
    </row>
    <row r="830" spans="1:3" x14ac:dyDescent="0.3">
      <c r="C830" s="1"/>
    </row>
    <row r="831" spans="1:3" x14ac:dyDescent="0.3">
      <c r="C831" s="1"/>
    </row>
    <row r="832" spans="1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</sheetData>
  <conditionalFormatting sqref="CA18:CC20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F9D5-1B20-4069-84AB-B5225F836D96}">
  <dimension ref="A2:FK187"/>
  <sheetViews>
    <sheetView tabSelected="1" workbookViewId="0">
      <selection activeCell="N15" sqref="N15"/>
    </sheetView>
  </sheetViews>
  <sheetFormatPr baseColWidth="10" defaultRowHeight="14.4" x14ac:dyDescent="0.3"/>
  <sheetData>
    <row r="2" spans="1:167" x14ac:dyDescent="0.3">
      <c r="A2" s="50" t="s">
        <v>92</v>
      </c>
      <c r="C2" s="50" t="s">
        <v>93</v>
      </c>
      <c r="G2" s="50" t="s">
        <v>88</v>
      </c>
      <c r="H2" s="49" t="s">
        <v>81</v>
      </c>
      <c r="I2" cm="1">
        <f t="array" ref="I2:FK5">(TRANSPOSE(B11:E169))</f>
        <v>4.5548222635726665</v>
      </c>
      <c r="J2">
        <v>3.6839877313373348</v>
      </c>
      <c r="K2">
        <v>4.2624234092480062</v>
      </c>
      <c r="L2">
        <v>4.182460058948112</v>
      </c>
      <c r="M2">
        <v>4.1461071657290738</v>
      </c>
      <c r="N2">
        <v>3.7020045459549511</v>
      </c>
      <c r="O2">
        <v>3.1191787285773875</v>
      </c>
      <c r="P2">
        <v>2.9072396676214085</v>
      </c>
      <c r="Q2">
        <v>2.7115848244058993</v>
      </c>
      <c r="R2">
        <v>3.3536006728774881</v>
      </c>
      <c r="S2">
        <v>3.2619859723208355</v>
      </c>
      <c r="T2">
        <v>4.474555651430423</v>
      </c>
      <c r="U2">
        <v>4.2412578965448366</v>
      </c>
      <c r="V2">
        <v>4.4844932257771752</v>
      </c>
      <c r="W2">
        <v>4.1932001051296242</v>
      </c>
      <c r="X2">
        <v>3.7993388367320691</v>
      </c>
      <c r="Y2">
        <v>4.3151632099998505</v>
      </c>
      <c r="Z2">
        <v>3.7479108262349126</v>
      </c>
      <c r="AA2">
        <v>3.9075419072247097</v>
      </c>
      <c r="AB2">
        <v>2.743211930028755</v>
      </c>
      <c r="AC2">
        <v>2.821006526483294</v>
      </c>
      <c r="AD2">
        <v>2.4127049641931242</v>
      </c>
      <c r="AE2">
        <v>1.7273622503686914</v>
      </c>
      <c r="AF2">
        <v>0.60306273403933908</v>
      </c>
      <c r="AG2">
        <v>-0.95019739462584019</v>
      </c>
      <c r="AH2">
        <v>-0.53893079581170955</v>
      </c>
      <c r="AI2">
        <v>-0.10280887034219699</v>
      </c>
      <c r="AJ2">
        <v>1.1664011655910578</v>
      </c>
      <c r="AK2">
        <v>2.858936912248855</v>
      </c>
      <c r="AL2">
        <v>3.1698358145113792</v>
      </c>
      <c r="AM2">
        <v>3.6653854414522735</v>
      </c>
      <c r="AN2">
        <v>4.3826453889932671</v>
      </c>
      <c r="AO2">
        <v>3.3199058070509935</v>
      </c>
      <c r="AP2">
        <v>2.8066682071459459</v>
      </c>
      <c r="AQ2">
        <v>2.2865117406066116</v>
      </c>
      <c r="AR2">
        <v>2.6077107599381977</v>
      </c>
      <c r="AS2">
        <v>3.4307069360431708</v>
      </c>
      <c r="AT2">
        <v>4.2256106898322709</v>
      </c>
      <c r="AU2">
        <v>4.3370482549361489</v>
      </c>
      <c r="AV2">
        <v>4.1161670214298951</v>
      </c>
      <c r="AW2">
        <v>3.4814056272920002</v>
      </c>
      <c r="AX2">
        <v>2.4023751008017014</v>
      </c>
      <c r="AY2">
        <v>2.6733258155179795</v>
      </c>
      <c r="AZ2">
        <v>2.1997916299495213</v>
      </c>
      <c r="BA2">
        <v>2.6013098466592277</v>
      </c>
      <c r="BB2">
        <v>4.0023794842237281</v>
      </c>
      <c r="BC2">
        <v>4.0501348871777365</v>
      </c>
      <c r="BD2">
        <v>4.421452442981133</v>
      </c>
      <c r="BE2">
        <v>4.3140689443069924</v>
      </c>
      <c r="BF2">
        <v>4.3112717159518699</v>
      </c>
      <c r="BG2">
        <v>4.6747024923403657</v>
      </c>
      <c r="BH2">
        <v>4.483552816031211</v>
      </c>
      <c r="BI2">
        <v>4.8555268833108567</v>
      </c>
      <c r="BJ2">
        <v>4.0927900863352296</v>
      </c>
      <c r="BK2">
        <v>4.1034527275657817</v>
      </c>
      <c r="BL2">
        <v>4.8831265685257641</v>
      </c>
      <c r="BM2">
        <v>4.8163367927339884</v>
      </c>
      <c r="BN2">
        <v>4.721885912228041</v>
      </c>
      <c r="BO2">
        <v>4.7911182467322844</v>
      </c>
      <c r="BP2">
        <v>4.8235742707329665</v>
      </c>
      <c r="BQ2">
        <v>4.2247448612330318</v>
      </c>
      <c r="BR2">
        <v>5.2444568111355006</v>
      </c>
      <c r="BS2">
        <v>3.9731723525519014</v>
      </c>
      <c r="BT2">
        <v>2.9055943095086967</v>
      </c>
      <c r="BU2">
        <v>2.1975051856706784</v>
      </c>
      <c r="BV2">
        <v>0.99629832704311028</v>
      </c>
      <c r="BW2">
        <v>0.48923629256110157</v>
      </c>
      <c r="BX2">
        <v>0.16731829373148877</v>
      </c>
      <c r="BY2">
        <v>1.3372586567694578</v>
      </c>
      <c r="BZ2">
        <v>1.3253787532159889</v>
      </c>
      <c r="CA2">
        <v>2.1465169830615416</v>
      </c>
      <c r="CB2">
        <v>1.9925248221954739</v>
      </c>
      <c r="CC2">
        <v>1.6792570124718242</v>
      </c>
      <c r="CD2">
        <v>1.9550651524723905</v>
      </c>
      <c r="CE2">
        <v>3.2311353875128956</v>
      </c>
      <c r="CF2">
        <v>4.3004406510574578</v>
      </c>
      <c r="CG2">
        <v>4.3419520859967031</v>
      </c>
      <c r="CH2">
        <v>4.2274912170168877</v>
      </c>
      <c r="CI2">
        <v>3.4948603562317659</v>
      </c>
      <c r="CJ2">
        <v>3.3511049439547858</v>
      </c>
      <c r="CK2">
        <v>3.9088432572524257</v>
      </c>
      <c r="CL2">
        <v>3.6177355801611855</v>
      </c>
      <c r="CM2">
        <v>3.4485988471707918</v>
      </c>
      <c r="CN2">
        <v>2.9727366937913002</v>
      </c>
      <c r="CO2">
        <v>3.2131067957182013</v>
      </c>
      <c r="CP2">
        <v>2.9729038556202125</v>
      </c>
      <c r="CQ2">
        <v>2.325277937424497</v>
      </c>
      <c r="CR2">
        <v>2.6345603763438197</v>
      </c>
      <c r="CS2">
        <v>1.5767249700146868</v>
      </c>
      <c r="CT2">
        <v>1.9343747200181172</v>
      </c>
      <c r="CU2">
        <v>2.3680360773066234</v>
      </c>
      <c r="CV2">
        <v>2.1333646824578612</v>
      </c>
      <c r="CW2">
        <v>1.3924712055185307</v>
      </c>
      <c r="CX2">
        <v>1.3760107660276244</v>
      </c>
      <c r="CY2">
        <v>0.26596727212868654</v>
      </c>
      <c r="CZ2">
        <v>-2.5411536884212604</v>
      </c>
      <c r="DA2">
        <v>-3.2342272930783178</v>
      </c>
      <c r="DB2">
        <v>-3.9788374053187248</v>
      </c>
      <c r="DC2">
        <v>-3.1328157006863644</v>
      </c>
      <c r="DD2">
        <v>0.10557252348297741</v>
      </c>
      <c r="DE2">
        <v>1.7452658449103264</v>
      </c>
      <c r="DF2">
        <v>2.9135950291180102</v>
      </c>
      <c r="DG2">
        <v>3.344209253779229</v>
      </c>
      <c r="DH2">
        <v>2.7759609093124693</v>
      </c>
      <c r="DI2">
        <v>2.0377971996133448</v>
      </c>
      <c r="DJ2">
        <v>1.7437088645501975</v>
      </c>
      <c r="DK2">
        <v>0.94265346456723353</v>
      </c>
      <c r="DL2">
        <v>1.543075871606514</v>
      </c>
      <c r="DM2">
        <v>2.6380693108862374</v>
      </c>
      <c r="DN2">
        <v>2.4033358391379211</v>
      </c>
      <c r="DO2">
        <v>2.5737123144880414</v>
      </c>
      <c r="DP2">
        <v>1.5518520073324771</v>
      </c>
      <c r="DQ2">
        <v>1.7008684857094281</v>
      </c>
      <c r="DR2">
        <v>1.5199382041070075</v>
      </c>
      <c r="DS2">
        <v>2.2370224932955152</v>
      </c>
      <c r="DT2">
        <v>3.0091449601746367</v>
      </c>
      <c r="DU2">
        <v>1.6508175559380112</v>
      </c>
      <c r="DV2">
        <v>2.6891521587272926</v>
      </c>
      <c r="DW2">
        <v>3.059782928201682</v>
      </c>
      <c r="DX2">
        <v>2.6858351011456394</v>
      </c>
      <c r="DY2">
        <v>3.9692994988184793</v>
      </c>
      <c r="DZ2">
        <v>3.2790878609270546</v>
      </c>
      <c r="EA2">
        <v>2.4473213664345517</v>
      </c>
      <c r="EB2">
        <v>2.1198613126648169</v>
      </c>
      <c r="EC2">
        <v>1.7950168913805964</v>
      </c>
      <c r="ED2">
        <v>1.4932508327147209</v>
      </c>
      <c r="EE2">
        <v>1.8057615310855146</v>
      </c>
      <c r="EF2">
        <v>2.1815663030564147</v>
      </c>
      <c r="EG2">
        <v>2.0874616941966906</v>
      </c>
      <c r="EH2">
        <v>2.3304137937582903</v>
      </c>
      <c r="EI2">
        <v>2.4108214121745908</v>
      </c>
      <c r="EJ2">
        <v>2.9941434967617697</v>
      </c>
      <c r="EK2">
        <v>3.3288100947591159</v>
      </c>
      <c r="EL2">
        <v>3.2989628465220244</v>
      </c>
      <c r="EM2">
        <v>3.130030640718684</v>
      </c>
      <c r="EN2">
        <v>2.125110751484538</v>
      </c>
      <c r="EO2">
        <v>1.9335587266003706</v>
      </c>
      <c r="EP2">
        <v>2.2421256946982382</v>
      </c>
      <c r="EQ2">
        <v>2.7972168686428489</v>
      </c>
      <c r="ER2">
        <v>3.3517765241980912</v>
      </c>
      <c r="ES2">
        <v>1.2803523711091058</v>
      </c>
      <c r="ET2">
        <v>-7.5023656368046865</v>
      </c>
      <c r="EU2">
        <v>-1.4130616990899902</v>
      </c>
      <c r="EV2">
        <v>-1.0185963149321409</v>
      </c>
      <c r="EW2">
        <v>1.7645426008244813</v>
      </c>
      <c r="EX2">
        <v>12.239255267606008</v>
      </c>
      <c r="EY2">
        <v>4.9765842694507567</v>
      </c>
      <c r="EZ2">
        <v>5.7226780429190827</v>
      </c>
      <c r="FA2">
        <v>4.0148911746720861</v>
      </c>
      <c r="FB2">
        <v>2.4789231663651545</v>
      </c>
      <c r="FC2">
        <v>2.2963855742280659</v>
      </c>
      <c r="FD2">
        <v>1.3163292014694905</v>
      </c>
      <c r="FE2">
        <v>2.2808090815085169</v>
      </c>
      <c r="FF2">
        <v>2.8294617391073418</v>
      </c>
      <c r="FG2">
        <v>3.2363075652528384</v>
      </c>
      <c r="FH2">
        <v>3.1962170406030888</v>
      </c>
      <c r="FI2">
        <v>2.9018317949903505</v>
      </c>
      <c r="FJ2">
        <v>3.0368486000836192</v>
      </c>
      <c r="FK2">
        <v>2.7187692444378797</v>
      </c>
    </row>
    <row r="3" spans="1:167" x14ac:dyDescent="0.3">
      <c r="I3">
        <v>4.6677622942051578</v>
      </c>
      <c r="J3">
        <v>4.4831892411143048</v>
      </c>
      <c r="K3">
        <v>4.1110056925996119</v>
      </c>
      <c r="L3">
        <v>4.2576573022626851</v>
      </c>
      <c r="M3">
        <v>4.2431224624418284</v>
      </c>
      <c r="N3">
        <v>4.0140851545045875</v>
      </c>
      <c r="O3">
        <v>4.0707900084751225</v>
      </c>
      <c r="P3">
        <v>3.8738738738738787</v>
      </c>
      <c r="Q3">
        <v>3.5944741532976776</v>
      </c>
      <c r="R3">
        <v>3.9776192622842155</v>
      </c>
      <c r="S3">
        <v>3.9693520140105187</v>
      </c>
      <c r="T3">
        <v>4.1630529054640153</v>
      </c>
      <c r="U3">
        <v>4.3309559247373786</v>
      </c>
      <c r="V3">
        <v>4.3355180944122829</v>
      </c>
      <c r="W3">
        <v>4.520226053413956</v>
      </c>
      <c r="X3">
        <v>4.5795170691090847</v>
      </c>
      <c r="Y3">
        <v>4.67233460050962</v>
      </c>
      <c r="Z3">
        <v>4.535862400495394</v>
      </c>
      <c r="AA3">
        <v>4.3779210314262684</v>
      </c>
      <c r="AB3">
        <v>4.3789808917197526</v>
      </c>
      <c r="AC3">
        <v>4.5961255150354763</v>
      </c>
      <c r="AD3">
        <v>4.8324240062353807</v>
      </c>
      <c r="AE3">
        <v>5.3785521836134498</v>
      </c>
      <c r="AF3">
        <v>5.3142639206712472</v>
      </c>
      <c r="AG3">
        <v>5.4983542597181634</v>
      </c>
      <c r="AH3">
        <v>5.0802973977695176</v>
      </c>
      <c r="AI3">
        <v>4.6644688644688515</v>
      </c>
      <c r="AJ3">
        <v>4.4420462529061844</v>
      </c>
      <c r="AK3">
        <v>3.8552978217567313</v>
      </c>
      <c r="AL3">
        <v>3.8207637282163365</v>
      </c>
      <c r="AM3">
        <v>3.4997585166623546</v>
      </c>
      <c r="AN3">
        <v>3.4674063800277377</v>
      </c>
      <c r="AO3">
        <v>3.4598912468119858</v>
      </c>
      <c r="AP3">
        <v>3.4307211056817444</v>
      </c>
      <c r="AQ3">
        <v>3.2461604009008216</v>
      </c>
      <c r="AR3">
        <v>3.1280160857908967</v>
      </c>
      <c r="AS3">
        <v>2.9016611295680894</v>
      </c>
      <c r="AT3">
        <v>2.7449972655452015</v>
      </c>
      <c r="AU3">
        <v>2.9037054504247761</v>
      </c>
      <c r="AV3">
        <v>2.7510772290354701</v>
      </c>
      <c r="AW3">
        <v>2.9483363143858909</v>
      </c>
      <c r="AX3">
        <v>3.0782451437476377</v>
      </c>
      <c r="AY3">
        <v>2.991725015913449</v>
      </c>
      <c r="AZ3">
        <v>3.0569259962049289</v>
      </c>
      <c r="BA3">
        <v>2.8852245143728084</v>
      </c>
      <c r="BB3">
        <v>2.6547130956306342</v>
      </c>
      <c r="BC3">
        <v>2.6372064276884988</v>
      </c>
      <c r="BD3">
        <v>2.5777466811511607</v>
      </c>
      <c r="BE3">
        <v>2.4793791493175288</v>
      </c>
      <c r="BF3">
        <v>2.5254545454545418</v>
      </c>
      <c r="BG3">
        <v>2.3081045602076244</v>
      </c>
      <c r="BH3">
        <v>2.2341488515134511</v>
      </c>
      <c r="BI3">
        <v>2.2605591909577782</v>
      </c>
      <c r="BJ3">
        <v>2.1871878084969154</v>
      </c>
      <c r="BK3">
        <v>2.3543260741612615</v>
      </c>
      <c r="BL3">
        <v>2.3410020659343278</v>
      </c>
      <c r="BM3">
        <v>2.171611401977902</v>
      </c>
      <c r="BN3">
        <v>2.0825258724915807</v>
      </c>
      <c r="BO3">
        <v>2.0126509488211708</v>
      </c>
      <c r="BP3">
        <v>2.0203926412645234</v>
      </c>
      <c r="BQ3">
        <v>2.2398979690604781</v>
      </c>
      <c r="BR3">
        <v>2.3987487745584124</v>
      </c>
      <c r="BS3">
        <v>2.5366403607666399</v>
      </c>
      <c r="BT3">
        <v>2.5784753363228718</v>
      </c>
      <c r="BU3">
        <v>2.6541625131566438</v>
      </c>
      <c r="BV3">
        <v>2.6380741560597887</v>
      </c>
      <c r="BW3">
        <v>2.6569543705332599</v>
      </c>
      <c r="BX3">
        <v>2.7142076502732371</v>
      </c>
      <c r="BY3">
        <v>2.5318309798028515</v>
      </c>
      <c r="BZ3">
        <v>2.4263076450258048</v>
      </c>
      <c r="CA3">
        <v>2.2674085458917359</v>
      </c>
      <c r="CB3">
        <v>2.0567440029366724</v>
      </c>
      <c r="CC3">
        <v>1.8343915343915329</v>
      </c>
      <c r="CD3">
        <v>1.4913116488653344</v>
      </c>
      <c r="CE3">
        <v>1.361491776066015</v>
      </c>
      <c r="CF3">
        <v>1.1645545865414331</v>
      </c>
      <c r="CG3">
        <v>1.3160697678043398</v>
      </c>
      <c r="CH3">
        <v>1.7806016597510244</v>
      </c>
      <c r="CI3">
        <v>1.8081594486663466</v>
      </c>
      <c r="CJ3">
        <v>2.1642010233579034</v>
      </c>
      <c r="CK3">
        <v>2.3076923076922995</v>
      </c>
      <c r="CL3">
        <v>2.1403127914265019</v>
      </c>
      <c r="CM3">
        <v>2.0465120999457076</v>
      </c>
      <c r="CN3">
        <v>2.101206958293611</v>
      </c>
      <c r="CO3">
        <v>2.1052631578947212</v>
      </c>
      <c r="CP3">
        <v>2.461670483403422</v>
      </c>
      <c r="CQ3">
        <v>2.8180009945300899</v>
      </c>
      <c r="CR3">
        <v>2.6675492632130204</v>
      </c>
      <c r="CS3">
        <v>2.6269023073146824</v>
      </c>
      <c r="CT3">
        <v>2.2880988669065738</v>
      </c>
      <c r="CU3">
        <v>2.119293697737068</v>
      </c>
      <c r="CV3">
        <v>2.3105089182179794</v>
      </c>
      <c r="CW3">
        <v>2.3879340448024644</v>
      </c>
      <c r="CX3">
        <v>2.3359325164472144</v>
      </c>
      <c r="CY3">
        <v>2.4665046957361936</v>
      </c>
      <c r="CZ3">
        <v>1.9996707973757966</v>
      </c>
      <c r="DA3">
        <v>1.753853197721944</v>
      </c>
      <c r="DB3">
        <v>1.8299972554692845</v>
      </c>
      <c r="DC3">
        <v>1.480423559210009</v>
      </c>
      <c r="DD3">
        <v>1.7502201607288548</v>
      </c>
      <c r="DE3">
        <v>1.3402388462651071</v>
      </c>
      <c r="DF3">
        <v>0.95291607851735183</v>
      </c>
      <c r="DG3">
        <v>0.89633813080707281</v>
      </c>
      <c r="DH3">
        <v>0.64526945890712728</v>
      </c>
      <c r="DI3">
        <v>1.1059461026839967</v>
      </c>
      <c r="DJ3">
        <v>1.4511771866077217</v>
      </c>
      <c r="DK3">
        <v>1.898179914051501</v>
      </c>
      <c r="DL3">
        <v>2.1746275443817575</v>
      </c>
      <c r="DM3">
        <v>2.2284759160590806</v>
      </c>
      <c r="DN3">
        <v>2.2528991971454193</v>
      </c>
      <c r="DO3">
        <v>2.0174276689717496</v>
      </c>
      <c r="DP3">
        <v>1.9489990614135255</v>
      </c>
      <c r="DQ3">
        <v>1.9291631964230893</v>
      </c>
      <c r="DR3">
        <v>1.6610614566566761</v>
      </c>
      <c r="DS3">
        <v>1.744779340561986</v>
      </c>
      <c r="DT3">
        <v>1.7228561549101018</v>
      </c>
      <c r="DU3">
        <v>1.6023669962284659</v>
      </c>
      <c r="DV3">
        <v>1.8965154746223067</v>
      </c>
      <c r="DW3">
        <v>1.7741832227225141</v>
      </c>
      <c r="DX3">
        <v>1.7272441426665397</v>
      </c>
      <c r="DY3">
        <v>1.688415581337277</v>
      </c>
      <c r="DZ3">
        <v>1.7769992294055514</v>
      </c>
      <c r="EA3">
        <v>1.8606738180506843</v>
      </c>
      <c r="EB3">
        <v>1.9940604232888237</v>
      </c>
      <c r="EC3">
        <v>2.1698592276250261</v>
      </c>
      <c r="ED3">
        <v>2.2246678720226232</v>
      </c>
      <c r="EE3">
        <v>2.2503180334213058</v>
      </c>
      <c r="EF3">
        <v>2.1823617339312484</v>
      </c>
      <c r="EG3">
        <v>2.17714567402294</v>
      </c>
      <c r="EH3">
        <v>1.777590700836984</v>
      </c>
      <c r="EI3">
        <v>1.6423409095484454</v>
      </c>
      <c r="EJ3">
        <v>1.7558133010572519</v>
      </c>
      <c r="EK3">
        <v>1.9640913386203662</v>
      </c>
      <c r="EL3">
        <v>2.2229468560612142</v>
      </c>
      <c r="EM3">
        <v>2.1953383720745956</v>
      </c>
      <c r="EN3">
        <v>2.1969711888772947</v>
      </c>
      <c r="EO3">
        <v>2.1288160513668775</v>
      </c>
      <c r="EP3">
        <v>2.0462308117234151</v>
      </c>
      <c r="EQ3">
        <v>2.2722163218159119</v>
      </c>
      <c r="ER3">
        <v>2.3277951848554412</v>
      </c>
      <c r="ES3">
        <v>2.2490839405298502</v>
      </c>
      <c r="ET3">
        <v>1.2774571321830797</v>
      </c>
      <c r="EU3">
        <v>1.6676268154391938</v>
      </c>
      <c r="EV3">
        <v>1.6432340412710467</v>
      </c>
      <c r="EW3">
        <v>1.4360767954704423</v>
      </c>
      <c r="EX3">
        <v>3.7245595082602945</v>
      </c>
      <c r="EY3">
        <v>4.0563210163729213</v>
      </c>
      <c r="EZ3">
        <v>5.0211949191480754</v>
      </c>
      <c r="FA3">
        <v>6.331539194187874</v>
      </c>
      <c r="FB3">
        <v>6.0276378627106331</v>
      </c>
      <c r="FC3">
        <v>6.2763095199710461</v>
      </c>
      <c r="FD3">
        <v>5.9803758992615252</v>
      </c>
      <c r="FE3">
        <v>5.5323521957553412</v>
      </c>
      <c r="FF3">
        <v>5.2345520135262058</v>
      </c>
      <c r="FG3">
        <v>4.4133113993689355</v>
      </c>
      <c r="FH3">
        <v>3.984326363203583</v>
      </c>
      <c r="FI3">
        <v>3.8165201600168341</v>
      </c>
      <c r="FJ3">
        <v>3.4244214032029374</v>
      </c>
      <c r="FK3">
        <v>3.2701620714147506</v>
      </c>
    </row>
    <row r="4" spans="1:167" x14ac:dyDescent="0.3">
      <c r="A4" s="50" t="s">
        <v>103</v>
      </c>
      <c r="B4" s="50" t="s">
        <v>90</v>
      </c>
      <c r="C4" s="50" t="s">
        <v>91</v>
      </c>
      <c r="I4">
        <v>8.4499999999999993</v>
      </c>
      <c r="J4">
        <v>7.73</v>
      </c>
      <c r="K4">
        <v>7.34</v>
      </c>
      <c r="L4">
        <v>7.4</v>
      </c>
      <c r="M4">
        <v>7.13</v>
      </c>
      <c r="N4">
        <v>6.33</v>
      </c>
      <c r="O4">
        <v>5.7</v>
      </c>
      <c r="P4">
        <v>5.49</v>
      </c>
      <c r="Q4">
        <v>5.7</v>
      </c>
      <c r="R4">
        <v>5.84</v>
      </c>
      <c r="S4">
        <v>6.2</v>
      </c>
      <c r="T4">
        <v>6.13</v>
      </c>
      <c r="U4">
        <v>5.91</v>
      </c>
      <c r="V4">
        <v>6.35</v>
      </c>
      <c r="W4">
        <v>7.22</v>
      </c>
      <c r="X4">
        <v>8</v>
      </c>
      <c r="Y4">
        <v>8.85</v>
      </c>
      <c r="Z4">
        <v>8.7100000000000009</v>
      </c>
      <c r="AA4">
        <v>8.11</v>
      </c>
      <c r="AB4">
        <v>7.91</v>
      </c>
      <c r="AC4">
        <v>8.02</v>
      </c>
      <c r="AD4">
        <v>8.01</v>
      </c>
      <c r="AE4">
        <v>7.73</v>
      </c>
      <c r="AF4">
        <v>7.23</v>
      </c>
      <c r="AG4">
        <v>6.22</v>
      </c>
      <c r="AH4">
        <v>5.73</v>
      </c>
      <c r="AI4">
        <v>5.55</v>
      </c>
      <c r="AJ4">
        <v>4.7</v>
      </c>
      <c r="AK4">
        <v>3.99</v>
      </c>
      <c r="AL4">
        <v>3.78</v>
      </c>
      <c r="AM4">
        <v>3.19</v>
      </c>
      <c r="AN4">
        <v>3.12</v>
      </c>
      <c r="AO4">
        <v>3.04</v>
      </c>
      <c r="AP4">
        <v>3.03</v>
      </c>
      <c r="AQ4">
        <v>3.08</v>
      </c>
      <c r="AR4">
        <v>3.12</v>
      </c>
      <c r="AS4">
        <v>3.32</v>
      </c>
      <c r="AT4">
        <v>4.0599999999999996</v>
      </c>
      <c r="AU4">
        <v>4.59</v>
      </c>
      <c r="AV4">
        <v>5.44</v>
      </c>
      <c r="AW4">
        <v>5.92</v>
      </c>
      <c r="AX4">
        <v>5.77</v>
      </c>
      <c r="AY4">
        <v>5.53</v>
      </c>
      <c r="AZ4">
        <v>5.42</v>
      </c>
      <c r="BA4">
        <v>5.07</v>
      </c>
      <c r="BB4">
        <v>5.15</v>
      </c>
      <c r="BC4">
        <v>5.25</v>
      </c>
      <c r="BD4">
        <v>5.1100000000000003</v>
      </c>
      <c r="BE4">
        <v>5.2</v>
      </c>
      <c r="BF4">
        <v>5.19</v>
      </c>
      <c r="BG4">
        <v>5.19</v>
      </c>
      <c r="BH4">
        <v>5.22</v>
      </c>
      <c r="BI4">
        <v>5.2</v>
      </c>
      <c r="BJ4">
        <v>5.12</v>
      </c>
      <c r="BK4">
        <v>4.99</v>
      </c>
      <c r="BL4">
        <v>4.3600000000000003</v>
      </c>
      <c r="BM4">
        <v>4.53</v>
      </c>
      <c r="BN4">
        <v>4.57</v>
      </c>
      <c r="BO4">
        <v>4.79</v>
      </c>
      <c r="BP4">
        <v>5.19</v>
      </c>
      <c r="BQ4">
        <v>5.7</v>
      </c>
      <c r="BR4">
        <v>5.89</v>
      </c>
      <c r="BS4">
        <v>6.2</v>
      </c>
      <c r="BT4">
        <v>6.2</v>
      </c>
      <c r="BU4">
        <v>4.95</v>
      </c>
      <c r="BV4">
        <v>3.74</v>
      </c>
      <c r="BW4">
        <v>3.28</v>
      </c>
      <c r="BX4">
        <v>1.95</v>
      </c>
      <c r="BY4">
        <v>1.75</v>
      </c>
      <c r="BZ4">
        <v>1.75</v>
      </c>
      <c r="CA4">
        <v>1.68</v>
      </c>
      <c r="CB4">
        <v>1.37</v>
      </c>
      <c r="CC4">
        <v>1.18</v>
      </c>
      <c r="CD4">
        <v>1.06</v>
      </c>
      <c r="CE4">
        <v>0.95</v>
      </c>
      <c r="CF4">
        <v>0.94</v>
      </c>
      <c r="CG4">
        <v>0.93</v>
      </c>
      <c r="CH4">
        <v>1.08</v>
      </c>
      <c r="CI4">
        <v>1.49</v>
      </c>
      <c r="CJ4">
        <v>2.0299999999999998</v>
      </c>
      <c r="CK4">
        <v>2.58</v>
      </c>
      <c r="CL4">
        <v>2.91</v>
      </c>
      <c r="CM4">
        <v>3.42</v>
      </c>
      <c r="CN4">
        <v>3.91</v>
      </c>
      <c r="CO4">
        <v>4.5</v>
      </c>
      <c r="CP4">
        <v>4.83</v>
      </c>
      <c r="CQ4">
        <v>5.03</v>
      </c>
      <c r="CR4">
        <v>5.03</v>
      </c>
      <c r="CS4">
        <v>5.1100000000000003</v>
      </c>
      <c r="CT4">
        <v>4.87</v>
      </c>
      <c r="CU4">
        <v>4.4400000000000004</v>
      </c>
      <c r="CV4">
        <v>3.49</v>
      </c>
      <c r="CW4">
        <v>2.14</v>
      </c>
      <c r="CX4">
        <v>1.65</v>
      </c>
      <c r="CY4">
        <v>1.55</v>
      </c>
      <c r="CZ4">
        <v>0.33</v>
      </c>
      <c r="DA4">
        <v>0.2</v>
      </c>
      <c r="DB4">
        <v>0.17</v>
      </c>
      <c r="DC4">
        <v>0.16</v>
      </c>
      <c r="DD4">
        <v>0.06</v>
      </c>
      <c r="DE4">
        <v>0.1</v>
      </c>
      <c r="DF4">
        <v>0.15</v>
      </c>
      <c r="DG4">
        <v>0.15</v>
      </c>
      <c r="DH4">
        <v>0.14000000000000001</v>
      </c>
      <c r="DI4">
        <v>0.13</v>
      </c>
      <c r="DJ4">
        <v>0.05</v>
      </c>
      <c r="DK4">
        <v>0.02</v>
      </c>
      <c r="DL4">
        <v>0.02</v>
      </c>
      <c r="DM4">
        <v>7.0000000000000007E-2</v>
      </c>
      <c r="DN4">
        <v>0.09</v>
      </c>
      <c r="DO4">
        <v>0.1</v>
      </c>
      <c r="DP4">
        <v>0.09</v>
      </c>
      <c r="DQ4">
        <v>0.09</v>
      </c>
      <c r="DR4">
        <v>0.05</v>
      </c>
      <c r="DS4">
        <v>0.03</v>
      </c>
      <c r="DT4">
        <v>0.06</v>
      </c>
      <c r="DU4">
        <v>0.05</v>
      </c>
      <c r="DV4">
        <v>0.03</v>
      </c>
      <c r="DW4">
        <v>0.03</v>
      </c>
      <c r="DX4">
        <v>0.02</v>
      </c>
      <c r="DY4">
        <v>0.02</v>
      </c>
      <c r="DZ4">
        <v>0.02</v>
      </c>
      <c r="EA4">
        <v>0.04</v>
      </c>
      <c r="EB4">
        <v>0.12</v>
      </c>
      <c r="EC4">
        <v>0.28999999999999998</v>
      </c>
      <c r="ED4">
        <v>0.26</v>
      </c>
      <c r="EE4">
        <v>0.3</v>
      </c>
      <c r="EF4">
        <v>0.43</v>
      </c>
      <c r="EG4">
        <v>0.6</v>
      </c>
      <c r="EH4">
        <v>0.91</v>
      </c>
      <c r="EI4">
        <v>1.05</v>
      </c>
      <c r="EJ4">
        <v>1.23</v>
      </c>
      <c r="EK4">
        <v>1.58</v>
      </c>
      <c r="EL4">
        <v>1.88</v>
      </c>
      <c r="EM4">
        <v>2.0699999999999998</v>
      </c>
      <c r="EN4">
        <v>2.36</v>
      </c>
      <c r="EO4">
        <v>2.44</v>
      </c>
      <c r="EP4">
        <v>2.36</v>
      </c>
      <c r="EQ4">
        <v>2.0299999999999998</v>
      </c>
      <c r="ER4">
        <v>1.61</v>
      </c>
      <c r="ES4">
        <v>1.17</v>
      </c>
      <c r="ET4">
        <v>0.14000000000000001</v>
      </c>
      <c r="EU4">
        <v>0.12</v>
      </c>
      <c r="EV4">
        <v>0.09</v>
      </c>
      <c r="EW4">
        <v>0.06</v>
      </c>
      <c r="EX4">
        <v>0.02</v>
      </c>
      <c r="EY4">
        <v>0.05</v>
      </c>
      <c r="EZ4">
        <v>0.05</v>
      </c>
      <c r="FA4">
        <v>0.28999999999999998</v>
      </c>
      <c r="FB4">
        <v>1.03</v>
      </c>
      <c r="FC4">
        <v>2.69</v>
      </c>
      <c r="FD4">
        <v>4.1900000000000004</v>
      </c>
      <c r="FE4">
        <v>4.78</v>
      </c>
      <c r="FF4">
        <v>5.28</v>
      </c>
      <c r="FG4">
        <v>5.53</v>
      </c>
      <c r="FH4">
        <v>5.53</v>
      </c>
      <c r="FI4">
        <v>5.46</v>
      </c>
      <c r="FJ4">
        <v>5.47</v>
      </c>
      <c r="FK4">
        <v>5.24</v>
      </c>
    </row>
    <row r="5" spans="1:167" x14ac:dyDescent="0.3">
      <c r="A5" s="49" t="s">
        <v>87</v>
      </c>
      <c r="B5" s="49" t="s">
        <v>83</v>
      </c>
      <c r="C5" s="49" t="s">
        <v>87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</row>
    <row r="7" spans="1:167" x14ac:dyDescent="0.3">
      <c r="G7" s="50" t="s">
        <v>89</v>
      </c>
      <c r="H7" s="49" t="s">
        <v>81</v>
      </c>
      <c r="I7" cm="1">
        <f t="array" ref="I7:L10">(MMULT(TRANSPOSE(B11:E169),B11:E169))</f>
        <v>1735.4306102437249</v>
      </c>
      <c r="J7">
        <v>1265.4037619982355</v>
      </c>
      <c r="K7">
        <v>1634.4459636147358</v>
      </c>
      <c r="L7">
        <v>424.02550742550375</v>
      </c>
      <c r="N7" s="50" t="s">
        <v>20</v>
      </c>
      <c r="O7" s="49" t="s">
        <v>85</v>
      </c>
      <c r="P7">
        <v>3.6839877313373348</v>
      </c>
      <c r="Q7">
        <v>4.4831892411143048</v>
      </c>
      <c r="R7">
        <v>7.73</v>
      </c>
    </row>
    <row r="8" spans="1:167" x14ac:dyDescent="0.3">
      <c r="H8" s="49" t="s">
        <v>82</v>
      </c>
      <c r="I8">
        <v>1265.4037619982355</v>
      </c>
      <c r="J8">
        <v>1508.3426930406554</v>
      </c>
      <c r="K8">
        <v>1786.7313543065397</v>
      </c>
      <c r="L8">
        <v>449.79091728663229</v>
      </c>
      <c r="P8">
        <v>4.2624234092480062</v>
      </c>
      <c r="Q8">
        <v>4.1110056925996119</v>
      </c>
      <c r="R8">
        <v>7.34</v>
      </c>
    </row>
    <row r="9" spans="1:167" x14ac:dyDescent="0.3">
      <c r="H9" s="49" t="s">
        <v>83</v>
      </c>
      <c r="I9">
        <v>1634.4459636147358</v>
      </c>
      <c r="J9">
        <v>1786.7313543065397</v>
      </c>
      <c r="K9">
        <v>2784.9904000000006</v>
      </c>
      <c r="L9">
        <v>520.97999999999956</v>
      </c>
      <c r="P9">
        <v>4.182460058948112</v>
      </c>
      <c r="Q9">
        <v>4.2576573022626851</v>
      </c>
      <c r="R9">
        <v>7.4</v>
      </c>
    </row>
    <row r="10" spans="1:167" x14ac:dyDescent="0.3">
      <c r="A10" t="s">
        <v>15</v>
      </c>
      <c r="B10" t="s">
        <v>20</v>
      </c>
      <c r="C10" t="s">
        <v>19</v>
      </c>
      <c r="D10" t="s">
        <v>18</v>
      </c>
      <c r="E10" t="s">
        <v>22</v>
      </c>
      <c r="I10">
        <v>424.02550742550375</v>
      </c>
      <c r="J10">
        <v>449.79091728663229</v>
      </c>
      <c r="K10">
        <v>520.97999999999956</v>
      </c>
      <c r="L10">
        <v>159</v>
      </c>
      <c r="P10">
        <v>4.1461071657290738</v>
      </c>
      <c r="Q10">
        <v>4.2431224624418284</v>
      </c>
      <c r="R10">
        <v>7.13</v>
      </c>
    </row>
    <row r="11" spans="1:167" x14ac:dyDescent="0.3">
      <c r="A11" s="2">
        <v>31137</v>
      </c>
      <c r="B11">
        <v>4.5548222635726665</v>
      </c>
      <c r="C11">
        <v>4.6677622942051578</v>
      </c>
      <c r="D11">
        <v>8.4499999999999993</v>
      </c>
      <c r="E11">
        <v>1</v>
      </c>
      <c r="P11">
        <v>3.7020045459549511</v>
      </c>
      <c r="Q11">
        <v>4.0140851545045875</v>
      </c>
      <c r="R11">
        <v>6.33</v>
      </c>
    </row>
    <row r="12" spans="1:167" x14ac:dyDescent="0.3">
      <c r="A12" s="2">
        <v>31228</v>
      </c>
      <c r="B12">
        <v>3.6839877313373348</v>
      </c>
      <c r="C12">
        <v>4.4831892411143048</v>
      </c>
      <c r="D12">
        <v>7.73</v>
      </c>
      <c r="E12">
        <v>1</v>
      </c>
      <c r="G12" s="50" t="s">
        <v>90</v>
      </c>
      <c r="H12" s="49" t="s">
        <v>84</v>
      </c>
      <c r="I12" cm="1">
        <f t="array" ref="I12:L15">MINVERSE(MMULT(TRANSPOSE(B11:E169),B11:E169))</f>
        <v>1.8224398631359457E-3</v>
      </c>
      <c r="J12">
        <v>6.6097644090926767E-5</v>
      </c>
      <c r="K12">
        <v>-4.3354035778784818E-4</v>
      </c>
      <c r="L12">
        <v>-3.6265739124812283E-3</v>
      </c>
      <c r="P12">
        <v>3.1191787285773875</v>
      </c>
      <c r="Q12">
        <v>4.0707900084751225</v>
      </c>
      <c r="R12">
        <v>5.7</v>
      </c>
    </row>
    <row r="13" spans="1:167" x14ac:dyDescent="0.3">
      <c r="A13" s="2">
        <v>31320</v>
      </c>
      <c r="B13">
        <v>4.2624234092480062</v>
      </c>
      <c r="C13">
        <v>4.1110056925996119</v>
      </c>
      <c r="D13">
        <v>7.34</v>
      </c>
      <c r="E13">
        <v>1</v>
      </c>
      <c r="I13">
        <v>6.6097644090924382E-5</v>
      </c>
      <c r="J13">
        <v>6.89475894827574E-3</v>
      </c>
      <c r="K13">
        <v>-2.0166865272745623E-3</v>
      </c>
      <c r="L13">
        <v>-1.3072790515163179E-2</v>
      </c>
      <c r="P13">
        <v>2.9072396676214085</v>
      </c>
      <c r="Q13">
        <v>3.8738738738738787</v>
      </c>
      <c r="R13">
        <v>5.49</v>
      </c>
    </row>
    <row r="14" spans="1:167" x14ac:dyDescent="0.3">
      <c r="A14" s="2">
        <v>31412</v>
      </c>
      <c r="B14">
        <v>4.182460058948112</v>
      </c>
      <c r="C14">
        <v>4.2576573022626851</v>
      </c>
      <c r="D14">
        <v>7.4</v>
      </c>
      <c r="E14">
        <v>1</v>
      </c>
      <c r="I14">
        <v>-4.3354035778784731E-4</v>
      </c>
      <c r="J14">
        <v>-2.0166865272745627E-3</v>
      </c>
      <c r="K14">
        <v>1.6117371025486213E-3</v>
      </c>
      <c r="L14">
        <v>1.5801047641324831E-3</v>
      </c>
      <c r="P14">
        <v>2.7115848244058993</v>
      </c>
      <c r="Q14">
        <v>3.5944741532976776</v>
      </c>
      <c r="R14">
        <v>5.7</v>
      </c>
    </row>
    <row r="15" spans="1:167" x14ac:dyDescent="0.3">
      <c r="A15" s="2">
        <v>31502</v>
      </c>
      <c r="B15">
        <v>4.1461071657290738</v>
      </c>
      <c r="C15">
        <v>4.2431224624418284</v>
      </c>
      <c r="D15">
        <v>7.13</v>
      </c>
      <c r="E15">
        <v>1</v>
      </c>
      <c r="I15">
        <v>-3.6265739124812244E-3</v>
      </c>
      <c r="J15">
        <v>-1.3072790515163184E-2</v>
      </c>
      <c r="K15">
        <v>1.5801047641324849E-3</v>
      </c>
      <c r="L15">
        <v>4.7764649690248046E-2</v>
      </c>
      <c r="P15">
        <v>3.3536006728774881</v>
      </c>
      <c r="Q15">
        <v>3.9776192622842155</v>
      </c>
      <c r="R15">
        <v>5.84</v>
      </c>
    </row>
    <row r="16" spans="1:167" x14ac:dyDescent="0.3">
      <c r="A16" s="2">
        <v>31593</v>
      </c>
      <c r="B16">
        <v>3.7020045459549511</v>
      </c>
      <c r="C16">
        <v>4.0140851545045875</v>
      </c>
      <c r="D16">
        <v>6.33</v>
      </c>
      <c r="E16">
        <v>1</v>
      </c>
      <c r="P16">
        <v>3.2619859723208355</v>
      </c>
      <c r="Q16">
        <v>3.9693520140105187</v>
      </c>
      <c r="R16">
        <v>6.2</v>
      </c>
    </row>
    <row r="17" spans="1:18" x14ac:dyDescent="0.3">
      <c r="A17" s="2">
        <v>31685</v>
      </c>
      <c r="B17">
        <v>3.1191787285773875</v>
      </c>
      <c r="C17">
        <v>4.0707900084751225</v>
      </c>
      <c r="D17">
        <v>5.7</v>
      </c>
      <c r="E17">
        <v>1</v>
      </c>
      <c r="P17">
        <v>4.474555651430423</v>
      </c>
      <c r="Q17">
        <v>4.1630529054640153</v>
      </c>
      <c r="R17">
        <v>6.13</v>
      </c>
    </row>
    <row r="18" spans="1:18" x14ac:dyDescent="0.3">
      <c r="A18" s="2">
        <v>31777</v>
      </c>
      <c r="B18">
        <v>2.9072396676214085</v>
      </c>
      <c r="C18">
        <v>3.8738738738738787</v>
      </c>
      <c r="D18">
        <v>5.49</v>
      </c>
      <c r="E18">
        <v>1</v>
      </c>
      <c r="G18" s="50" t="s">
        <v>91</v>
      </c>
      <c r="H18" s="49" t="s">
        <v>81</v>
      </c>
      <c r="I18" cm="1">
        <f t="array" ref="I18:K21">MMULT(TRANSPOSE(B11:E169),B12:D170)</f>
        <v>1539.5190740605281</v>
      </c>
      <c r="J18">
        <v>1276.8581387221907</v>
      </c>
      <c r="K18">
        <v>1654.3727781305079</v>
      </c>
      <c r="P18">
        <v>4.2412578965448366</v>
      </c>
      <c r="Q18">
        <v>4.3309559247373786</v>
      </c>
      <c r="R18">
        <v>5.91</v>
      </c>
    </row>
    <row r="19" spans="1:18" x14ac:dyDescent="0.3">
      <c r="A19" s="2">
        <v>31867</v>
      </c>
      <c r="B19">
        <v>2.7115848244058993</v>
      </c>
      <c r="C19">
        <v>3.5944741532976776</v>
      </c>
      <c r="D19">
        <v>5.7</v>
      </c>
      <c r="E19">
        <v>1</v>
      </c>
      <c r="H19" s="49" t="s">
        <v>85</v>
      </c>
      <c r="I19">
        <v>1214.206282893304</v>
      </c>
      <c r="J19">
        <v>1494.4272704281418</v>
      </c>
      <c r="K19">
        <v>1782.1058844794456</v>
      </c>
      <c r="P19">
        <v>4.4844932257771752</v>
      </c>
      <c r="Q19">
        <v>4.3355180944122829</v>
      </c>
      <c r="R19">
        <v>6.35</v>
      </c>
    </row>
    <row r="20" spans="1:18" x14ac:dyDescent="0.3">
      <c r="A20" s="2">
        <v>31958</v>
      </c>
      <c r="B20">
        <v>3.3536006728774881</v>
      </c>
      <c r="C20">
        <v>3.9776192622842155</v>
      </c>
      <c r="D20">
        <v>5.84</v>
      </c>
      <c r="E20">
        <v>1</v>
      </c>
      <c r="I20">
        <v>1574.3449282644945</v>
      </c>
      <c r="J20">
        <v>1763.9300507361245</v>
      </c>
      <c r="K20">
        <v>2743.8680999999997</v>
      </c>
      <c r="P20">
        <v>4.1932001051296242</v>
      </c>
      <c r="Q20">
        <v>4.520226053413956</v>
      </c>
      <c r="R20">
        <v>7.22</v>
      </c>
    </row>
    <row r="21" spans="1:18" x14ac:dyDescent="0.3">
      <c r="A21" s="2">
        <v>32050</v>
      </c>
      <c r="B21">
        <v>3.2619859723208355</v>
      </c>
      <c r="C21">
        <v>3.9693520140105187</v>
      </c>
      <c r="D21">
        <v>6.2</v>
      </c>
      <c r="E21">
        <v>1</v>
      </c>
      <c r="H21" s="49" t="s">
        <v>87</v>
      </c>
      <c r="I21">
        <v>421.97799333332023</v>
      </c>
      <c r="J21">
        <v>448.38525299303535</v>
      </c>
      <c r="K21">
        <v>517.11999999999966</v>
      </c>
      <c r="P21">
        <v>3.7993388367320691</v>
      </c>
      <c r="Q21">
        <v>4.5795170691090847</v>
      </c>
      <c r="R21">
        <v>8</v>
      </c>
    </row>
    <row r="22" spans="1:18" x14ac:dyDescent="0.3">
      <c r="A22" s="2">
        <v>32142</v>
      </c>
      <c r="B22">
        <v>4.474555651430423</v>
      </c>
      <c r="C22">
        <v>4.1630529054640153</v>
      </c>
      <c r="D22">
        <v>6.13</v>
      </c>
      <c r="E22">
        <v>1</v>
      </c>
      <c r="P22">
        <v>4.3151632099998505</v>
      </c>
      <c r="Q22">
        <v>4.67233460050962</v>
      </c>
      <c r="R22">
        <v>8.85</v>
      </c>
    </row>
    <row r="23" spans="1:18" x14ac:dyDescent="0.3">
      <c r="A23" s="2">
        <v>32233</v>
      </c>
      <c r="B23">
        <v>4.2412578965448366</v>
      </c>
      <c r="C23">
        <v>4.3309559247373786</v>
      </c>
      <c r="D23">
        <v>5.91</v>
      </c>
      <c r="E23">
        <v>1</v>
      </c>
      <c r="G23" s="50" t="s">
        <v>22</v>
      </c>
      <c r="H23" s="49" t="s">
        <v>84</v>
      </c>
      <c r="I23" cm="1">
        <f t="array" ref="I23:K26">MMULT(MINVERSE(MMULT(TRANSPOSE(B11:E169),B11:E169)),MMULT(TRANSPOSE(B11:E169),B12:D170))</f>
        <v>0.67306065962062589</v>
      </c>
      <c r="J23">
        <v>3.4938166862707565E-2</v>
      </c>
      <c r="K23">
        <v>6.7836440417711197E-2</v>
      </c>
      <c r="P23">
        <v>3.7479108262349126</v>
      </c>
      <c r="Q23">
        <v>4.535862400495394</v>
      </c>
      <c r="R23">
        <v>8.7100000000000009</v>
      </c>
    </row>
    <row r="24" spans="1:18" x14ac:dyDescent="0.3">
      <c r="A24" s="2">
        <v>32324</v>
      </c>
      <c r="B24">
        <v>4.4844932257771752</v>
      </c>
      <c r="C24">
        <v>4.3355180944122829</v>
      </c>
      <c r="D24">
        <v>6.35</v>
      </c>
      <c r="E24">
        <v>1</v>
      </c>
      <c r="H24" s="49" t="s">
        <v>86</v>
      </c>
      <c r="I24">
        <v>-0.21797189710978948</v>
      </c>
      <c r="J24">
        <v>0.96917265929890561</v>
      </c>
      <c r="K24">
        <v>0.10281737578246553</v>
      </c>
      <c r="P24">
        <v>3.9075419072247097</v>
      </c>
      <c r="Q24">
        <v>4.3779210314262684</v>
      </c>
      <c r="R24">
        <v>8.11</v>
      </c>
    </row>
    <row r="25" spans="1:18" x14ac:dyDescent="0.3">
      <c r="A25" s="2">
        <v>32416</v>
      </c>
      <c r="B25">
        <v>4.1932001051296242</v>
      </c>
      <c r="C25">
        <v>4.520226053413956</v>
      </c>
      <c r="D25">
        <v>7.22</v>
      </c>
      <c r="E25">
        <v>1</v>
      </c>
      <c r="I25">
        <v>8.8082468485708332E-2</v>
      </c>
      <c r="J25">
        <v>-1.5873693077148698E-2</v>
      </c>
      <c r="K25">
        <v>0.92831150334618817</v>
      </c>
      <c r="P25">
        <v>2.743211930028755</v>
      </c>
      <c r="Q25">
        <v>4.3789808917197526</v>
      </c>
      <c r="R25">
        <v>7.91</v>
      </c>
    </row>
    <row r="26" spans="1:18" x14ac:dyDescent="0.3">
      <c r="A26" s="2">
        <v>32508</v>
      </c>
      <c r="B26">
        <v>3.7993388367320691</v>
      </c>
      <c r="C26">
        <v>4.5795170691090847</v>
      </c>
      <c r="D26">
        <v>8</v>
      </c>
      <c r="E26">
        <v>1</v>
      </c>
      <c r="H26" s="49" t="s">
        <v>87</v>
      </c>
      <c r="I26">
        <v>1.1870168598841175</v>
      </c>
      <c r="J26">
        <v>3.7203749966732147E-2</v>
      </c>
      <c r="K26">
        <v>-0.26114735754438101</v>
      </c>
      <c r="P26">
        <v>2.821006526483294</v>
      </c>
      <c r="Q26">
        <v>4.5961255150354763</v>
      </c>
      <c r="R26">
        <v>8.02</v>
      </c>
    </row>
    <row r="27" spans="1:18" x14ac:dyDescent="0.3">
      <c r="A27" s="2">
        <v>32598</v>
      </c>
      <c r="B27">
        <v>4.3151632099998505</v>
      </c>
      <c r="C27">
        <v>4.67233460050962</v>
      </c>
      <c r="D27">
        <v>8.85</v>
      </c>
      <c r="E27">
        <v>1</v>
      </c>
      <c r="P27">
        <v>2.4127049641931242</v>
      </c>
      <c r="Q27">
        <v>4.8324240062353807</v>
      </c>
      <c r="R27">
        <v>8.01</v>
      </c>
    </row>
    <row r="28" spans="1:18" x14ac:dyDescent="0.3">
      <c r="A28" s="2">
        <v>32689</v>
      </c>
      <c r="B28">
        <v>3.7479108262349126</v>
      </c>
      <c r="C28">
        <v>4.535862400495394</v>
      </c>
      <c r="D28">
        <v>8.7100000000000009</v>
      </c>
      <c r="E28">
        <v>1</v>
      </c>
      <c r="P28">
        <v>1.7273622503686914</v>
      </c>
      <c r="Q28">
        <v>5.3785521836134498</v>
      </c>
      <c r="R28">
        <v>7.73</v>
      </c>
    </row>
    <row r="29" spans="1:18" x14ac:dyDescent="0.3">
      <c r="A29" s="2">
        <v>32781</v>
      </c>
      <c r="B29">
        <v>3.9075419072247097</v>
      </c>
      <c r="C29">
        <v>4.3779210314262684</v>
      </c>
      <c r="D29">
        <v>8.11</v>
      </c>
      <c r="E29">
        <v>1</v>
      </c>
      <c r="P29">
        <v>0.60306273403933908</v>
      </c>
      <c r="Q29">
        <v>5.3142639206712472</v>
      </c>
      <c r="R29">
        <v>7.23</v>
      </c>
    </row>
    <row r="30" spans="1:18" x14ac:dyDescent="0.3">
      <c r="A30" s="2">
        <v>32873</v>
      </c>
      <c r="B30">
        <v>2.743211930028755</v>
      </c>
      <c r="C30">
        <v>4.3789808917197526</v>
      </c>
      <c r="D30">
        <v>7.91</v>
      </c>
      <c r="E30">
        <v>1</v>
      </c>
      <c r="P30">
        <v>-0.95019739462584019</v>
      </c>
      <c r="Q30">
        <v>5.4983542597181634</v>
      </c>
      <c r="R30">
        <v>6.22</v>
      </c>
    </row>
    <row r="31" spans="1:18" x14ac:dyDescent="0.3">
      <c r="A31" s="2">
        <v>32963</v>
      </c>
      <c r="B31">
        <v>2.821006526483294</v>
      </c>
      <c r="C31">
        <v>4.5961255150354763</v>
      </c>
      <c r="D31">
        <v>8.02</v>
      </c>
      <c r="E31">
        <v>1</v>
      </c>
      <c r="P31">
        <v>-0.53893079581170955</v>
      </c>
      <c r="Q31">
        <v>5.0802973977695176</v>
      </c>
      <c r="R31">
        <v>5.73</v>
      </c>
    </row>
    <row r="32" spans="1:18" x14ac:dyDescent="0.3">
      <c r="A32" s="2">
        <v>33054</v>
      </c>
      <c r="B32">
        <v>2.4127049641931242</v>
      </c>
      <c r="C32">
        <v>4.8324240062353807</v>
      </c>
      <c r="D32">
        <v>8.01</v>
      </c>
      <c r="E32">
        <v>1</v>
      </c>
      <c r="P32">
        <v>-0.10280887034219699</v>
      </c>
      <c r="Q32">
        <v>4.6644688644688515</v>
      </c>
      <c r="R32">
        <v>5.55</v>
      </c>
    </row>
    <row r="33" spans="1:18" x14ac:dyDescent="0.3">
      <c r="A33" s="2">
        <v>33146</v>
      </c>
      <c r="B33">
        <v>1.7273622503686914</v>
      </c>
      <c r="C33">
        <v>5.3785521836134498</v>
      </c>
      <c r="D33">
        <v>7.73</v>
      </c>
      <c r="E33">
        <v>1</v>
      </c>
      <c r="P33">
        <v>1.1664011655910578</v>
      </c>
      <c r="Q33">
        <v>4.4420462529061844</v>
      </c>
      <c r="R33">
        <v>4.7</v>
      </c>
    </row>
    <row r="34" spans="1:18" x14ac:dyDescent="0.3">
      <c r="A34" s="2">
        <v>33238</v>
      </c>
      <c r="B34">
        <v>0.60306273403933908</v>
      </c>
      <c r="C34">
        <v>5.3142639206712472</v>
      </c>
      <c r="D34">
        <v>7.23</v>
      </c>
      <c r="E34">
        <v>1</v>
      </c>
      <c r="P34">
        <v>2.858936912248855</v>
      </c>
      <c r="Q34">
        <v>3.8552978217567313</v>
      </c>
      <c r="R34">
        <v>3.99</v>
      </c>
    </row>
    <row r="35" spans="1:18" x14ac:dyDescent="0.3">
      <c r="A35" s="2">
        <v>33328</v>
      </c>
      <c r="B35">
        <v>-0.95019739462584019</v>
      </c>
      <c r="C35">
        <v>5.4983542597181634</v>
      </c>
      <c r="D35">
        <v>6.22</v>
      </c>
      <c r="E35">
        <v>1</v>
      </c>
      <c r="P35">
        <v>3.1698358145113792</v>
      </c>
      <c r="Q35">
        <v>3.8207637282163365</v>
      </c>
      <c r="R35">
        <v>3.78</v>
      </c>
    </row>
    <row r="36" spans="1:18" x14ac:dyDescent="0.3">
      <c r="A36" s="2">
        <v>33419</v>
      </c>
      <c r="B36">
        <v>-0.53893079581170955</v>
      </c>
      <c r="C36">
        <v>5.0802973977695176</v>
      </c>
      <c r="D36">
        <v>5.73</v>
      </c>
      <c r="E36">
        <v>1</v>
      </c>
      <c r="P36">
        <v>3.6653854414522735</v>
      </c>
      <c r="Q36">
        <v>3.4997585166623546</v>
      </c>
      <c r="R36">
        <v>3.19</v>
      </c>
    </row>
    <row r="37" spans="1:18" x14ac:dyDescent="0.3">
      <c r="A37" s="2">
        <v>33511</v>
      </c>
      <c r="B37">
        <v>-0.10280887034219699</v>
      </c>
      <c r="C37">
        <v>4.6644688644688515</v>
      </c>
      <c r="D37">
        <v>5.55</v>
      </c>
      <c r="E37">
        <v>1</v>
      </c>
      <c r="P37">
        <v>4.3826453889932671</v>
      </c>
      <c r="Q37">
        <v>3.4674063800277377</v>
      </c>
      <c r="R37">
        <v>3.12</v>
      </c>
    </row>
    <row r="38" spans="1:18" x14ac:dyDescent="0.3">
      <c r="A38" s="2">
        <v>33603</v>
      </c>
      <c r="B38">
        <v>1.1664011655910578</v>
      </c>
      <c r="C38">
        <v>4.4420462529061844</v>
      </c>
      <c r="D38">
        <v>4.7</v>
      </c>
      <c r="E38">
        <v>1</v>
      </c>
      <c r="P38">
        <v>3.3199058070509935</v>
      </c>
      <c r="Q38">
        <v>3.4598912468119858</v>
      </c>
      <c r="R38">
        <v>3.04</v>
      </c>
    </row>
    <row r="39" spans="1:18" x14ac:dyDescent="0.3">
      <c r="A39" s="2">
        <v>33694</v>
      </c>
      <c r="B39">
        <v>2.858936912248855</v>
      </c>
      <c r="C39">
        <v>3.8552978217567313</v>
      </c>
      <c r="D39">
        <v>3.99</v>
      </c>
      <c r="E39">
        <v>1</v>
      </c>
      <c r="P39">
        <v>2.8066682071459459</v>
      </c>
      <c r="Q39">
        <v>3.4307211056817444</v>
      </c>
      <c r="R39">
        <v>3.03</v>
      </c>
    </row>
    <row r="40" spans="1:18" x14ac:dyDescent="0.3">
      <c r="A40" s="2">
        <v>33785</v>
      </c>
      <c r="B40">
        <v>3.1698358145113792</v>
      </c>
      <c r="C40">
        <v>3.8207637282163365</v>
      </c>
      <c r="D40">
        <v>3.78</v>
      </c>
      <c r="E40">
        <v>1</v>
      </c>
      <c r="P40">
        <v>2.2865117406066116</v>
      </c>
      <c r="Q40">
        <v>3.2461604009008216</v>
      </c>
      <c r="R40">
        <v>3.08</v>
      </c>
    </row>
    <row r="41" spans="1:18" x14ac:dyDescent="0.3">
      <c r="A41" s="2">
        <v>33877</v>
      </c>
      <c r="B41">
        <v>3.6653854414522735</v>
      </c>
      <c r="C41">
        <v>3.4997585166623546</v>
      </c>
      <c r="D41">
        <v>3.19</v>
      </c>
      <c r="E41">
        <v>1</v>
      </c>
      <c r="P41">
        <v>2.6077107599381977</v>
      </c>
      <c r="Q41">
        <v>3.1280160857908967</v>
      </c>
      <c r="R41">
        <v>3.12</v>
      </c>
    </row>
    <row r="42" spans="1:18" x14ac:dyDescent="0.3">
      <c r="A42" s="2">
        <v>33969</v>
      </c>
      <c r="B42">
        <v>4.3826453889932671</v>
      </c>
      <c r="C42">
        <v>3.4674063800277377</v>
      </c>
      <c r="D42">
        <v>3.12</v>
      </c>
      <c r="E42">
        <v>1</v>
      </c>
      <c r="P42">
        <v>3.4307069360431708</v>
      </c>
      <c r="Q42">
        <v>2.9016611295680894</v>
      </c>
      <c r="R42">
        <v>3.32</v>
      </c>
    </row>
    <row r="43" spans="1:18" x14ac:dyDescent="0.3">
      <c r="A43" s="2">
        <v>34059</v>
      </c>
      <c r="B43">
        <v>3.3199058070509935</v>
      </c>
      <c r="C43">
        <v>3.4598912468119858</v>
      </c>
      <c r="D43">
        <v>3.04</v>
      </c>
      <c r="E43">
        <v>1</v>
      </c>
      <c r="P43">
        <v>4.2256106898322709</v>
      </c>
      <c r="Q43">
        <v>2.7449972655452015</v>
      </c>
      <c r="R43">
        <v>4.0599999999999996</v>
      </c>
    </row>
    <row r="44" spans="1:18" x14ac:dyDescent="0.3">
      <c r="A44" s="2">
        <v>34150</v>
      </c>
      <c r="B44">
        <v>2.8066682071459459</v>
      </c>
      <c r="C44">
        <v>3.4307211056817444</v>
      </c>
      <c r="D44">
        <v>3.03</v>
      </c>
      <c r="E44">
        <v>1</v>
      </c>
      <c r="P44">
        <v>4.3370482549361489</v>
      </c>
      <c r="Q44">
        <v>2.9037054504247761</v>
      </c>
      <c r="R44">
        <v>4.59</v>
      </c>
    </row>
    <row r="45" spans="1:18" x14ac:dyDescent="0.3">
      <c r="A45" s="2">
        <v>34242</v>
      </c>
      <c r="B45">
        <v>2.2865117406066116</v>
      </c>
      <c r="C45">
        <v>3.2461604009008216</v>
      </c>
      <c r="D45">
        <v>3.08</v>
      </c>
      <c r="E45">
        <v>1</v>
      </c>
      <c r="P45">
        <v>4.1161670214298951</v>
      </c>
      <c r="Q45">
        <v>2.7510772290354701</v>
      </c>
      <c r="R45">
        <v>5.44</v>
      </c>
    </row>
    <row r="46" spans="1:18" x14ac:dyDescent="0.3">
      <c r="A46" s="2">
        <v>34334</v>
      </c>
      <c r="B46">
        <v>2.6077107599381977</v>
      </c>
      <c r="C46">
        <v>3.1280160857908967</v>
      </c>
      <c r="D46">
        <v>3.12</v>
      </c>
      <c r="E46">
        <v>1</v>
      </c>
      <c r="P46">
        <v>3.4814056272920002</v>
      </c>
      <c r="Q46">
        <v>2.9483363143858909</v>
      </c>
      <c r="R46">
        <v>5.92</v>
      </c>
    </row>
    <row r="47" spans="1:18" x14ac:dyDescent="0.3">
      <c r="A47" s="2">
        <v>34424</v>
      </c>
      <c r="B47">
        <v>3.4307069360431708</v>
      </c>
      <c r="C47">
        <v>2.9016611295680894</v>
      </c>
      <c r="D47">
        <v>3.32</v>
      </c>
      <c r="E47">
        <v>1</v>
      </c>
      <c r="P47">
        <v>2.4023751008017014</v>
      </c>
      <c r="Q47">
        <v>3.0782451437476377</v>
      </c>
      <c r="R47">
        <v>5.77</v>
      </c>
    </row>
    <row r="48" spans="1:18" x14ac:dyDescent="0.3">
      <c r="A48" s="2">
        <v>34515</v>
      </c>
      <c r="B48">
        <v>4.2256106898322709</v>
      </c>
      <c r="C48">
        <v>2.7449972655452015</v>
      </c>
      <c r="D48">
        <v>4.0599999999999996</v>
      </c>
      <c r="E48">
        <v>1</v>
      </c>
      <c r="P48">
        <v>2.6733258155179795</v>
      </c>
      <c r="Q48">
        <v>2.991725015913449</v>
      </c>
      <c r="R48">
        <v>5.53</v>
      </c>
    </row>
    <row r="49" spans="1:18" x14ac:dyDescent="0.3">
      <c r="A49" s="2">
        <v>34607</v>
      </c>
      <c r="B49">
        <v>4.3370482549361489</v>
      </c>
      <c r="C49">
        <v>2.9037054504247761</v>
      </c>
      <c r="D49">
        <v>4.59</v>
      </c>
      <c r="E49">
        <v>1</v>
      </c>
      <c r="P49">
        <v>2.1997916299495213</v>
      </c>
      <c r="Q49">
        <v>3.0569259962049289</v>
      </c>
      <c r="R49">
        <v>5.42</v>
      </c>
    </row>
    <row r="50" spans="1:18" x14ac:dyDescent="0.3">
      <c r="A50" s="2">
        <v>34699</v>
      </c>
      <c r="B50">
        <v>4.1161670214298951</v>
      </c>
      <c r="C50">
        <v>2.7510772290354701</v>
      </c>
      <c r="D50">
        <v>5.44</v>
      </c>
      <c r="E50">
        <v>1</v>
      </c>
      <c r="P50">
        <v>2.6013098466592277</v>
      </c>
      <c r="Q50">
        <v>2.8852245143728084</v>
      </c>
      <c r="R50">
        <v>5.07</v>
      </c>
    </row>
    <row r="51" spans="1:18" x14ac:dyDescent="0.3">
      <c r="A51" s="2">
        <v>34789</v>
      </c>
      <c r="B51">
        <v>3.4814056272920002</v>
      </c>
      <c r="C51">
        <v>2.9483363143858909</v>
      </c>
      <c r="D51">
        <v>5.92</v>
      </c>
      <c r="E51">
        <v>1</v>
      </c>
      <c r="P51">
        <v>4.0023794842237281</v>
      </c>
      <c r="Q51">
        <v>2.6547130956306342</v>
      </c>
      <c r="R51">
        <v>5.15</v>
      </c>
    </row>
    <row r="52" spans="1:18" x14ac:dyDescent="0.3">
      <c r="A52" s="2">
        <v>34880</v>
      </c>
      <c r="B52">
        <v>2.4023751008017014</v>
      </c>
      <c r="C52">
        <v>3.0782451437476377</v>
      </c>
      <c r="D52">
        <v>5.77</v>
      </c>
      <c r="E52">
        <v>1</v>
      </c>
      <c r="P52">
        <v>4.0501348871777365</v>
      </c>
      <c r="Q52">
        <v>2.6372064276884988</v>
      </c>
      <c r="R52">
        <v>5.25</v>
      </c>
    </row>
    <row r="53" spans="1:18" x14ac:dyDescent="0.3">
      <c r="A53" s="2">
        <v>34972</v>
      </c>
      <c r="B53">
        <v>2.6733258155179795</v>
      </c>
      <c r="C53">
        <v>2.991725015913449</v>
      </c>
      <c r="D53">
        <v>5.53</v>
      </c>
      <c r="E53">
        <v>1</v>
      </c>
      <c r="P53">
        <v>4.421452442981133</v>
      </c>
      <c r="Q53">
        <v>2.5777466811511607</v>
      </c>
      <c r="R53">
        <v>5.1100000000000003</v>
      </c>
    </row>
    <row r="54" spans="1:18" x14ac:dyDescent="0.3">
      <c r="A54" s="2">
        <v>35064</v>
      </c>
      <c r="B54">
        <v>2.1997916299495213</v>
      </c>
      <c r="C54">
        <v>3.0569259962049289</v>
      </c>
      <c r="D54">
        <v>5.42</v>
      </c>
      <c r="E54">
        <v>1</v>
      </c>
      <c r="P54">
        <v>4.3140689443069924</v>
      </c>
      <c r="Q54">
        <v>2.4793791493175288</v>
      </c>
      <c r="R54">
        <v>5.2</v>
      </c>
    </row>
    <row r="55" spans="1:18" x14ac:dyDescent="0.3">
      <c r="A55" s="2">
        <v>35155</v>
      </c>
      <c r="B55">
        <v>2.6013098466592277</v>
      </c>
      <c r="C55">
        <v>2.8852245143728084</v>
      </c>
      <c r="D55">
        <v>5.07</v>
      </c>
      <c r="E55">
        <v>1</v>
      </c>
      <c r="P55">
        <v>4.3112717159518699</v>
      </c>
      <c r="Q55">
        <v>2.5254545454545418</v>
      </c>
      <c r="R55">
        <v>5.19</v>
      </c>
    </row>
    <row r="56" spans="1:18" x14ac:dyDescent="0.3">
      <c r="A56" s="2">
        <v>35246</v>
      </c>
      <c r="B56">
        <v>4.0023794842237281</v>
      </c>
      <c r="C56">
        <v>2.6547130956306342</v>
      </c>
      <c r="D56">
        <v>5.15</v>
      </c>
      <c r="E56">
        <v>1</v>
      </c>
      <c r="P56">
        <v>4.6747024923403657</v>
      </c>
      <c r="Q56">
        <v>2.3081045602076244</v>
      </c>
      <c r="R56">
        <v>5.19</v>
      </c>
    </row>
    <row r="57" spans="1:18" x14ac:dyDescent="0.3">
      <c r="A57" s="2">
        <v>35338</v>
      </c>
      <c r="B57">
        <v>4.0501348871777365</v>
      </c>
      <c r="C57">
        <v>2.6372064276884988</v>
      </c>
      <c r="D57">
        <v>5.25</v>
      </c>
      <c r="E57">
        <v>1</v>
      </c>
      <c r="P57">
        <v>4.483552816031211</v>
      </c>
      <c r="Q57">
        <v>2.2341488515134511</v>
      </c>
      <c r="R57">
        <v>5.22</v>
      </c>
    </row>
    <row r="58" spans="1:18" x14ac:dyDescent="0.3">
      <c r="A58" s="2">
        <v>35430</v>
      </c>
      <c r="B58">
        <v>4.421452442981133</v>
      </c>
      <c r="C58">
        <v>2.5777466811511607</v>
      </c>
      <c r="D58">
        <v>5.1100000000000003</v>
      </c>
      <c r="E58">
        <v>1</v>
      </c>
      <c r="P58">
        <v>4.8555268833108567</v>
      </c>
      <c r="Q58">
        <v>2.2605591909577782</v>
      </c>
      <c r="R58">
        <v>5.2</v>
      </c>
    </row>
    <row r="59" spans="1:18" x14ac:dyDescent="0.3">
      <c r="A59" s="2">
        <v>35520</v>
      </c>
      <c r="B59">
        <v>4.3140689443069924</v>
      </c>
      <c r="C59">
        <v>2.4793791493175288</v>
      </c>
      <c r="D59">
        <v>5.2</v>
      </c>
      <c r="E59">
        <v>1</v>
      </c>
      <c r="P59">
        <v>4.0927900863352296</v>
      </c>
      <c r="Q59">
        <v>2.1871878084969154</v>
      </c>
      <c r="R59">
        <v>5.12</v>
      </c>
    </row>
    <row r="60" spans="1:18" x14ac:dyDescent="0.3">
      <c r="A60" s="2">
        <v>35611</v>
      </c>
      <c r="B60">
        <v>4.3112717159518699</v>
      </c>
      <c r="C60">
        <v>2.5254545454545418</v>
      </c>
      <c r="D60">
        <v>5.19</v>
      </c>
      <c r="E60">
        <v>1</v>
      </c>
      <c r="P60">
        <v>4.1034527275657817</v>
      </c>
      <c r="Q60">
        <v>2.3543260741612615</v>
      </c>
      <c r="R60">
        <v>4.99</v>
      </c>
    </row>
    <row r="61" spans="1:18" x14ac:dyDescent="0.3">
      <c r="A61" s="2">
        <v>35703</v>
      </c>
      <c r="B61">
        <v>4.6747024923403657</v>
      </c>
      <c r="C61">
        <v>2.3081045602076244</v>
      </c>
      <c r="D61">
        <v>5.19</v>
      </c>
      <c r="E61">
        <v>1</v>
      </c>
      <c r="P61">
        <v>4.8831265685257641</v>
      </c>
      <c r="Q61">
        <v>2.3410020659343278</v>
      </c>
      <c r="R61">
        <v>4.3600000000000003</v>
      </c>
    </row>
    <row r="62" spans="1:18" x14ac:dyDescent="0.3">
      <c r="A62" s="2">
        <v>35795</v>
      </c>
      <c r="B62">
        <v>4.483552816031211</v>
      </c>
      <c r="C62">
        <v>2.2341488515134511</v>
      </c>
      <c r="D62">
        <v>5.22</v>
      </c>
      <c r="E62">
        <v>1</v>
      </c>
      <c r="P62">
        <v>4.8163367927339884</v>
      </c>
      <c r="Q62">
        <v>2.171611401977902</v>
      </c>
      <c r="R62">
        <v>4.53</v>
      </c>
    </row>
    <row r="63" spans="1:18" x14ac:dyDescent="0.3">
      <c r="A63" s="2">
        <v>35885</v>
      </c>
      <c r="B63">
        <v>4.8555268833108567</v>
      </c>
      <c r="C63">
        <v>2.2605591909577782</v>
      </c>
      <c r="D63">
        <v>5.2</v>
      </c>
      <c r="E63">
        <v>1</v>
      </c>
      <c r="P63">
        <v>4.721885912228041</v>
      </c>
      <c r="Q63">
        <v>2.0825258724915807</v>
      </c>
      <c r="R63">
        <v>4.57</v>
      </c>
    </row>
    <row r="64" spans="1:18" x14ac:dyDescent="0.3">
      <c r="A64" s="2">
        <v>35976</v>
      </c>
      <c r="B64">
        <v>4.0927900863352296</v>
      </c>
      <c r="C64">
        <v>2.1871878084969154</v>
      </c>
      <c r="D64">
        <v>5.12</v>
      </c>
      <c r="E64">
        <v>1</v>
      </c>
      <c r="P64">
        <v>4.7911182467322844</v>
      </c>
      <c r="Q64">
        <v>2.0126509488211708</v>
      </c>
      <c r="R64">
        <v>4.79</v>
      </c>
    </row>
    <row r="65" spans="1:18" x14ac:dyDescent="0.3">
      <c r="A65" s="2">
        <v>36068</v>
      </c>
      <c r="B65">
        <v>4.1034527275657817</v>
      </c>
      <c r="C65">
        <v>2.3543260741612615</v>
      </c>
      <c r="D65">
        <v>4.99</v>
      </c>
      <c r="E65">
        <v>1</v>
      </c>
      <c r="P65">
        <v>4.8235742707329665</v>
      </c>
      <c r="Q65">
        <v>2.0203926412645234</v>
      </c>
      <c r="R65">
        <v>5.19</v>
      </c>
    </row>
    <row r="66" spans="1:18" x14ac:dyDescent="0.3">
      <c r="A66" s="2">
        <v>36160</v>
      </c>
      <c r="B66">
        <v>4.8831265685257641</v>
      </c>
      <c r="C66">
        <v>2.3410020659343278</v>
      </c>
      <c r="D66">
        <v>4.3600000000000003</v>
      </c>
      <c r="E66">
        <v>1</v>
      </c>
      <c r="P66">
        <v>4.2247448612330318</v>
      </c>
      <c r="Q66">
        <v>2.2398979690604781</v>
      </c>
      <c r="R66">
        <v>5.7</v>
      </c>
    </row>
    <row r="67" spans="1:18" x14ac:dyDescent="0.3">
      <c r="A67" s="2">
        <v>36250</v>
      </c>
      <c r="B67">
        <v>4.8163367927339884</v>
      </c>
      <c r="C67">
        <v>2.171611401977902</v>
      </c>
      <c r="D67">
        <v>4.53</v>
      </c>
      <c r="E67">
        <v>1</v>
      </c>
      <c r="P67">
        <v>5.2444568111355006</v>
      </c>
      <c r="Q67">
        <v>2.3987487745584124</v>
      </c>
      <c r="R67">
        <v>5.89</v>
      </c>
    </row>
    <row r="68" spans="1:18" x14ac:dyDescent="0.3">
      <c r="A68" s="2">
        <v>36341</v>
      </c>
      <c r="B68">
        <v>4.721885912228041</v>
      </c>
      <c r="C68">
        <v>2.0825258724915807</v>
      </c>
      <c r="D68">
        <v>4.57</v>
      </c>
      <c r="E68">
        <v>1</v>
      </c>
      <c r="P68">
        <v>3.9731723525519014</v>
      </c>
      <c r="Q68">
        <v>2.5366403607666399</v>
      </c>
      <c r="R68">
        <v>6.2</v>
      </c>
    </row>
    <row r="69" spans="1:18" x14ac:dyDescent="0.3">
      <c r="A69" s="2">
        <v>36433</v>
      </c>
      <c r="B69">
        <v>4.7911182467322844</v>
      </c>
      <c r="C69">
        <v>2.0126509488211708</v>
      </c>
      <c r="D69">
        <v>4.79</v>
      </c>
      <c r="E69">
        <v>1</v>
      </c>
      <c r="P69">
        <v>2.9055943095086967</v>
      </c>
      <c r="Q69">
        <v>2.5784753363228718</v>
      </c>
      <c r="R69">
        <v>6.2</v>
      </c>
    </row>
    <row r="70" spans="1:18" x14ac:dyDescent="0.3">
      <c r="A70" s="2">
        <v>36525</v>
      </c>
      <c r="B70">
        <v>4.8235742707329665</v>
      </c>
      <c r="C70">
        <v>2.0203926412645234</v>
      </c>
      <c r="D70">
        <v>5.19</v>
      </c>
      <c r="E70">
        <v>1</v>
      </c>
      <c r="P70">
        <v>2.1975051856706784</v>
      </c>
      <c r="Q70">
        <v>2.6541625131566438</v>
      </c>
      <c r="R70">
        <v>4.95</v>
      </c>
    </row>
    <row r="71" spans="1:18" x14ac:dyDescent="0.3">
      <c r="A71" s="2">
        <v>36616</v>
      </c>
      <c r="B71">
        <v>4.2247448612330318</v>
      </c>
      <c r="C71">
        <v>2.2398979690604781</v>
      </c>
      <c r="D71">
        <v>5.7</v>
      </c>
      <c r="E71">
        <v>1</v>
      </c>
      <c r="P71">
        <v>0.99629832704311028</v>
      </c>
      <c r="Q71">
        <v>2.6380741560597887</v>
      </c>
      <c r="R71">
        <v>3.74</v>
      </c>
    </row>
    <row r="72" spans="1:18" x14ac:dyDescent="0.3">
      <c r="A72" s="2">
        <v>36707</v>
      </c>
      <c r="B72">
        <v>5.2444568111355006</v>
      </c>
      <c r="C72">
        <v>2.3987487745584124</v>
      </c>
      <c r="D72">
        <v>5.89</v>
      </c>
      <c r="E72">
        <v>1</v>
      </c>
      <c r="P72">
        <v>0.48923629256110157</v>
      </c>
      <c r="Q72">
        <v>2.6569543705332599</v>
      </c>
      <c r="R72">
        <v>3.28</v>
      </c>
    </row>
    <row r="73" spans="1:18" x14ac:dyDescent="0.3">
      <c r="A73" s="2">
        <v>36799</v>
      </c>
      <c r="B73">
        <v>3.9731723525519014</v>
      </c>
      <c r="C73">
        <v>2.5366403607666399</v>
      </c>
      <c r="D73">
        <v>6.2</v>
      </c>
      <c r="E73">
        <v>1</v>
      </c>
      <c r="P73">
        <v>0.16731829373148877</v>
      </c>
      <c r="Q73">
        <v>2.7142076502732371</v>
      </c>
      <c r="R73">
        <v>1.95</v>
      </c>
    </row>
    <row r="74" spans="1:18" x14ac:dyDescent="0.3">
      <c r="A74" s="2">
        <v>36891</v>
      </c>
      <c r="B74">
        <v>2.9055943095086967</v>
      </c>
      <c r="C74">
        <v>2.5784753363228718</v>
      </c>
      <c r="D74">
        <v>6.2</v>
      </c>
      <c r="E74">
        <v>1</v>
      </c>
      <c r="P74">
        <v>1.3372586567694578</v>
      </c>
      <c r="Q74">
        <v>2.5318309798028515</v>
      </c>
      <c r="R74">
        <v>1.75</v>
      </c>
    </row>
    <row r="75" spans="1:18" x14ac:dyDescent="0.3">
      <c r="A75" s="2">
        <v>36981</v>
      </c>
      <c r="B75">
        <v>2.1975051856706784</v>
      </c>
      <c r="C75">
        <v>2.6541625131566438</v>
      </c>
      <c r="D75">
        <v>4.95</v>
      </c>
      <c r="E75">
        <v>1</v>
      </c>
      <c r="P75">
        <v>1.3253787532159889</v>
      </c>
      <c r="Q75">
        <v>2.4263076450258048</v>
      </c>
      <c r="R75">
        <v>1.75</v>
      </c>
    </row>
    <row r="76" spans="1:18" x14ac:dyDescent="0.3">
      <c r="A76" s="2">
        <v>37072</v>
      </c>
      <c r="B76">
        <v>0.99629832704311028</v>
      </c>
      <c r="C76">
        <v>2.6380741560597887</v>
      </c>
      <c r="D76">
        <v>3.74</v>
      </c>
      <c r="E76">
        <v>1</v>
      </c>
      <c r="P76">
        <v>2.1465169830615416</v>
      </c>
      <c r="Q76">
        <v>2.2674085458917359</v>
      </c>
      <c r="R76">
        <v>1.68</v>
      </c>
    </row>
    <row r="77" spans="1:18" x14ac:dyDescent="0.3">
      <c r="A77" s="2">
        <v>37164</v>
      </c>
      <c r="B77">
        <v>0.48923629256110157</v>
      </c>
      <c r="C77">
        <v>2.6569543705332599</v>
      </c>
      <c r="D77">
        <v>3.28</v>
      </c>
      <c r="E77">
        <v>1</v>
      </c>
      <c r="P77">
        <v>1.9925248221954739</v>
      </c>
      <c r="Q77">
        <v>2.0567440029366724</v>
      </c>
      <c r="R77">
        <v>1.37</v>
      </c>
    </row>
    <row r="78" spans="1:18" x14ac:dyDescent="0.3">
      <c r="A78" s="2">
        <v>37256</v>
      </c>
      <c r="B78">
        <v>0.16731829373148877</v>
      </c>
      <c r="C78">
        <v>2.7142076502732371</v>
      </c>
      <c r="D78">
        <v>1.95</v>
      </c>
      <c r="E78">
        <v>1</v>
      </c>
      <c r="P78">
        <v>1.6792570124718242</v>
      </c>
      <c r="Q78">
        <v>1.8343915343915329</v>
      </c>
      <c r="R78">
        <v>1.18</v>
      </c>
    </row>
    <row r="79" spans="1:18" x14ac:dyDescent="0.3">
      <c r="A79" s="2">
        <v>37346</v>
      </c>
      <c r="B79">
        <v>1.3372586567694578</v>
      </c>
      <c r="C79">
        <v>2.5318309798028515</v>
      </c>
      <c r="D79">
        <v>1.75</v>
      </c>
      <c r="E79">
        <v>1</v>
      </c>
      <c r="P79">
        <v>1.9550651524723905</v>
      </c>
      <c r="Q79">
        <v>1.4913116488653344</v>
      </c>
      <c r="R79">
        <v>1.06</v>
      </c>
    </row>
    <row r="80" spans="1:18" x14ac:dyDescent="0.3">
      <c r="A80" s="2">
        <v>37437</v>
      </c>
      <c r="B80">
        <v>1.3253787532159889</v>
      </c>
      <c r="C80">
        <v>2.4263076450258048</v>
      </c>
      <c r="D80">
        <v>1.75</v>
      </c>
      <c r="E80">
        <v>1</v>
      </c>
      <c r="P80">
        <v>3.2311353875128956</v>
      </c>
      <c r="Q80">
        <v>1.361491776066015</v>
      </c>
      <c r="R80">
        <v>0.95</v>
      </c>
    </row>
    <row r="81" spans="1:18" x14ac:dyDescent="0.3">
      <c r="A81" s="2">
        <v>37529</v>
      </c>
      <c r="B81">
        <v>2.1465169830615416</v>
      </c>
      <c r="C81">
        <v>2.2674085458917359</v>
      </c>
      <c r="D81">
        <v>1.68</v>
      </c>
      <c r="E81">
        <v>1</v>
      </c>
      <c r="P81">
        <v>4.3004406510574578</v>
      </c>
      <c r="Q81">
        <v>1.1645545865414331</v>
      </c>
      <c r="R81">
        <v>0.94</v>
      </c>
    </row>
    <row r="82" spans="1:18" x14ac:dyDescent="0.3">
      <c r="A82" s="2">
        <v>37621</v>
      </c>
      <c r="B82">
        <v>1.9925248221954739</v>
      </c>
      <c r="C82">
        <v>2.0567440029366724</v>
      </c>
      <c r="D82">
        <v>1.37</v>
      </c>
      <c r="E82">
        <v>1</v>
      </c>
      <c r="P82">
        <v>4.3419520859967031</v>
      </c>
      <c r="Q82">
        <v>1.3160697678043398</v>
      </c>
      <c r="R82">
        <v>0.93</v>
      </c>
    </row>
    <row r="83" spans="1:18" x14ac:dyDescent="0.3">
      <c r="A83" s="2">
        <v>37711</v>
      </c>
      <c r="B83">
        <v>1.6792570124718242</v>
      </c>
      <c r="C83">
        <v>1.8343915343915329</v>
      </c>
      <c r="D83">
        <v>1.18</v>
      </c>
      <c r="E83">
        <v>1</v>
      </c>
      <c r="P83">
        <v>4.2274912170168877</v>
      </c>
      <c r="Q83">
        <v>1.7806016597510244</v>
      </c>
      <c r="R83">
        <v>1.08</v>
      </c>
    </row>
    <row r="84" spans="1:18" x14ac:dyDescent="0.3">
      <c r="A84" s="2">
        <v>37802</v>
      </c>
      <c r="B84">
        <v>1.9550651524723905</v>
      </c>
      <c r="C84">
        <v>1.4913116488653344</v>
      </c>
      <c r="D84">
        <v>1.06</v>
      </c>
      <c r="E84">
        <v>1</v>
      </c>
      <c r="P84">
        <v>3.4948603562317659</v>
      </c>
      <c r="Q84">
        <v>1.8081594486663466</v>
      </c>
      <c r="R84">
        <v>1.49</v>
      </c>
    </row>
    <row r="85" spans="1:18" x14ac:dyDescent="0.3">
      <c r="A85" s="2">
        <v>37894</v>
      </c>
      <c r="B85">
        <v>3.2311353875128956</v>
      </c>
      <c r="C85">
        <v>1.361491776066015</v>
      </c>
      <c r="D85">
        <v>0.95</v>
      </c>
      <c r="E85">
        <v>1</v>
      </c>
      <c r="P85">
        <v>3.3511049439547858</v>
      </c>
      <c r="Q85">
        <v>2.1642010233579034</v>
      </c>
      <c r="R85">
        <v>2.0299999999999998</v>
      </c>
    </row>
    <row r="86" spans="1:18" x14ac:dyDescent="0.3">
      <c r="A86" s="2">
        <v>37986</v>
      </c>
      <c r="B86">
        <v>4.3004406510574578</v>
      </c>
      <c r="C86">
        <v>1.1645545865414331</v>
      </c>
      <c r="D86">
        <v>0.94</v>
      </c>
      <c r="E86">
        <v>1</v>
      </c>
      <c r="P86">
        <v>3.9088432572524257</v>
      </c>
      <c r="Q86">
        <v>2.3076923076922995</v>
      </c>
      <c r="R86">
        <v>2.58</v>
      </c>
    </row>
    <row r="87" spans="1:18" x14ac:dyDescent="0.3">
      <c r="A87" s="2">
        <v>38077</v>
      </c>
      <c r="B87">
        <v>4.3419520859967031</v>
      </c>
      <c r="C87">
        <v>1.3160697678043398</v>
      </c>
      <c r="D87">
        <v>0.93</v>
      </c>
      <c r="E87">
        <v>1</v>
      </c>
      <c r="P87">
        <v>3.6177355801611855</v>
      </c>
      <c r="Q87">
        <v>2.1403127914265019</v>
      </c>
      <c r="R87">
        <v>2.91</v>
      </c>
    </row>
    <row r="88" spans="1:18" x14ac:dyDescent="0.3">
      <c r="A88" s="2">
        <v>38168</v>
      </c>
      <c r="B88">
        <v>4.2274912170168877</v>
      </c>
      <c r="C88">
        <v>1.7806016597510244</v>
      </c>
      <c r="D88">
        <v>1.08</v>
      </c>
      <c r="E88">
        <v>1</v>
      </c>
      <c r="P88">
        <v>3.4485988471707918</v>
      </c>
      <c r="Q88">
        <v>2.0465120999457076</v>
      </c>
      <c r="R88">
        <v>3.42</v>
      </c>
    </row>
    <row r="89" spans="1:18" x14ac:dyDescent="0.3">
      <c r="A89" s="2">
        <v>38260</v>
      </c>
      <c r="B89">
        <v>3.4948603562317659</v>
      </c>
      <c r="C89">
        <v>1.8081594486663466</v>
      </c>
      <c r="D89">
        <v>1.49</v>
      </c>
      <c r="E89">
        <v>1</v>
      </c>
      <c r="P89">
        <v>2.9727366937913002</v>
      </c>
      <c r="Q89">
        <v>2.101206958293611</v>
      </c>
      <c r="R89">
        <v>3.91</v>
      </c>
    </row>
    <row r="90" spans="1:18" x14ac:dyDescent="0.3">
      <c r="A90" s="2">
        <v>38352</v>
      </c>
      <c r="B90">
        <v>3.3511049439547858</v>
      </c>
      <c r="C90">
        <v>2.1642010233579034</v>
      </c>
      <c r="D90">
        <v>2.0299999999999998</v>
      </c>
      <c r="E90">
        <v>1</v>
      </c>
      <c r="P90">
        <v>3.2131067957182013</v>
      </c>
      <c r="Q90">
        <v>2.1052631578947212</v>
      </c>
      <c r="R90">
        <v>4.5</v>
      </c>
    </row>
    <row r="91" spans="1:18" x14ac:dyDescent="0.3">
      <c r="A91" s="2">
        <v>38442</v>
      </c>
      <c r="B91">
        <v>3.9088432572524257</v>
      </c>
      <c r="C91">
        <v>2.3076923076922995</v>
      </c>
      <c r="D91">
        <v>2.58</v>
      </c>
      <c r="E91">
        <v>1</v>
      </c>
      <c r="P91">
        <v>2.9729038556202125</v>
      </c>
      <c r="Q91">
        <v>2.461670483403422</v>
      </c>
      <c r="R91">
        <v>4.83</v>
      </c>
    </row>
    <row r="92" spans="1:18" x14ac:dyDescent="0.3">
      <c r="A92" s="2">
        <v>38533</v>
      </c>
      <c r="B92">
        <v>3.6177355801611855</v>
      </c>
      <c r="C92">
        <v>2.1403127914265019</v>
      </c>
      <c r="D92">
        <v>2.91</v>
      </c>
      <c r="E92">
        <v>1</v>
      </c>
      <c r="P92">
        <v>2.325277937424497</v>
      </c>
      <c r="Q92">
        <v>2.8180009945300899</v>
      </c>
      <c r="R92">
        <v>5.03</v>
      </c>
    </row>
    <row r="93" spans="1:18" x14ac:dyDescent="0.3">
      <c r="A93" s="2">
        <v>38625</v>
      </c>
      <c r="B93">
        <v>3.4485988471707918</v>
      </c>
      <c r="C93">
        <v>2.0465120999457076</v>
      </c>
      <c r="D93">
        <v>3.42</v>
      </c>
      <c r="E93">
        <v>1</v>
      </c>
      <c r="P93">
        <v>2.6345603763438197</v>
      </c>
      <c r="Q93">
        <v>2.6675492632130204</v>
      </c>
      <c r="R93">
        <v>5.03</v>
      </c>
    </row>
    <row r="94" spans="1:18" x14ac:dyDescent="0.3">
      <c r="A94" s="2">
        <v>38717</v>
      </c>
      <c r="B94">
        <v>2.9727366937913002</v>
      </c>
      <c r="C94">
        <v>2.101206958293611</v>
      </c>
      <c r="D94">
        <v>3.91</v>
      </c>
      <c r="E94">
        <v>1</v>
      </c>
      <c r="P94">
        <v>1.5767249700146868</v>
      </c>
      <c r="Q94">
        <v>2.6269023073146824</v>
      </c>
      <c r="R94">
        <v>5.1100000000000003</v>
      </c>
    </row>
    <row r="95" spans="1:18" x14ac:dyDescent="0.3">
      <c r="A95" s="2">
        <v>38807</v>
      </c>
      <c r="B95">
        <v>3.2131067957182013</v>
      </c>
      <c r="C95">
        <v>2.1052631578947212</v>
      </c>
      <c r="D95">
        <v>4.5</v>
      </c>
      <c r="E95">
        <v>1</v>
      </c>
      <c r="P95">
        <v>1.9343747200181172</v>
      </c>
      <c r="Q95">
        <v>2.2880988669065738</v>
      </c>
      <c r="R95">
        <v>4.87</v>
      </c>
    </row>
    <row r="96" spans="1:18" x14ac:dyDescent="0.3">
      <c r="A96" s="2">
        <v>38898</v>
      </c>
      <c r="B96">
        <v>2.9729038556202125</v>
      </c>
      <c r="C96">
        <v>2.461670483403422</v>
      </c>
      <c r="D96">
        <v>4.83</v>
      </c>
      <c r="E96">
        <v>1</v>
      </c>
      <c r="P96">
        <v>2.3680360773066234</v>
      </c>
      <c r="Q96">
        <v>2.119293697737068</v>
      </c>
      <c r="R96">
        <v>4.4400000000000004</v>
      </c>
    </row>
    <row r="97" spans="1:18" x14ac:dyDescent="0.3">
      <c r="A97" s="2">
        <v>38990</v>
      </c>
      <c r="B97">
        <v>2.325277937424497</v>
      </c>
      <c r="C97">
        <v>2.8180009945300899</v>
      </c>
      <c r="D97">
        <v>5.03</v>
      </c>
      <c r="E97">
        <v>1</v>
      </c>
      <c r="P97">
        <v>2.1333646824578612</v>
      </c>
      <c r="Q97">
        <v>2.3105089182179794</v>
      </c>
      <c r="R97">
        <v>3.49</v>
      </c>
    </row>
    <row r="98" spans="1:18" x14ac:dyDescent="0.3">
      <c r="A98" s="2">
        <v>39082</v>
      </c>
      <c r="B98">
        <v>2.6345603763438197</v>
      </c>
      <c r="C98">
        <v>2.6675492632130204</v>
      </c>
      <c r="D98">
        <v>5.03</v>
      </c>
      <c r="E98">
        <v>1</v>
      </c>
      <c r="P98">
        <v>1.3924712055185307</v>
      </c>
      <c r="Q98">
        <v>2.3879340448024644</v>
      </c>
      <c r="R98">
        <v>2.14</v>
      </c>
    </row>
    <row r="99" spans="1:18" x14ac:dyDescent="0.3">
      <c r="A99" s="2">
        <v>39172</v>
      </c>
      <c r="B99">
        <v>1.5767249700146868</v>
      </c>
      <c r="C99">
        <v>2.6269023073146824</v>
      </c>
      <c r="D99">
        <v>5.1100000000000003</v>
      </c>
      <c r="E99">
        <v>1</v>
      </c>
      <c r="P99">
        <v>1.3760107660276244</v>
      </c>
      <c r="Q99">
        <v>2.3359325164472144</v>
      </c>
      <c r="R99">
        <v>1.65</v>
      </c>
    </row>
    <row r="100" spans="1:18" x14ac:dyDescent="0.3">
      <c r="A100" s="2">
        <v>39263</v>
      </c>
      <c r="B100">
        <v>1.9343747200181172</v>
      </c>
      <c r="C100">
        <v>2.2880988669065738</v>
      </c>
      <c r="D100">
        <v>4.87</v>
      </c>
      <c r="E100">
        <v>1</v>
      </c>
      <c r="P100">
        <v>0.26596727212868654</v>
      </c>
      <c r="Q100">
        <v>2.4665046957361936</v>
      </c>
      <c r="R100">
        <v>1.55</v>
      </c>
    </row>
    <row r="101" spans="1:18" x14ac:dyDescent="0.3">
      <c r="A101" s="2">
        <v>39355</v>
      </c>
      <c r="B101">
        <v>2.3680360773066234</v>
      </c>
      <c r="C101">
        <v>2.119293697737068</v>
      </c>
      <c r="D101">
        <v>4.4400000000000004</v>
      </c>
      <c r="E101">
        <v>1</v>
      </c>
      <c r="P101">
        <v>-2.5411536884212604</v>
      </c>
      <c r="Q101">
        <v>1.9996707973757966</v>
      </c>
      <c r="R101">
        <v>0.33</v>
      </c>
    </row>
    <row r="102" spans="1:18" x14ac:dyDescent="0.3">
      <c r="A102" s="2">
        <v>39447</v>
      </c>
      <c r="B102">
        <v>2.1333646824578612</v>
      </c>
      <c r="C102">
        <v>2.3105089182179794</v>
      </c>
      <c r="D102">
        <v>3.49</v>
      </c>
      <c r="E102">
        <v>1</v>
      </c>
      <c r="P102">
        <v>-3.2342272930783178</v>
      </c>
      <c r="Q102">
        <v>1.753853197721944</v>
      </c>
      <c r="R102">
        <v>0.2</v>
      </c>
    </row>
    <row r="103" spans="1:18" x14ac:dyDescent="0.3">
      <c r="A103" s="2">
        <v>39538</v>
      </c>
      <c r="B103">
        <v>1.3924712055185307</v>
      </c>
      <c r="C103">
        <v>2.3879340448024644</v>
      </c>
      <c r="D103">
        <v>2.14</v>
      </c>
      <c r="E103">
        <v>1</v>
      </c>
      <c r="P103">
        <v>-3.9788374053187248</v>
      </c>
      <c r="Q103">
        <v>1.8299972554692845</v>
      </c>
      <c r="R103">
        <v>0.17</v>
      </c>
    </row>
    <row r="104" spans="1:18" x14ac:dyDescent="0.3">
      <c r="A104" s="2">
        <v>39629</v>
      </c>
      <c r="B104">
        <v>1.3760107660276244</v>
      </c>
      <c r="C104">
        <v>2.3359325164472144</v>
      </c>
      <c r="D104">
        <v>1.65</v>
      </c>
      <c r="E104">
        <v>1</v>
      </c>
      <c r="P104">
        <v>-3.1328157006863644</v>
      </c>
      <c r="Q104">
        <v>1.480423559210009</v>
      </c>
      <c r="R104">
        <v>0.16</v>
      </c>
    </row>
    <row r="105" spans="1:18" x14ac:dyDescent="0.3">
      <c r="A105" s="2">
        <v>39721</v>
      </c>
      <c r="B105">
        <v>0.26596727212868654</v>
      </c>
      <c r="C105">
        <v>2.4665046957361936</v>
      </c>
      <c r="D105">
        <v>1.55</v>
      </c>
      <c r="E105">
        <v>1</v>
      </c>
      <c r="P105">
        <v>0.10557252348297741</v>
      </c>
      <c r="Q105">
        <v>1.7502201607288548</v>
      </c>
      <c r="R105">
        <v>0.06</v>
      </c>
    </row>
    <row r="106" spans="1:18" x14ac:dyDescent="0.3">
      <c r="A106" s="2">
        <v>39813</v>
      </c>
      <c r="B106">
        <v>-2.5411536884212604</v>
      </c>
      <c r="C106">
        <v>1.9996707973757966</v>
      </c>
      <c r="D106">
        <v>0.33</v>
      </c>
      <c r="E106">
        <v>1</v>
      </c>
      <c r="P106">
        <v>1.7452658449103264</v>
      </c>
      <c r="Q106">
        <v>1.3402388462651071</v>
      </c>
      <c r="R106">
        <v>0.1</v>
      </c>
    </row>
    <row r="107" spans="1:18" x14ac:dyDescent="0.3">
      <c r="A107" s="2">
        <v>39903</v>
      </c>
      <c r="B107">
        <v>-3.2342272930783178</v>
      </c>
      <c r="C107">
        <v>1.753853197721944</v>
      </c>
      <c r="D107">
        <v>0.2</v>
      </c>
      <c r="E107">
        <v>1</v>
      </c>
      <c r="P107">
        <v>2.9135950291180102</v>
      </c>
      <c r="Q107">
        <v>0.95291607851735183</v>
      </c>
      <c r="R107">
        <v>0.15</v>
      </c>
    </row>
    <row r="108" spans="1:18" x14ac:dyDescent="0.3">
      <c r="A108" s="2">
        <v>39994</v>
      </c>
      <c r="B108">
        <v>-3.9788374053187248</v>
      </c>
      <c r="C108">
        <v>1.8299972554692845</v>
      </c>
      <c r="D108">
        <v>0.17</v>
      </c>
      <c r="E108">
        <v>1</v>
      </c>
      <c r="P108">
        <v>3.344209253779229</v>
      </c>
      <c r="Q108">
        <v>0.89633813080707281</v>
      </c>
      <c r="R108">
        <v>0.15</v>
      </c>
    </row>
    <row r="109" spans="1:18" x14ac:dyDescent="0.3">
      <c r="A109" s="2">
        <v>40086</v>
      </c>
      <c r="B109">
        <v>-3.1328157006863644</v>
      </c>
      <c r="C109">
        <v>1.480423559210009</v>
      </c>
      <c r="D109">
        <v>0.16</v>
      </c>
      <c r="E109">
        <v>1</v>
      </c>
      <c r="P109">
        <v>2.7759609093124693</v>
      </c>
      <c r="Q109">
        <v>0.64526945890712728</v>
      </c>
      <c r="R109">
        <v>0.14000000000000001</v>
      </c>
    </row>
    <row r="110" spans="1:18" x14ac:dyDescent="0.3">
      <c r="A110" s="2">
        <v>40178</v>
      </c>
      <c r="B110">
        <v>0.10557252348297741</v>
      </c>
      <c r="C110">
        <v>1.7502201607288548</v>
      </c>
      <c r="D110">
        <v>0.06</v>
      </c>
      <c r="E110">
        <v>1</v>
      </c>
      <c r="P110">
        <v>2.0377971996133448</v>
      </c>
      <c r="Q110">
        <v>1.1059461026839967</v>
      </c>
      <c r="R110">
        <v>0.13</v>
      </c>
    </row>
    <row r="111" spans="1:18" x14ac:dyDescent="0.3">
      <c r="A111" s="2">
        <v>40268</v>
      </c>
      <c r="B111">
        <v>1.7452658449103264</v>
      </c>
      <c r="C111">
        <v>1.3402388462651071</v>
      </c>
      <c r="D111">
        <v>0.1</v>
      </c>
      <c r="E111">
        <v>1</v>
      </c>
      <c r="P111">
        <v>1.7437088645501975</v>
      </c>
      <c r="Q111">
        <v>1.4511771866077217</v>
      </c>
      <c r="R111">
        <v>0.05</v>
      </c>
    </row>
    <row r="112" spans="1:18" x14ac:dyDescent="0.3">
      <c r="A112" s="2">
        <v>40359</v>
      </c>
      <c r="B112">
        <v>2.9135950291180102</v>
      </c>
      <c r="C112">
        <v>0.95291607851735183</v>
      </c>
      <c r="D112">
        <v>0.15</v>
      </c>
      <c r="E112">
        <v>1</v>
      </c>
      <c r="P112">
        <v>0.94265346456723353</v>
      </c>
      <c r="Q112">
        <v>1.898179914051501</v>
      </c>
      <c r="R112">
        <v>0.02</v>
      </c>
    </row>
    <row r="113" spans="1:18" x14ac:dyDescent="0.3">
      <c r="A113" s="2">
        <v>40451</v>
      </c>
      <c r="B113">
        <v>3.344209253779229</v>
      </c>
      <c r="C113">
        <v>0.89633813080707281</v>
      </c>
      <c r="D113">
        <v>0.15</v>
      </c>
      <c r="E113">
        <v>1</v>
      </c>
      <c r="P113">
        <v>1.543075871606514</v>
      </c>
      <c r="Q113">
        <v>2.1746275443817575</v>
      </c>
      <c r="R113">
        <v>0.02</v>
      </c>
    </row>
    <row r="114" spans="1:18" x14ac:dyDescent="0.3">
      <c r="A114" s="2">
        <v>40543</v>
      </c>
      <c r="B114">
        <v>2.7759609093124693</v>
      </c>
      <c r="C114">
        <v>0.64526945890712728</v>
      </c>
      <c r="D114">
        <v>0.14000000000000001</v>
      </c>
      <c r="E114">
        <v>1</v>
      </c>
      <c r="P114">
        <v>2.6380693108862374</v>
      </c>
      <c r="Q114">
        <v>2.2284759160590806</v>
      </c>
      <c r="R114">
        <v>7.0000000000000007E-2</v>
      </c>
    </row>
    <row r="115" spans="1:18" x14ac:dyDescent="0.3">
      <c r="A115" s="2">
        <v>40633</v>
      </c>
      <c r="B115">
        <v>2.0377971996133448</v>
      </c>
      <c r="C115">
        <v>1.1059461026839967</v>
      </c>
      <c r="D115">
        <v>0.13</v>
      </c>
      <c r="E115">
        <v>1</v>
      </c>
      <c r="P115">
        <v>2.4033358391379211</v>
      </c>
      <c r="Q115">
        <v>2.2528991971454193</v>
      </c>
      <c r="R115">
        <v>0.09</v>
      </c>
    </row>
    <row r="116" spans="1:18" x14ac:dyDescent="0.3">
      <c r="A116" s="2">
        <v>40724</v>
      </c>
      <c r="B116">
        <v>1.7437088645501975</v>
      </c>
      <c r="C116">
        <v>1.4511771866077217</v>
      </c>
      <c r="D116">
        <v>0.05</v>
      </c>
      <c r="E116">
        <v>1</v>
      </c>
      <c r="P116">
        <v>2.5737123144880414</v>
      </c>
      <c r="Q116">
        <v>2.0174276689717496</v>
      </c>
      <c r="R116">
        <v>0.1</v>
      </c>
    </row>
    <row r="117" spans="1:18" x14ac:dyDescent="0.3">
      <c r="A117" s="2">
        <v>40816</v>
      </c>
      <c r="B117">
        <v>0.94265346456723353</v>
      </c>
      <c r="C117">
        <v>1.898179914051501</v>
      </c>
      <c r="D117">
        <v>0.02</v>
      </c>
      <c r="E117">
        <v>1</v>
      </c>
      <c r="P117">
        <v>1.5518520073324771</v>
      </c>
      <c r="Q117">
        <v>1.9489990614135255</v>
      </c>
      <c r="R117">
        <v>0.09</v>
      </c>
    </row>
    <row r="118" spans="1:18" x14ac:dyDescent="0.3">
      <c r="A118" s="2">
        <v>40908</v>
      </c>
      <c r="B118">
        <v>1.543075871606514</v>
      </c>
      <c r="C118">
        <v>2.1746275443817575</v>
      </c>
      <c r="D118">
        <v>0.02</v>
      </c>
      <c r="E118">
        <v>1</v>
      </c>
      <c r="P118">
        <v>1.7008684857094281</v>
      </c>
      <c r="Q118">
        <v>1.9291631964230893</v>
      </c>
      <c r="R118">
        <v>0.09</v>
      </c>
    </row>
    <row r="119" spans="1:18" x14ac:dyDescent="0.3">
      <c r="A119" s="2">
        <v>40999</v>
      </c>
      <c r="B119">
        <v>2.6380693108862374</v>
      </c>
      <c r="C119">
        <v>2.2284759160590806</v>
      </c>
      <c r="D119">
        <v>7.0000000000000007E-2</v>
      </c>
      <c r="E119">
        <v>1</v>
      </c>
      <c r="P119">
        <v>1.5199382041070075</v>
      </c>
      <c r="Q119">
        <v>1.6610614566566761</v>
      </c>
      <c r="R119">
        <v>0.05</v>
      </c>
    </row>
    <row r="120" spans="1:18" x14ac:dyDescent="0.3">
      <c r="A120" s="2">
        <v>41090</v>
      </c>
      <c r="B120">
        <v>2.4033358391379211</v>
      </c>
      <c r="C120">
        <v>2.2528991971454193</v>
      </c>
      <c r="D120">
        <v>0.09</v>
      </c>
      <c r="E120">
        <v>1</v>
      </c>
      <c r="P120">
        <v>2.2370224932955152</v>
      </c>
      <c r="Q120">
        <v>1.744779340561986</v>
      </c>
      <c r="R120">
        <v>0.03</v>
      </c>
    </row>
    <row r="121" spans="1:18" x14ac:dyDescent="0.3">
      <c r="A121" s="2">
        <v>41182</v>
      </c>
      <c r="B121">
        <v>2.5737123144880414</v>
      </c>
      <c r="C121">
        <v>2.0174276689717496</v>
      </c>
      <c r="D121">
        <v>0.1</v>
      </c>
      <c r="E121">
        <v>1</v>
      </c>
      <c r="P121">
        <v>3.0091449601746367</v>
      </c>
      <c r="Q121">
        <v>1.7228561549101018</v>
      </c>
      <c r="R121">
        <v>0.06</v>
      </c>
    </row>
    <row r="122" spans="1:18" x14ac:dyDescent="0.3">
      <c r="A122" s="2">
        <v>41274</v>
      </c>
      <c r="B122">
        <v>1.5518520073324771</v>
      </c>
      <c r="C122">
        <v>1.9489990614135255</v>
      </c>
      <c r="D122">
        <v>0.09</v>
      </c>
      <c r="E122">
        <v>1</v>
      </c>
      <c r="P122">
        <v>1.6508175559380112</v>
      </c>
      <c r="Q122">
        <v>1.6023669962284659</v>
      </c>
      <c r="R122">
        <v>0.05</v>
      </c>
    </row>
    <row r="123" spans="1:18" x14ac:dyDescent="0.3">
      <c r="A123" s="2">
        <v>41364</v>
      </c>
      <c r="B123">
        <v>1.7008684857094281</v>
      </c>
      <c r="C123">
        <v>1.9291631964230893</v>
      </c>
      <c r="D123">
        <v>0.09</v>
      </c>
      <c r="E123">
        <v>1</v>
      </c>
      <c r="P123">
        <v>2.6891521587272926</v>
      </c>
      <c r="Q123">
        <v>1.8965154746223067</v>
      </c>
      <c r="R123">
        <v>0.03</v>
      </c>
    </row>
    <row r="124" spans="1:18" x14ac:dyDescent="0.3">
      <c r="A124" s="2">
        <v>41455</v>
      </c>
      <c r="B124">
        <v>1.5199382041070075</v>
      </c>
      <c r="C124">
        <v>1.6610614566566761</v>
      </c>
      <c r="D124">
        <v>0.05</v>
      </c>
      <c r="E124">
        <v>1</v>
      </c>
      <c r="P124">
        <v>3.059782928201682</v>
      </c>
      <c r="Q124">
        <v>1.7741832227225141</v>
      </c>
      <c r="R124">
        <v>0.03</v>
      </c>
    </row>
    <row r="125" spans="1:18" x14ac:dyDescent="0.3">
      <c r="A125" s="2">
        <v>41547</v>
      </c>
      <c r="B125">
        <v>2.2370224932955152</v>
      </c>
      <c r="C125">
        <v>1.744779340561986</v>
      </c>
      <c r="D125">
        <v>0.03</v>
      </c>
      <c r="E125">
        <v>1</v>
      </c>
      <c r="P125">
        <v>2.6858351011456394</v>
      </c>
      <c r="Q125">
        <v>1.7272441426665397</v>
      </c>
      <c r="R125">
        <v>0.02</v>
      </c>
    </row>
    <row r="126" spans="1:18" x14ac:dyDescent="0.3">
      <c r="A126" s="2">
        <v>41639</v>
      </c>
      <c r="B126">
        <v>3.0091449601746367</v>
      </c>
      <c r="C126">
        <v>1.7228561549101018</v>
      </c>
      <c r="D126">
        <v>0.06</v>
      </c>
      <c r="E126">
        <v>1</v>
      </c>
      <c r="P126">
        <v>3.9692994988184793</v>
      </c>
      <c r="Q126">
        <v>1.688415581337277</v>
      </c>
      <c r="R126">
        <v>0.02</v>
      </c>
    </row>
    <row r="127" spans="1:18" x14ac:dyDescent="0.3">
      <c r="A127" s="2">
        <v>41729</v>
      </c>
      <c r="B127">
        <v>1.6508175559380112</v>
      </c>
      <c r="C127">
        <v>1.6023669962284659</v>
      </c>
      <c r="D127">
        <v>0.05</v>
      </c>
      <c r="E127">
        <v>1</v>
      </c>
      <c r="P127">
        <v>3.2790878609270546</v>
      </c>
      <c r="Q127">
        <v>1.7769992294055514</v>
      </c>
      <c r="R127">
        <v>0.02</v>
      </c>
    </row>
    <row r="128" spans="1:18" x14ac:dyDescent="0.3">
      <c r="A128" s="2">
        <v>41820</v>
      </c>
      <c r="B128">
        <v>2.6891521587272926</v>
      </c>
      <c r="C128">
        <v>1.8965154746223067</v>
      </c>
      <c r="D128">
        <v>0.03</v>
      </c>
      <c r="E128">
        <v>1</v>
      </c>
      <c r="P128">
        <v>2.4473213664345517</v>
      </c>
      <c r="Q128">
        <v>1.8606738180506843</v>
      </c>
      <c r="R128">
        <v>0.04</v>
      </c>
    </row>
    <row r="129" spans="1:18" x14ac:dyDescent="0.3">
      <c r="A129" s="2">
        <v>41912</v>
      </c>
      <c r="B129">
        <v>3.059782928201682</v>
      </c>
      <c r="C129">
        <v>1.7741832227225141</v>
      </c>
      <c r="D129">
        <v>0.03</v>
      </c>
      <c r="E129">
        <v>1</v>
      </c>
      <c r="P129">
        <v>2.1198613126648169</v>
      </c>
      <c r="Q129">
        <v>1.9940604232888237</v>
      </c>
      <c r="R129">
        <v>0.12</v>
      </c>
    </row>
    <row r="130" spans="1:18" x14ac:dyDescent="0.3">
      <c r="A130" s="2">
        <v>42004</v>
      </c>
      <c r="B130">
        <v>2.6858351011456394</v>
      </c>
      <c r="C130">
        <v>1.7272441426665397</v>
      </c>
      <c r="D130">
        <v>0.02</v>
      </c>
      <c r="E130">
        <v>1</v>
      </c>
      <c r="P130">
        <v>1.7950168913805964</v>
      </c>
      <c r="Q130">
        <v>2.1698592276250261</v>
      </c>
      <c r="R130">
        <v>0.28999999999999998</v>
      </c>
    </row>
    <row r="131" spans="1:18" x14ac:dyDescent="0.3">
      <c r="A131" s="2">
        <v>42094</v>
      </c>
      <c r="B131">
        <v>3.9692994988184793</v>
      </c>
      <c r="C131">
        <v>1.688415581337277</v>
      </c>
      <c r="D131">
        <v>0.02</v>
      </c>
      <c r="E131">
        <v>1</v>
      </c>
      <c r="P131">
        <v>1.4932508327147209</v>
      </c>
      <c r="Q131">
        <v>2.2246678720226232</v>
      </c>
      <c r="R131">
        <v>0.26</v>
      </c>
    </row>
    <row r="132" spans="1:18" x14ac:dyDescent="0.3">
      <c r="A132" s="2">
        <v>42185</v>
      </c>
      <c r="B132">
        <v>3.2790878609270546</v>
      </c>
      <c r="C132">
        <v>1.7769992294055514</v>
      </c>
      <c r="D132">
        <v>0.02</v>
      </c>
      <c r="E132">
        <v>1</v>
      </c>
      <c r="P132">
        <v>1.8057615310855146</v>
      </c>
      <c r="Q132">
        <v>2.2503180334213058</v>
      </c>
      <c r="R132">
        <v>0.3</v>
      </c>
    </row>
    <row r="133" spans="1:18" x14ac:dyDescent="0.3">
      <c r="A133" s="2">
        <v>42277</v>
      </c>
      <c r="B133">
        <v>2.4473213664345517</v>
      </c>
      <c r="C133">
        <v>1.8606738180506843</v>
      </c>
      <c r="D133">
        <v>0.04</v>
      </c>
      <c r="E133">
        <v>1</v>
      </c>
      <c r="P133">
        <v>2.1815663030564147</v>
      </c>
      <c r="Q133">
        <v>2.1823617339312484</v>
      </c>
      <c r="R133">
        <v>0.43</v>
      </c>
    </row>
    <row r="134" spans="1:18" x14ac:dyDescent="0.3">
      <c r="A134" s="2">
        <v>42369</v>
      </c>
      <c r="B134">
        <v>2.1198613126648169</v>
      </c>
      <c r="C134">
        <v>1.9940604232888237</v>
      </c>
      <c r="D134">
        <v>0.12</v>
      </c>
      <c r="E134">
        <v>1</v>
      </c>
      <c r="P134">
        <v>2.0874616941966906</v>
      </c>
      <c r="Q134">
        <v>2.17714567402294</v>
      </c>
      <c r="R134">
        <v>0.6</v>
      </c>
    </row>
    <row r="135" spans="1:18" x14ac:dyDescent="0.3">
      <c r="A135" s="2">
        <v>42460</v>
      </c>
      <c r="B135">
        <v>1.7950168913805964</v>
      </c>
      <c r="C135">
        <v>2.1698592276250261</v>
      </c>
      <c r="D135">
        <v>0.28999999999999998</v>
      </c>
      <c r="E135">
        <v>1</v>
      </c>
      <c r="P135">
        <v>2.3304137937582903</v>
      </c>
      <c r="Q135">
        <v>1.777590700836984</v>
      </c>
      <c r="R135">
        <v>0.91</v>
      </c>
    </row>
    <row r="136" spans="1:18" x14ac:dyDescent="0.3">
      <c r="A136" s="2">
        <v>42551</v>
      </c>
      <c r="B136">
        <v>1.4932508327147209</v>
      </c>
      <c r="C136">
        <v>2.2246678720226232</v>
      </c>
      <c r="D136">
        <v>0.26</v>
      </c>
      <c r="E136">
        <v>1</v>
      </c>
      <c r="P136">
        <v>2.4108214121745908</v>
      </c>
      <c r="Q136">
        <v>1.6423409095484454</v>
      </c>
      <c r="R136">
        <v>1.05</v>
      </c>
    </row>
    <row r="137" spans="1:18" x14ac:dyDescent="0.3">
      <c r="A137" s="2">
        <v>42643</v>
      </c>
      <c r="B137">
        <v>1.8057615310855146</v>
      </c>
      <c r="C137">
        <v>2.2503180334213058</v>
      </c>
      <c r="D137">
        <v>0.3</v>
      </c>
      <c r="E137">
        <v>1</v>
      </c>
      <c r="P137">
        <v>2.9941434967617697</v>
      </c>
      <c r="Q137">
        <v>1.7558133010572519</v>
      </c>
      <c r="R137">
        <v>1.23</v>
      </c>
    </row>
    <row r="138" spans="1:18" x14ac:dyDescent="0.3">
      <c r="A138" s="2">
        <v>42735</v>
      </c>
      <c r="B138">
        <v>2.1815663030564147</v>
      </c>
      <c r="C138">
        <v>2.1823617339312484</v>
      </c>
      <c r="D138">
        <v>0.43</v>
      </c>
      <c r="E138">
        <v>1</v>
      </c>
      <c r="P138">
        <v>3.3288100947591159</v>
      </c>
      <c r="Q138">
        <v>1.9640913386203662</v>
      </c>
      <c r="R138">
        <v>1.58</v>
      </c>
    </row>
    <row r="139" spans="1:18" x14ac:dyDescent="0.3">
      <c r="A139" s="2">
        <v>42825</v>
      </c>
      <c r="B139">
        <v>2.0874616941966906</v>
      </c>
      <c r="C139">
        <v>2.17714567402294</v>
      </c>
      <c r="D139">
        <v>0.6</v>
      </c>
      <c r="E139">
        <v>1</v>
      </c>
      <c r="P139">
        <v>3.2989628465220244</v>
      </c>
      <c r="Q139">
        <v>2.2229468560612142</v>
      </c>
      <c r="R139">
        <v>1.88</v>
      </c>
    </row>
    <row r="140" spans="1:18" x14ac:dyDescent="0.3">
      <c r="A140" s="2">
        <v>42916</v>
      </c>
      <c r="B140">
        <v>2.3304137937582903</v>
      </c>
      <c r="C140">
        <v>1.777590700836984</v>
      </c>
      <c r="D140">
        <v>0.91</v>
      </c>
      <c r="E140">
        <v>1</v>
      </c>
      <c r="P140">
        <v>3.130030640718684</v>
      </c>
      <c r="Q140">
        <v>2.1953383720745956</v>
      </c>
      <c r="R140">
        <v>2.0699999999999998</v>
      </c>
    </row>
    <row r="141" spans="1:18" x14ac:dyDescent="0.3">
      <c r="A141" s="2">
        <v>43008</v>
      </c>
      <c r="B141">
        <v>2.4108214121745908</v>
      </c>
      <c r="C141">
        <v>1.6423409095484454</v>
      </c>
      <c r="D141">
        <v>1.05</v>
      </c>
      <c r="E141">
        <v>1</v>
      </c>
      <c r="P141">
        <v>2.125110751484538</v>
      </c>
      <c r="Q141">
        <v>2.1969711888772947</v>
      </c>
      <c r="R141">
        <v>2.36</v>
      </c>
    </row>
    <row r="142" spans="1:18" x14ac:dyDescent="0.3">
      <c r="A142" s="2">
        <v>43100</v>
      </c>
      <c r="B142">
        <v>2.9941434967617697</v>
      </c>
      <c r="C142">
        <v>1.7558133010572519</v>
      </c>
      <c r="D142">
        <v>1.23</v>
      </c>
      <c r="E142">
        <v>1</v>
      </c>
      <c r="P142">
        <v>1.9335587266003706</v>
      </c>
      <c r="Q142">
        <v>2.1288160513668775</v>
      </c>
      <c r="R142">
        <v>2.44</v>
      </c>
    </row>
    <row r="143" spans="1:18" x14ac:dyDescent="0.3">
      <c r="A143" s="2">
        <v>43190</v>
      </c>
      <c r="B143">
        <v>3.3288100947591159</v>
      </c>
      <c r="C143">
        <v>1.9640913386203662</v>
      </c>
      <c r="D143">
        <v>1.58</v>
      </c>
      <c r="E143">
        <v>1</v>
      </c>
      <c r="P143">
        <v>2.2421256946982382</v>
      </c>
      <c r="Q143">
        <v>2.0462308117234151</v>
      </c>
      <c r="R143">
        <v>2.36</v>
      </c>
    </row>
    <row r="144" spans="1:18" x14ac:dyDescent="0.3">
      <c r="A144" s="2">
        <v>43281</v>
      </c>
      <c r="B144">
        <v>3.2989628465220244</v>
      </c>
      <c r="C144">
        <v>2.2229468560612142</v>
      </c>
      <c r="D144">
        <v>1.88</v>
      </c>
      <c r="E144">
        <v>1</v>
      </c>
      <c r="P144">
        <v>2.7972168686428489</v>
      </c>
      <c r="Q144">
        <v>2.2722163218159119</v>
      </c>
      <c r="R144">
        <v>2.0299999999999998</v>
      </c>
    </row>
    <row r="145" spans="1:18" x14ac:dyDescent="0.3">
      <c r="A145" s="2">
        <v>43373</v>
      </c>
      <c r="B145">
        <v>3.130030640718684</v>
      </c>
      <c r="C145">
        <v>2.1953383720745956</v>
      </c>
      <c r="D145">
        <v>2.0699999999999998</v>
      </c>
      <c r="E145">
        <v>1</v>
      </c>
      <c r="P145">
        <v>3.3517765241980912</v>
      </c>
      <c r="Q145">
        <v>2.3277951848554412</v>
      </c>
      <c r="R145">
        <v>1.61</v>
      </c>
    </row>
    <row r="146" spans="1:18" x14ac:dyDescent="0.3">
      <c r="A146" s="2">
        <v>43465</v>
      </c>
      <c r="B146">
        <v>2.125110751484538</v>
      </c>
      <c r="C146">
        <v>2.1969711888772947</v>
      </c>
      <c r="D146">
        <v>2.36</v>
      </c>
      <c r="E146">
        <v>1</v>
      </c>
      <c r="P146">
        <v>1.2803523711091058</v>
      </c>
      <c r="Q146">
        <v>2.2490839405298502</v>
      </c>
      <c r="R146">
        <v>1.17</v>
      </c>
    </row>
    <row r="147" spans="1:18" x14ac:dyDescent="0.3">
      <c r="A147" s="2">
        <v>43555</v>
      </c>
      <c r="B147">
        <v>1.9335587266003706</v>
      </c>
      <c r="C147">
        <v>2.1288160513668775</v>
      </c>
      <c r="D147">
        <v>2.44</v>
      </c>
      <c r="E147">
        <v>1</v>
      </c>
      <c r="P147">
        <v>-7.5023656368046865</v>
      </c>
      <c r="Q147">
        <v>1.2774571321830797</v>
      </c>
      <c r="R147">
        <v>0.14000000000000001</v>
      </c>
    </row>
    <row r="148" spans="1:18" x14ac:dyDescent="0.3">
      <c r="A148" s="2">
        <v>43646</v>
      </c>
      <c r="B148">
        <v>2.2421256946982382</v>
      </c>
      <c r="C148">
        <v>2.0462308117234151</v>
      </c>
      <c r="D148">
        <v>2.36</v>
      </c>
      <c r="E148">
        <v>1</v>
      </c>
      <c r="P148">
        <v>-1.4130616990899902</v>
      </c>
      <c r="Q148">
        <v>1.6676268154391938</v>
      </c>
      <c r="R148">
        <v>0.12</v>
      </c>
    </row>
    <row r="149" spans="1:18" x14ac:dyDescent="0.3">
      <c r="A149" s="2">
        <v>43738</v>
      </c>
      <c r="B149">
        <v>2.7972168686428489</v>
      </c>
      <c r="C149">
        <v>2.2722163218159119</v>
      </c>
      <c r="D149">
        <v>2.0299999999999998</v>
      </c>
      <c r="E149">
        <v>1</v>
      </c>
      <c r="P149">
        <v>-1.0185963149321409</v>
      </c>
      <c r="Q149">
        <v>1.6432340412710467</v>
      </c>
      <c r="R149">
        <v>0.09</v>
      </c>
    </row>
    <row r="150" spans="1:18" x14ac:dyDescent="0.3">
      <c r="A150" s="2">
        <v>43830</v>
      </c>
      <c r="B150">
        <v>3.3517765241980912</v>
      </c>
      <c r="C150">
        <v>2.3277951848554412</v>
      </c>
      <c r="D150">
        <v>1.61</v>
      </c>
      <c r="E150">
        <v>1</v>
      </c>
      <c r="P150">
        <v>1.7645426008244813</v>
      </c>
      <c r="Q150">
        <v>1.4360767954704423</v>
      </c>
      <c r="R150">
        <v>0.06</v>
      </c>
    </row>
    <row r="151" spans="1:18" x14ac:dyDescent="0.3">
      <c r="A151" s="2">
        <v>43921</v>
      </c>
      <c r="B151">
        <v>1.2803523711091058</v>
      </c>
      <c r="C151">
        <v>2.2490839405298502</v>
      </c>
      <c r="D151">
        <v>1.17</v>
      </c>
      <c r="E151">
        <v>1</v>
      </c>
      <c r="P151">
        <v>12.239255267606008</v>
      </c>
      <c r="Q151">
        <v>3.7245595082602945</v>
      </c>
      <c r="R151">
        <v>0.02</v>
      </c>
    </row>
    <row r="152" spans="1:18" x14ac:dyDescent="0.3">
      <c r="A152" s="2">
        <v>44012</v>
      </c>
      <c r="B152">
        <v>-7.5023656368046865</v>
      </c>
      <c r="C152">
        <v>1.2774571321830797</v>
      </c>
      <c r="D152">
        <v>0.14000000000000001</v>
      </c>
      <c r="E152">
        <v>1</v>
      </c>
      <c r="P152">
        <v>4.9765842694507567</v>
      </c>
      <c r="Q152">
        <v>4.0563210163729213</v>
      </c>
      <c r="R152">
        <v>0.05</v>
      </c>
    </row>
    <row r="153" spans="1:18" x14ac:dyDescent="0.3">
      <c r="A153" s="2">
        <v>44104</v>
      </c>
      <c r="B153">
        <v>-1.4130616990899902</v>
      </c>
      <c r="C153">
        <v>1.6676268154391938</v>
      </c>
      <c r="D153">
        <v>0.12</v>
      </c>
      <c r="E153">
        <v>1</v>
      </c>
      <c r="P153">
        <v>5.7226780429190827</v>
      </c>
      <c r="Q153">
        <v>5.0211949191480754</v>
      </c>
      <c r="R153">
        <v>0.05</v>
      </c>
    </row>
    <row r="154" spans="1:18" x14ac:dyDescent="0.3">
      <c r="A154" s="2">
        <v>44196</v>
      </c>
      <c r="B154">
        <v>-1.0185963149321409</v>
      </c>
      <c r="C154">
        <v>1.6432340412710467</v>
      </c>
      <c r="D154">
        <v>0.09</v>
      </c>
      <c r="E154">
        <v>1</v>
      </c>
      <c r="P154">
        <v>4.0148911746720861</v>
      </c>
      <c r="Q154">
        <v>6.331539194187874</v>
      </c>
      <c r="R154">
        <v>0.28999999999999998</v>
      </c>
    </row>
    <row r="155" spans="1:18" x14ac:dyDescent="0.3">
      <c r="A155" s="2">
        <v>44286</v>
      </c>
      <c r="B155">
        <v>1.7645426008244813</v>
      </c>
      <c r="C155">
        <v>1.4360767954704423</v>
      </c>
      <c r="D155">
        <v>0.06</v>
      </c>
      <c r="E155">
        <v>1</v>
      </c>
      <c r="P155">
        <v>2.4789231663651545</v>
      </c>
      <c r="Q155">
        <v>6.0276378627106331</v>
      </c>
      <c r="R155">
        <v>1.03</v>
      </c>
    </row>
    <row r="156" spans="1:18" x14ac:dyDescent="0.3">
      <c r="A156" s="2">
        <v>44377</v>
      </c>
      <c r="B156">
        <v>12.239255267606008</v>
      </c>
      <c r="C156">
        <v>3.7245595082602945</v>
      </c>
      <c r="D156">
        <v>0.02</v>
      </c>
      <c r="E156">
        <v>1</v>
      </c>
      <c r="P156">
        <v>2.2963855742280659</v>
      </c>
      <c r="Q156">
        <v>6.2763095199710461</v>
      </c>
      <c r="R156">
        <v>2.69</v>
      </c>
    </row>
    <row r="157" spans="1:18" x14ac:dyDescent="0.3">
      <c r="A157" s="2">
        <v>44469</v>
      </c>
      <c r="B157">
        <v>4.9765842694507567</v>
      </c>
      <c r="C157">
        <v>4.0563210163729213</v>
      </c>
      <c r="D157">
        <v>0.05</v>
      </c>
      <c r="E157">
        <v>1</v>
      </c>
      <c r="P157">
        <v>1.3163292014694905</v>
      </c>
      <c r="Q157">
        <v>5.9803758992615252</v>
      </c>
      <c r="R157">
        <v>4.1900000000000004</v>
      </c>
    </row>
    <row r="158" spans="1:18" x14ac:dyDescent="0.3">
      <c r="A158" s="2">
        <v>44561</v>
      </c>
      <c r="B158">
        <v>5.7226780429190827</v>
      </c>
      <c r="C158">
        <v>5.0211949191480754</v>
      </c>
      <c r="D158">
        <v>0.05</v>
      </c>
      <c r="E158">
        <v>1</v>
      </c>
      <c r="P158">
        <v>2.2808090815085169</v>
      </c>
      <c r="Q158">
        <v>5.5323521957553412</v>
      </c>
      <c r="R158">
        <v>4.78</v>
      </c>
    </row>
    <row r="159" spans="1:18" x14ac:dyDescent="0.3">
      <c r="A159" s="2">
        <v>44651</v>
      </c>
      <c r="B159">
        <v>4.0148911746720861</v>
      </c>
      <c r="C159">
        <v>6.331539194187874</v>
      </c>
      <c r="D159">
        <v>0.28999999999999998</v>
      </c>
      <c r="E159">
        <v>1</v>
      </c>
      <c r="P159">
        <v>2.8294617391073418</v>
      </c>
      <c r="Q159">
        <v>5.2345520135262058</v>
      </c>
      <c r="R159">
        <v>5.28</v>
      </c>
    </row>
    <row r="160" spans="1:18" x14ac:dyDescent="0.3">
      <c r="A160" s="2">
        <v>44742</v>
      </c>
      <c r="B160">
        <v>2.4789231663651545</v>
      </c>
      <c r="C160">
        <v>6.0276378627106331</v>
      </c>
      <c r="D160">
        <v>1.03</v>
      </c>
      <c r="E160">
        <v>1</v>
      </c>
      <c r="P160">
        <v>3.2363075652528384</v>
      </c>
      <c r="Q160">
        <v>4.4133113993689355</v>
      </c>
      <c r="R160">
        <v>5.53</v>
      </c>
    </row>
    <row r="161" spans="1:18" x14ac:dyDescent="0.3">
      <c r="A161" s="2">
        <v>44834</v>
      </c>
      <c r="B161">
        <v>2.2963855742280659</v>
      </c>
      <c r="C161">
        <v>6.2763095199710461</v>
      </c>
      <c r="D161">
        <v>2.69</v>
      </c>
      <c r="E161">
        <v>1</v>
      </c>
      <c r="P161">
        <v>3.1962170406030888</v>
      </c>
      <c r="Q161">
        <v>3.984326363203583</v>
      </c>
      <c r="R161">
        <v>5.53</v>
      </c>
    </row>
    <row r="162" spans="1:18" x14ac:dyDescent="0.3">
      <c r="A162" s="2">
        <v>44926</v>
      </c>
      <c r="B162">
        <v>1.3163292014694905</v>
      </c>
      <c r="C162">
        <v>5.9803758992615252</v>
      </c>
      <c r="D162">
        <v>4.1900000000000004</v>
      </c>
      <c r="E162">
        <v>1</v>
      </c>
      <c r="P162">
        <v>2.9018317949903505</v>
      </c>
      <c r="Q162">
        <v>3.8165201600168341</v>
      </c>
      <c r="R162">
        <v>5.46</v>
      </c>
    </row>
    <row r="163" spans="1:18" x14ac:dyDescent="0.3">
      <c r="A163" s="2">
        <v>45016</v>
      </c>
      <c r="B163">
        <v>2.2808090815085169</v>
      </c>
      <c r="C163">
        <v>5.5323521957553412</v>
      </c>
      <c r="D163">
        <v>4.78</v>
      </c>
      <c r="E163">
        <v>1</v>
      </c>
      <c r="P163">
        <v>3.0368486000836192</v>
      </c>
      <c r="Q163">
        <v>3.4244214032029374</v>
      </c>
      <c r="R163">
        <v>5.47</v>
      </c>
    </row>
    <row r="164" spans="1:18" x14ac:dyDescent="0.3">
      <c r="A164" s="2">
        <v>45107</v>
      </c>
      <c r="B164">
        <v>2.8294617391073418</v>
      </c>
      <c r="C164">
        <v>5.2345520135262058</v>
      </c>
      <c r="D164">
        <v>5.28</v>
      </c>
      <c r="E164">
        <v>1</v>
      </c>
      <c r="P164">
        <v>2.7187692444378797</v>
      </c>
      <c r="Q164">
        <v>3.2701620714147506</v>
      </c>
      <c r="R164">
        <v>5.24</v>
      </c>
    </row>
    <row r="165" spans="1:18" x14ac:dyDescent="0.3">
      <c r="A165" s="2">
        <v>45199</v>
      </c>
      <c r="B165">
        <v>3.2363075652528384</v>
      </c>
      <c r="C165">
        <v>4.4133113993689355</v>
      </c>
      <c r="D165">
        <v>5.53</v>
      </c>
      <c r="E165">
        <v>1</v>
      </c>
      <c r="P165">
        <v>2.5073081713892664</v>
      </c>
      <c r="Q165">
        <v>3.2620980006082823</v>
      </c>
      <c r="R165">
        <v>4.59</v>
      </c>
    </row>
    <row r="166" spans="1:18" x14ac:dyDescent="0.3">
      <c r="A166" s="2">
        <v>45291</v>
      </c>
      <c r="B166">
        <v>3.1962170406030888</v>
      </c>
      <c r="C166">
        <v>3.984326363203583</v>
      </c>
      <c r="D166">
        <v>5.53</v>
      </c>
      <c r="E166">
        <v>1</v>
      </c>
    </row>
    <row r="167" spans="1:18" x14ac:dyDescent="0.3">
      <c r="A167" s="2">
        <v>45382</v>
      </c>
      <c r="B167">
        <v>2.9018317949903505</v>
      </c>
      <c r="C167">
        <v>3.8165201600168341</v>
      </c>
      <c r="D167">
        <v>5.46</v>
      </c>
      <c r="E167">
        <v>1</v>
      </c>
    </row>
    <row r="168" spans="1:18" x14ac:dyDescent="0.3">
      <c r="A168" s="2">
        <v>45473</v>
      </c>
      <c r="B168">
        <v>3.0368486000836192</v>
      </c>
      <c r="C168">
        <v>3.4244214032029374</v>
      </c>
      <c r="D168">
        <v>5.47</v>
      </c>
      <c r="E168">
        <v>1</v>
      </c>
    </row>
    <row r="169" spans="1:18" x14ac:dyDescent="0.3">
      <c r="A169" s="2">
        <v>45565</v>
      </c>
      <c r="B169">
        <v>2.7187692444378797</v>
      </c>
      <c r="C169">
        <v>3.2701620714147506</v>
      </c>
      <c r="D169">
        <v>5.24</v>
      </c>
      <c r="E169">
        <v>1</v>
      </c>
    </row>
    <row r="170" spans="1:18" x14ac:dyDescent="0.3">
      <c r="A170" s="2">
        <v>45657</v>
      </c>
      <c r="B170">
        <v>2.5073081713892664</v>
      </c>
      <c r="C170">
        <v>3.2620980006082823</v>
      </c>
      <c r="D170">
        <v>4.59</v>
      </c>
      <c r="E170">
        <v>1</v>
      </c>
    </row>
    <row r="171" spans="1:18" x14ac:dyDescent="0.3">
      <c r="D171" s="47">
        <v>4.34</v>
      </c>
    </row>
    <row r="172" spans="1:18" x14ac:dyDescent="0.3">
      <c r="D172" s="47">
        <v>4.34</v>
      </c>
    </row>
    <row r="173" spans="1:18" x14ac:dyDescent="0.3">
      <c r="D173" s="47">
        <v>4.34</v>
      </c>
    </row>
    <row r="174" spans="1:18" x14ac:dyDescent="0.3">
      <c r="D174" s="47">
        <v>4.34</v>
      </c>
    </row>
    <row r="175" spans="1:18" x14ac:dyDescent="0.3">
      <c r="D175" s="47">
        <v>4.09</v>
      </c>
    </row>
    <row r="176" spans="1:18" x14ac:dyDescent="0.3">
      <c r="D176" s="47">
        <v>4.09</v>
      </c>
    </row>
    <row r="177" spans="4:4" x14ac:dyDescent="0.3">
      <c r="D177" s="47">
        <v>3.84</v>
      </c>
    </row>
    <row r="178" spans="4:4" x14ac:dyDescent="0.3">
      <c r="D178" s="47">
        <v>3.84</v>
      </c>
    </row>
    <row r="179" spans="4:4" x14ac:dyDescent="0.3">
      <c r="D179" s="47">
        <v>3.59</v>
      </c>
    </row>
    <row r="180" spans="4:4" x14ac:dyDescent="0.3">
      <c r="D180" s="47">
        <v>3.59</v>
      </c>
    </row>
    <row r="181" spans="4:4" x14ac:dyDescent="0.3">
      <c r="D181" s="47">
        <v>3.34</v>
      </c>
    </row>
    <row r="182" spans="4:4" x14ac:dyDescent="0.3">
      <c r="D182" s="47">
        <v>3.34</v>
      </c>
    </row>
    <row r="183" spans="4:4" x14ac:dyDescent="0.3">
      <c r="D183" s="47">
        <v>3.09</v>
      </c>
    </row>
    <row r="184" spans="4:4" x14ac:dyDescent="0.3">
      <c r="D184" s="47">
        <v>3.09</v>
      </c>
    </row>
    <row r="185" spans="4:4" x14ac:dyDescent="0.3">
      <c r="D185" s="47">
        <v>3.09</v>
      </c>
    </row>
    <row r="186" spans="4:4" x14ac:dyDescent="0.3">
      <c r="D186" s="47">
        <v>3.09</v>
      </c>
    </row>
    <row r="187" spans="4:4" x14ac:dyDescent="0.3">
      <c r="D187" s="47">
        <v>3.09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D30E-950A-4C7C-A9C9-89F4084832AA}">
  <dimension ref="A11:R72"/>
  <sheetViews>
    <sheetView workbookViewId="0">
      <selection activeCell="P33" sqref="P33"/>
    </sheetView>
  </sheetViews>
  <sheetFormatPr baseColWidth="10" defaultRowHeight="14.4" x14ac:dyDescent="0.3"/>
  <cols>
    <col min="14" max="14" width="5.5546875" customWidth="1"/>
  </cols>
  <sheetData>
    <row r="11" spans="1:6" x14ac:dyDescent="0.3">
      <c r="A11" t="s">
        <v>45</v>
      </c>
    </row>
    <row r="12" spans="1:6" x14ac:dyDescent="0.3">
      <c r="A12" s="50" t="s">
        <v>22</v>
      </c>
      <c r="D12" t="s">
        <v>20</v>
      </c>
      <c r="E12" t="s">
        <v>19</v>
      </c>
      <c r="F12" t="s">
        <v>18</v>
      </c>
    </row>
    <row r="13" spans="1:6" x14ac:dyDescent="0.3">
      <c r="A13" s="49" t="s">
        <v>87</v>
      </c>
      <c r="C13" t="s">
        <v>25</v>
      </c>
      <c r="D13">
        <v>0.67306065962062589</v>
      </c>
      <c r="E13">
        <v>3.4938166862707565E-2</v>
      </c>
      <c r="F13">
        <v>6.7836440417711197E-2</v>
      </c>
    </row>
    <row r="14" spans="1:6" x14ac:dyDescent="0.3">
      <c r="C14" t="s">
        <v>23</v>
      </c>
      <c r="D14">
        <v>-0.21797189710978948</v>
      </c>
      <c r="E14">
        <v>0.96917265929890561</v>
      </c>
      <c r="F14">
        <v>0.10281737578246553</v>
      </c>
    </row>
    <row r="15" spans="1:6" x14ac:dyDescent="0.3">
      <c r="C15" t="s">
        <v>24</v>
      </c>
      <c r="D15">
        <v>8.8082468485708332E-2</v>
      </c>
      <c r="E15">
        <v>-1.5873693077148698E-2</v>
      </c>
      <c r="F15">
        <v>0.92831150334618817</v>
      </c>
    </row>
    <row r="16" spans="1:6" x14ac:dyDescent="0.3">
      <c r="C16" t="s">
        <v>21</v>
      </c>
      <c r="D16">
        <v>1.1870168598841175</v>
      </c>
      <c r="E16">
        <v>3.7203749966732147E-2</v>
      </c>
      <c r="F16">
        <v>-0.26114735754438101</v>
      </c>
    </row>
    <row r="19" spans="1:18" x14ac:dyDescent="0.3">
      <c r="A19" s="50" t="s">
        <v>39</v>
      </c>
      <c r="D19" t="s">
        <v>20</v>
      </c>
      <c r="E19" t="s">
        <v>19</v>
      </c>
      <c r="F19" t="s">
        <v>18</v>
      </c>
    </row>
    <row r="20" spans="1:18" x14ac:dyDescent="0.3">
      <c r="A20" s="49" t="s">
        <v>94</v>
      </c>
      <c r="C20" t="s">
        <v>20</v>
      </c>
      <c r="D20">
        <v>0</v>
      </c>
      <c r="E20">
        <v>0</v>
      </c>
      <c r="F20">
        <v>0</v>
      </c>
      <c r="H20" s="50" t="s">
        <v>95</v>
      </c>
      <c r="I20" cm="1">
        <f t="array" ref="I20:K22">_xlfn.MUNIT(3)</f>
        <v>1</v>
      </c>
      <c r="J20">
        <v>0</v>
      </c>
      <c r="K20">
        <v>0</v>
      </c>
    </row>
    <row r="21" spans="1:18" x14ac:dyDescent="0.3">
      <c r="C21" t="s">
        <v>19</v>
      </c>
      <c r="D21">
        <v>0</v>
      </c>
      <c r="E21">
        <v>0</v>
      </c>
      <c r="F21">
        <v>0</v>
      </c>
      <c r="H21" s="49" t="s">
        <v>94</v>
      </c>
      <c r="I21">
        <v>0</v>
      </c>
      <c r="J21">
        <v>1</v>
      </c>
      <c r="K21">
        <v>0</v>
      </c>
    </row>
    <row r="22" spans="1:18" x14ac:dyDescent="0.3">
      <c r="C22" t="s">
        <v>18</v>
      </c>
      <c r="D22" s="50">
        <v>0</v>
      </c>
      <c r="E22">
        <v>0</v>
      </c>
      <c r="F22">
        <v>0</v>
      </c>
      <c r="I22">
        <v>0</v>
      </c>
      <c r="J22">
        <v>0</v>
      </c>
      <c r="K22">
        <v>1</v>
      </c>
    </row>
    <row r="25" spans="1:18" x14ac:dyDescent="0.3">
      <c r="C25" s="49" t="s">
        <v>96</v>
      </c>
      <c r="D25" cm="1">
        <f t="array" ref="D25:F27">MINVERSE(_xlfn.MUNIT(3)-$D$20:$F$22)</f>
        <v>1</v>
      </c>
      <c r="E25">
        <v>0</v>
      </c>
      <c r="F25">
        <v>0</v>
      </c>
    </row>
    <row r="26" spans="1:18" x14ac:dyDescent="0.3">
      <c r="D26">
        <v>0</v>
      </c>
      <c r="E26">
        <v>1</v>
      </c>
      <c r="F26">
        <v>0</v>
      </c>
    </row>
    <row r="27" spans="1:18" x14ac:dyDescent="0.3">
      <c r="D27">
        <v>0</v>
      </c>
      <c r="E27">
        <v>0</v>
      </c>
      <c r="F27">
        <v>1</v>
      </c>
    </row>
    <row r="29" spans="1:18" x14ac:dyDescent="0.3">
      <c r="A29" s="50" t="s">
        <v>108</v>
      </c>
      <c r="F29" s="50" t="s">
        <v>28</v>
      </c>
      <c r="K29" s="50" t="s">
        <v>42</v>
      </c>
      <c r="P29" s="50" t="s">
        <v>36</v>
      </c>
    </row>
    <row r="30" spans="1:18" x14ac:dyDescent="0.3">
      <c r="A30" t="s">
        <v>97</v>
      </c>
      <c r="B30" t="s">
        <v>98</v>
      </c>
      <c r="C30" t="s">
        <v>99</v>
      </c>
      <c r="D30" t="s">
        <v>22</v>
      </c>
      <c r="F30" t="s">
        <v>97</v>
      </c>
      <c r="G30" t="s">
        <v>98</v>
      </c>
      <c r="H30" t="s">
        <v>99</v>
      </c>
      <c r="I30" t="s">
        <v>22</v>
      </c>
      <c r="K30" t="s">
        <v>20</v>
      </c>
      <c r="L30" t="s">
        <v>19</v>
      </c>
      <c r="M30" t="s">
        <v>18</v>
      </c>
    </row>
    <row r="31" spans="1:18" x14ac:dyDescent="0.3">
      <c r="A31" s="52">
        <v>4.5548222635726701</v>
      </c>
      <c r="B31" s="52">
        <v>4.6677622942051578</v>
      </c>
      <c r="C31" s="52">
        <v>8.4499999999999993</v>
      </c>
      <c r="D31" s="52">
        <v>1</v>
      </c>
      <c r="F31" s="52">
        <v>4.5548222635726701</v>
      </c>
      <c r="G31" s="52">
        <v>4.6677622942051578</v>
      </c>
      <c r="H31" s="52">
        <v>8.4499999999999993</v>
      </c>
      <c r="I31" s="52">
        <v>1</v>
      </c>
      <c r="P31" s="3" t="s">
        <v>31</v>
      </c>
      <c r="Q31" s="3" t="s">
        <v>30</v>
      </c>
      <c r="R31" s="3" t="s">
        <v>32</v>
      </c>
    </row>
    <row r="32" spans="1:18" x14ac:dyDescent="0.3">
      <c r="A32" cm="1">
        <f t="array" ref="A32:C32">MMULT(A31:D31,$D$13:$F$16)</f>
        <v>3.9795443932378447</v>
      </c>
      <c r="B32">
        <v>4.5860757793894757</v>
      </c>
      <c r="C32">
        <v>8.3719948446935355</v>
      </c>
      <c r="D32">
        <v>1</v>
      </c>
      <c r="F32" cm="1">
        <f t="array" ref="F32:H32">MMULT(F31:I31,$D$13:$F$16)+MMULT(K32:M32,_xlfn.ANCHORARRAY($D$25))</f>
        <v>3.9795443932378447</v>
      </c>
      <c r="G32">
        <v>4.5860757793894757</v>
      </c>
      <c r="H32">
        <v>9.3719948446935355</v>
      </c>
      <c r="I32">
        <v>1</v>
      </c>
      <c r="K32">
        <v>0</v>
      </c>
      <c r="L32">
        <v>0</v>
      </c>
      <c r="M32">
        <v>1</v>
      </c>
      <c r="O32" s="51">
        <v>0</v>
      </c>
      <c r="P32">
        <f t="shared" ref="P32:P72" si="0">F32-A32</f>
        <v>0</v>
      </c>
      <c r="Q32">
        <f t="shared" ref="Q32:Q72" si="1">G32-B32</f>
        <v>0</v>
      </c>
      <c r="R32">
        <f t="shared" ref="R32:R72" si="2">H32-C32</f>
        <v>1</v>
      </c>
    </row>
    <row r="33" spans="1:18" x14ac:dyDescent="0.3">
      <c r="A33" cm="1">
        <f t="array" ref="A33:C33">MMULT(A32:D32,$D$13:$F$16)</f>
        <v>3.6032819683337953</v>
      </c>
      <c r="B33">
        <v>4.4880465182642917</v>
      </c>
      <c r="C33">
        <v>8.2521581656374785</v>
      </c>
      <c r="D33">
        <v>1</v>
      </c>
      <c r="F33" cm="1">
        <f t="array" ref="F33:H33">MMULT(F32:I32,$D$13:$F$16)+MMULT(K33:M33,$D$25:$F$27)</f>
        <v>3.6913644368195038</v>
      </c>
      <c r="G33">
        <v>4.4721728251871431</v>
      </c>
      <c r="H33">
        <v>9.9304696689836671</v>
      </c>
      <c r="I33">
        <v>1</v>
      </c>
      <c r="K33">
        <v>0</v>
      </c>
      <c r="L33">
        <v>0</v>
      </c>
      <c r="M33">
        <v>0.75</v>
      </c>
      <c r="O33" s="51">
        <v>1</v>
      </c>
      <c r="P33">
        <f t="shared" si="0"/>
        <v>8.8082468485708443E-2</v>
      </c>
      <c r="Q33">
        <f t="shared" si="1"/>
        <v>-1.5873693077148587E-2</v>
      </c>
      <c r="R33">
        <f t="shared" si="2"/>
        <v>1.6783115033461886</v>
      </c>
    </row>
    <row r="34" spans="1:18" x14ac:dyDescent="0.3">
      <c r="A34" cm="1">
        <f t="array" ref="A34:C34">MMULT(A33:D33,$D$13:$F$16)</f>
        <v>3.3608466459507595</v>
      </c>
      <c r="B34">
        <v>4.3817955698477462</v>
      </c>
      <c r="C34">
        <v>8.1053089829997234</v>
      </c>
      <c r="D34">
        <v>1</v>
      </c>
      <c r="F34" cm="1">
        <f t="array" ref="F34:H34">MMULT(F33:I33,$D$13:$F$16)+MMULT(K34:M34,$D$25:$F$27)</f>
        <v>3.5714213293876211</v>
      </c>
      <c r="G34">
        <v>4.3428476588049385</v>
      </c>
      <c r="H34">
        <v>10.230147967413332</v>
      </c>
      <c r="I34">
        <v>1</v>
      </c>
      <c r="K34">
        <v>0</v>
      </c>
      <c r="L34">
        <v>0</v>
      </c>
      <c r="M34">
        <v>0.5625</v>
      </c>
      <c r="O34" s="51">
        <v>2</v>
      </c>
      <c r="P34">
        <f t="shared" si="0"/>
        <v>0.21057468343686159</v>
      </c>
      <c r="Q34">
        <f t="shared" si="1"/>
        <v>-3.8947911042807704E-2</v>
      </c>
      <c r="R34">
        <f t="shared" si="2"/>
        <v>2.1248389844136089</v>
      </c>
    </row>
    <row r="35" spans="1:18" x14ac:dyDescent="0.3">
      <c r="A35" cm="1">
        <f t="array" ref="A35:C35">MMULT(A34:D34,$D$13:$F$16)</f>
        <v>3.2078978502465212</v>
      </c>
      <c r="B35">
        <v>4.27268084872484</v>
      </c>
      <c r="C35">
        <v>7.9416168045075377</v>
      </c>
      <c r="D35">
        <v>1</v>
      </c>
      <c r="F35" cm="1">
        <f t="array" ref="F35:H35">MMULT(F34:I34,$D$13:$F$16)+MMULT(K35:M35,$D$25:$F$27)</f>
        <v>3.5452779985202199</v>
      </c>
      <c r="G35">
        <v>4.2085616497553824</v>
      </c>
      <c r="H35">
        <v>10.346284391457935</v>
      </c>
      <c r="I35">
        <v>1</v>
      </c>
      <c r="K35">
        <v>0</v>
      </c>
      <c r="L35">
        <v>0</v>
      </c>
      <c r="M35">
        <v>0.421875</v>
      </c>
      <c r="O35" s="51">
        <v>3</v>
      </c>
      <c r="P35">
        <f t="shared" si="0"/>
        <v>0.33738014827369867</v>
      </c>
      <c r="Q35">
        <f t="shared" si="1"/>
        <v>-6.4119198969457614E-2</v>
      </c>
      <c r="R35">
        <f t="shared" si="2"/>
        <v>2.4046675869503975</v>
      </c>
    </row>
    <row r="36" spans="1:18" x14ac:dyDescent="0.3">
      <c r="A36" cm="1">
        <f t="array" ref="A36:C36">MMULT(A35:D35,$D$13:$F$16)</f>
        <v>3.1143195645340169</v>
      </c>
      <c r="B36">
        <v>4.1641844931402456</v>
      </c>
      <c r="C36">
        <v>7.7680650810535994</v>
      </c>
      <c r="D36">
        <v>1</v>
      </c>
      <c r="F36" cm="1">
        <f t="array" ref="F36:H36">MMULT(F35:I35,$D$13:$F$16)+MMULT(K36:M36,$D$25:$F$27)</f>
        <v>3.5671821100607124</v>
      </c>
      <c r="G36">
        <v>4.075658407251634</v>
      </c>
      <c r="H36">
        <v>10.333046014294547</v>
      </c>
      <c r="I36">
        <v>1</v>
      </c>
      <c r="K36">
        <v>0</v>
      </c>
      <c r="L36">
        <v>0</v>
      </c>
      <c r="M36">
        <v>0.31640625</v>
      </c>
      <c r="O36" s="51">
        <v>4</v>
      </c>
      <c r="P36">
        <f t="shared" si="0"/>
        <v>0.45286254552669547</v>
      </c>
      <c r="Q36">
        <f t="shared" si="1"/>
        <v>-8.8526085888611661E-2</v>
      </c>
      <c r="R36">
        <f t="shared" si="2"/>
        <v>2.5649809332409479</v>
      </c>
    </row>
    <row r="37" spans="1:18" x14ac:dyDescent="0.3">
      <c r="A37" cm="1">
        <f t="array" ref="A37:C37">MMULT(A36:D36,$D$13:$F$16)</f>
        <v>3.0596979940706914</v>
      </c>
      <c r="B37">
        <v>4.0585182447042518</v>
      </c>
      <c r="C37">
        <v>7.5894516913794554</v>
      </c>
      <c r="D37">
        <v>1</v>
      </c>
      <c r="F37" cm="1">
        <f t="array" ref="F37:H37">MMULT(F36:I36,$D$13:$F$16)+MMULT(K37:M37,$D$25:$F$27)</f>
        <v>3.6097280087838488</v>
      </c>
      <c r="G37">
        <v>3.9478276497247404</v>
      </c>
      <c r="H37">
        <v>10.229476248318344</v>
      </c>
      <c r="I37">
        <v>1</v>
      </c>
      <c r="K37">
        <v>0</v>
      </c>
      <c r="L37">
        <v>0</v>
      </c>
      <c r="M37">
        <v>0.2373046875</v>
      </c>
      <c r="O37" s="51">
        <v>5</v>
      </c>
      <c r="P37">
        <f t="shared" si="0"/>
        <v>0.55003001471315738</v>
      </c>
      <c r="Q37">
        <f t="shared" si="1"/>
        <v>-0.11069059497951139</v>
      </c>
      <c r="R37">
        <f t="shared" si="2"/>
        <v>2.6400245569388883</v>
      </c>
    </row>
    <row r="38" spans="1:18" x14ac:dyDescent="0.3">
      <c r="A38" cm="1">
        <f t="array" ref="A38:C38">MMULT(A37:D37,$D$13:$F$16)</f>
        <v>3.0302339281901012</v>
      </c>
      <c r="B38">
        <v>3.9570362822934078</v>
      </c>
      <c r="C38">
        <v>7.4090731678100683</v>
      </c>
      <c r="D38">
        <v>1</v>
      </c>
      <c r="F38" cm="1">
        <f t="array" ref="F38:H38">MMULT(F37:I37,$D$13:$F$16)+MMULT(K38:M38,$D$25:$F$27)</f>
        <v>3.6571048115220428</v>
      </c>
      <c r="G38">
        <v>3.8270680848982983</v>
      </c>
      <c r="H38">
        <v>10.06374801057931</v>
      </c>
      <c r="I38">
        <v>1</v>
      </c>
      <c r="K38">
        <v>0</v>
      </c>
      <c r="L38">
        <v>0</v>
      </c>
      <c r="M38">
        <v>0.177978515625</v>
      </c>
      <c r="O38" s="51">
        <v>6</v>
      </c>
      <c r="P38">
        <f t="shared" si="0"/>
        <v>0.62687088333194163</v>
      </c>
      <c r="Q38">
        <f t="shared" si="1"/>
        <v>-0.12996819739510945</v>
      </c>
      <c r="R38">
        <f t="shared" si="2"/>
        <v>2.6546748427692419</v>
      </c>
    </row>
    <row r="39" spans="1:18" x14ac:dyDescent="0.3">
      <c r="A39" cm="1">
        <f t="array" ref="A39:C39">MMULT(A38:D38,$D$13:$F$16)</f>
        <v>3.0166348548247224</v>
      </c>
      <c r="B39">
        <v>3.8605165917834783</v>
      </c>
      <c r="C39">
        <v>7.2291928630100939</v>
      </c>
      <c r="D39">
        <v>1</v>
      </c>
      <c r="F39" cm="1">
        <f t="array" ref="F39:H39">MMULT(F38:I38,$D$13:$F$16)+MMULT(K39:M39,$D$25:$F$27)</f>
        <v>3.7007167127852596</v>
      </c>
      <c r="G39">
        <v>3.7143171941392521</v>
      </c>
      <c r="H39">
        <v>9.8562036442506678</v>
      </c>
      <c r="I39">
        <v>1</v>
      </c>
      <c r="K39">
        <v>0</v>
      </c>
      <c r="L39">
        <v>0</v>
      </c>
      <c r="M39">
        <v>0.13348388671875</v>
      </c>
      <c r="O39" s="51">
        <v>7</v>
      </c>
      <c r="P39">
        <f t="shared" si="0"/>
        <v>0.68408185796053722</v>
      </c>
      <c r="Q39">
        <f t="shared" si="1"/>
        <v>-0.14619939764422618</v>
      </c>
      <c r="R39">
        <f t="shared" si="2"/>
        <v>2.6270107812405739</v>
      </c>
    </row>
    <row r="40" spans="1:18" x14ac:dyDescent="0.3">
      <c r="A40" cm="1">
        <f t="array" ref="A40:C40">MMULT(A39:D39,$D$13:$F$16)</f>
        <v>3.012676132305347</v>
      </c>
      <c r="B40">
        <v>3.769352584711863</v>
      </c>
      <c r="C40">
        <v>7.0513614928192068</v>
      </c>
      <c r="D40">
        <v>1</v>
      </c>
      <c r="F40" cm="1">
        <f t="array" ref="F40:H40">MMULT(F39:I39,$D$13:$F$16)+MMULT(K40:M40,$D$25:$F$27)</f>
        <v>3.7363656732698289</v>
      </c>
      <c r="G40">
        <v>3.6098603289585132</v>
      </c>
      <c r="H40">
        <v>9.6215325752899723</v>
      </c>
      <c r="I40">
        <v>1</v>
      </c>
      <c r="K40">
        <v>0</v>
      </c>
      <c r="L40">
        <v>0</v>
      </c>
      <c r="M40">
        <v>0.1001129150390625</v>
      </c>
      <c r="O40" s="51">
        <v>8</v>
      </c>
      <c r="P40">
        <f t="shared" si="0"/>
        <v>0.7236895409644819</v>
      </c>
      <c r="Q40">
        <f t="shared" si="1"/>
        <v>-0.1594922557533498</v>
      </c>
      <c r="R40">
        <f t="shared" si="2"/>
        <v>2.5701710824707655</v>
      </c>
    </row>
    <row r="41" spans="1:18" x14ac:dyDescent="0.3">
      <c r="A41" cm="1">
        <f t="array" ref="A41:C41">MMULT(A40:D40,$D$13:$F$16)</f>
        <v>3.0142190374241222</v>
      </c>
      <c r="B41">
        <v>3.6836834516278749</v>
      </c>
      <c r="C41">
        <v>6.8766367965979587</v>
      </c>
      <c r="D41">
        <v>1</v>
      </c>
      <c r="F41" cm="1">
        <f t="array" ref="F41:H41">MMULT(F40:I40,$D$13:$F$16)+MMULT(K41:M41,$D$25:$F$27)</f>
        <v>3.7624578401617117</v>
      </c>
      <c r="G41">
        <v>3.5135941970019293</v>
      </c>
      <c r="H41">
        <v>9.3703348115349634</v>
      </c>
      <c r="I41">
        <v>1</v>
      </c>
      <c r="K41">
        <v>0</v>
      </c>
      <c r="L41">
        <v>0</v>
      </c>
      <c r="M41">
        <v>7.5084686279296875E-2</v>
      </c>
      <c r="O41" s="51">
        <v>9</v>
      </c>
      <c r="P41">
        <f t="shared" si="0"/>
        <v>0.74823880273758947</v>
      </c>
      <c r="Q41">
        <f t="shared" si="1"/>
        <v>-0.1700892546259456</v>
      </c>
      <c r="R41">
        <f t="shared" si="2"/>
        <v>2.4936980149370047</v>
      </c>
    </row>
    <row r="42" spans="1:18" x14ac:dyDescent="0.3">
      <c r="A42" cm="1">
        <f t="array" ref="A42:C42">MMULT(A41:D41,$D$13:$F$16)</f>
        <v>3.0185407870745822</v>
      </c>
      <c r="B42">
        <v>3.6034827025743419</v>
      </c>
      <c r="C42">
        <v>6.7057342409190106</v>
      </c>
      <c r="D42">
        <v>1</v>
      </c>
      <c r="F42" cm="1">
        <f t="array" ref="F42:H42">MMULT(F41:I41,$D$13:$F$16)+MMULT(K42:M42,$D$25:$F$27)</f>
        <v>3.7788766435212606</v>
      </c>
      <c r="G42">
        <v>3.425194742577339</v>
      </c>
      <c r="H42">
        <v>9.1102460349167522</v>
      </c>
      <c r="I42">
        <v>1</v>
      </c>
      <c r="K42">
        <v>0</v>
      </c>
      <c r="L42">
        <v>0</v>
      </c>
      <c r="M42">
        <v>5.6313514709472656E-2</v>
      </c>
      <c r="O42" s="51">
        <v>10</v>
      </c>
      <c r="P42">
        <f t="shared" si="0"/>
        <v>0.76033585644667845</v>
      </c>
      <c r="Q42">
        <f t="shared" si="1"/>
        <v>-0.17828795999700287</v>
      </c>
      <c r="R42">
        <f t="shared" si="2"/>
        <v>2.4045117939977416</v>
      </c>
    </row>
    <row r="43" spans="1:18" x14ac:dyDescent="0.3">
      <c r="A43" cm="1">
        <f t="array" ref="A43:C43">MMULT(A42:D42,$D$13:$F$16)</f>
        <v>3.0238775771911426</v>
      </c>
      <c r="B43">
        <v>3.5286181780617394</v>
      </c>
      <c r="C43">
        <v>6.5391305740901728</v>
      </c>
      <c r="D43">
        <v>1</v>
      </c>
      <c r="F43" cm="1">
        <f t="array" ref="F43:H43">MMULT(F42:I42,$D$13:$F$16)+MMULT(K43:M43,$D$25:$F$27)</f>
        <v>3.7862868294550585</v>
      </c>
      <c r="G43">
        <v>3.3442226205563972</v>
      </c>
      <c r="H43">
        <v>8.8467490462647547</v>
      </c>
      <c r="I43">
        <v>1</v>
      </c>
      <c r="K43">
        <v>0</v>
      </c>
      <c r="L43">
        <v>0</v>
      </c>
      <c r="M43">
        <v>4.2235136032104492E-2</v>
      </c>
      <c r="O43" s="51">
        <v>11</v>
      </c>
      <c r="P43">
        <f t="shared" si="0"/>
        <v>0.76240925226391587</v>
      </c>
      <c r="Q43">
        <f t="shared" si="1"/>
        <v>-0.1843955575053422</v>
      </c>
      <c r="R43">
        <f t="shared" si="2"/>
        <v>2.3076184721745818</v>
      </c>
    </row>
    <row r="44" spans="1:18" x14ac:dyDescent="0.3">
      <c r="A44" cm="1">
        <f t="array" ref="A44:C44">MMULT(A43:D43,$D$13:$F$16)</f>
        <v>3.0291130608684314</v>
      </c>
      <c r="B44">
        <v>3.4588926008890848</v>
      </c>
      <c r="C44">
        <v>6.3771351285684821</v>
      </c>
      <c r="D44">
        <v>1</v>
      </c>
      <c r="F44" cm="1">
        <f t="array" ref="F44:H44">MMULT(F43:I43,$D$13:$F$16)+MMULT(K44:M44,$D$25:$F$27)</f>
        <v>3.7857145159384631</v>
      </c>
      <c r="G44">
        <v>3.2701882223655385</v>
      </c>
      <c r="H44">
        <v>8.5837603161328495</v>
      </c>
      <c r="I44">
        <v>1</v>
      </c>
      <c r="K44">
        <v>0</v>
      </c>
      <c r="L44">
        <v>0</v>
      </c>
      <c r="M44">
        <v>3.1676352024078369E-2</v>
      </c>
      <c r="O44" s="51">
        <v>12</v>
      </c>
      <c r="P44">
        <f t="shared" si="0"/>
        <v>0.75660145507003174</v>
      </c>
      <c r="Q44">
        <f t="shared" si="1"/>
        <v>-0.18870437852354627</v>
      </c>
      <c r="R44">
        <f t="shared" si="2"/>
        <v>2.2066251875643674</v>
      </c>
    </row>
    <row r="45" spans="1:18" x14ac:dyDescent="0.3">
      <c r="A45" cm="1">
        <f t="array" ref="A45:C45">MMULT(A44:D44,$D$13:$F$16)</f>
        <v>3.0335661165741064</v>
      </c>
      <c r="B45">
        <v>3.3940708620239435</v>
      </c>
      <c r="C45">
        <v>6.2199390487077277</v>
      </c>
      <c r="D45">
        <v>1</v>
      </c>
      <c r="F45" cm="1">
        <f t="array" ref="F45:H45">MMULT(F44:I44,$D$13:$F$16)+MMULT(K45:M45,$D$25:$F$27)</f>
        <v>3.7783020359165764</v>
      </c>
      <c r="G45">
        <v>3.2025907145910328</v>
      </c>
      <c r="H45">
        <v>8.3240549184435881</v>
      </c>
      <c r="I45">
        <v>1</v>
      </c>
      <c r="K45">
        <v>0</v>
      </c>
      <c r="L45">
        <v>0</v>
      </c>
      <c r="M45">
        <v>2.3757264018058777E-2</v>
      </c>
      <c r="O45" s="51">
        <v>13</v>
      </c>
      <c r="P45">
        <f t="shared" si="0"/>
        <v>0.74473591934247008</v>
      </c>
      <c r="Q45">
        <f t="shared" si="1"/>
        <v>-0.19148014743291064</v>
      </c>
      <c r="R45">
        <f t="shared" si="2"/>
        <v>2.1041158697358604</v>
      </c>
    </row>
    <row r="46" spans="1:18" x14ac:dyDescent="0.3">
      <c r="A46" cm="1">
        <f t="array" ref="A46:C46">MMULT(A45:D45,$D$13:$F$16)</f>
        <v>3.0368463918286737</v>
      </c>
      <c r="B46">
        <v>3.3338982689155694</v>
      </c>
      <c r="C46">
        <v>6.067649397856349</v>
      </c>
      <c r="D46">
        <v>1</v>
      </c>
      <c r="F46" cm="1">
        <f t="array" ref="F46:H46">MMULT(F45:I45,$D$13:$F$16)+MMULT(K46:M46,$D$25:$F$27)</f>
        <v>3.7651718517255914</v>
      </c>
      <c r="G46">
        <v>3.1409405635287633</v>
      </c>
      <c r="H46">
        <v>8.0695750596648743</v>
      </c>
      <c r="I46">
        <v>1</v>
      </c>
      <c r="K46">
        <v>0</v>
      </c>
      <c r="L46">
        <v>0</v>
      </c>
      <c r="M46">
        <v>1.7817948013544083E-2</v>
      </c>
      <c r="O46" s="51">
        <v>14</v>
      </c>
      <c r="P46">
        <f t="shared" si="0"/>
        <v>0.72832545989691777</v>
      </c>
      <c r="Q46">
        <f t="shared" si="1"/>
        <v>-0.19295770538680612</v>
      </c>
      <c r="R46">
        <f t="shared" si="2"/>
        <v>2.0019256618085253</v>
      </c>
    </row>
    <row r="47" spans="1:18" x14ac:dyDescent="0.3">
      <c r="A47" cm="1">
        <f t="array" ref="A47:C47">MMULT(A46:D46,$D$13:$F$16)</f>
        <v>3.0387561019572815</v>
      </c>
      <c r="B47">
        <v>3.2781126428164562</v>
      </c>
      <c r="C47">
        <v>5.9203128972098709</v>
      </c>
      <c r="D47">
        <v>1</v>
      </c>
      <c r="F47" cm="1">
        <f t="array" ref="F47:H47">MMULT(F46:I46,$D$13:$F$16)+MMULT(K47:M47,$D$25:$F$27)</f>
        <v>3.7473572275360909</v>
      </c>
      <c r="G47">
        <v>3.084771713283931</v>
      </c>
      <c r="H47">
        <v>7.821654580680935</v>
      </c>
      <c r="I47">
        <v>1</v>
      </c>
      <c r="K47">
        <v>0</v>
      </c>
      <c r="L47">
        <v>0</v>
      </c>
      <c r="M47">
        <v>1.3363461010158062E-2</v>
      </c>
      <c r="O47" s="51">
        <v>15</v>
      </c>
      <c r="P47">
        <f t="shared" si="0"/>
        <v>0.70860112557880939</v>
      </c>
      <c r="Q47">
        <f t="shared" si="1"/>
        <v>-0.19334092953252524</v>
      </c>
      <c r="R47">
        <f t="shared" si="2"/>
        <v>1.9013416834710641</v>
      </c>
    </row>
    <row r="48" spans="1:18" x14ac:dyDescent="0.3">
      <c r="A48" cm="1">
        <f t="array" ref="A48:C48">MMULT(A47:D47,$D$13:$F$16)</f>
        <v>3.0392233887934199</v>
      </c>
      <c r="B48">
        <v>3.2264522353807803</v>
      </c>
      <c r="C48">
        <v>5.7779325450524333</v>
      </c>
      <c r="D48">
        <v>1</v>
      </c>
      <c r="F48" cm="1">
        <f t="array" ref="F48:H48">MMULT(F47:I47,$D$13:$F$16)+MMULT(K48:M48,$D$25:$F$27)</f>
        <v>3.7257726878974897</v>
      </c>
      <c r="G48">
        <v>3.0336474026007867</v>
      </c>
      <c r="H48">
        <v>7.5811826683972203</v>
      </c>
      <c r="I48">
        <v>1</v>
      </c>
      <c r="K48">
        <v>0</v>
      </c>
      <c r="L48">
        <v>0</v>
      </c>
      <c r="M48">
        <v>1.0022595757618546E-2</v>
      </c>
      <c r="O48" s="51">
        <v>16</v>
      </c>
      <c r="P48">
        <f t="shared" si="0"/>
        <v>0.68654929910406981</v>
      </c>
      <c r="Q48">
        <f t="shared" si="1"/>
        <v>-0.19280483277999361</v>
      </c>
      <c r="R48">
        <f t="shared" si="2"/>
        <v>1.8032501233447871</v>
      </c>
    </row>
    <row r="49" spans="1:18" x14ac:dyDescent="0.3">
      <c r="A49" cm="1">
        <f t="array" ref="A49:C49">MMULT(A48:D48,$D$13:$F$16)</f>
        <v>3.0382572053119103</v>
      </c>
      <c r="B49">
        <v>3.1786608090816983</v>
      </c>
      <c r="C49">
        <v>5.6404793378454308</v>
      </c>
      <c r="D49">
        <v>1</v>
      </c>
      <c r="F49" cm="1">
        <f t="array" ref="F49:H49">MMULT(F48:I48,$D$13:$F$16)+MMULT(K49:M49,$D$25:$F$27)</f>
        <v>3.7012072867633319</v>
      </c>
      <c r="G49">
        <v>2.9871621715428986</v>
      </c>
      <c r="H49">
        <v>7.3487234912529225</v>
      </c>
      <c r="I49">
        <v>1</v>
      </c>
      <c r="K49">
        <v>0</v>
      </c>
      <c r="L49">
        <v>0</v>
      </c>
      <c r="M49">
        <v>7.5169468182139099E-3</v>
      </c>
      <c r="O49" s="51">
        <v>17</v>
      </c>
      <c r="P49">
        <f t="shared" si="0"/>
        <v>0.66295008145142154</v>
      </c>
      <c r="Q49">
        <f t="shared" si="1"/>
        <v>-0.1914986375387997</v>
      </c>
      <c r="R49">
        <f t="shared" si="2"/>
        <v>1.7082441534074917</v>
      </c>
    </row>
    <row r="50" spans="1:18" x14ac:dyDescent="0.3">
      <c r="A50" cm="1">
        <f t="array" ref="A50:C50">MMULT(A49:D49,$D$13:$F$16)</f>
        <v>3.0359168752844541</v>
      </c>
      <c r="B50">
        <v>3.1344907987077062</v>
      </c>
      <c r="C50">
        <v>5.5079006129381956</v>
      </c>
      <c r="D50">
        <v>1</v>
      </c>
      <c r="F50" cm="1">
        <f t="array" ref="F50:H50">MMULT(F49:I49,$D$13:$F$16)+MMULT(K50:M50,$D$25:$F$27)</f>
        <v>3.6743301775283785</v>
      </c>
      <c r="G50">
        <v>2.9449416720874821</v>
      </c>
      <c r="H50">
        <v>7.1246038075065394</v>
      </c>
      <c r="I50">
        <v>1</v>
      </c>
      <c r="K50">
        <v>0</v>
      </c>
      <c r="L50">
        <v>0</v>
      </c>
      <c r="M50">
        <v>5.6377101136604324E-3</v>
      </c>
      <c r="O50" s="51">
        <v>18</v>
      </c>
      <c r="P50">
        <f t="shared" si="0"/>
        <v>0.63841330224392445</v>
      </c>
      <c r="Q50">
        <f t="shared" si="1"/>
        <v>-0.18954912662022405</v>
      </c>
      <c r="R50">
        <f t="shared" si="2"/>
        <v>1.6167031945683439</v>
      </c>
    </row>
    <row r="51" spans="1:18" x14ac:dyDescent="0.3">
      <c r="A51" cm="1">
        <f t="array" ref="A51:C51">MMULT(A50:D50,$D$13:$F$16)</f>
        <v>3.0322916508105058</v>
      </c>
      <c r="B51">
        <v>3.0937051794390085</v>
      </c>
      <c r="C51">
        <v>5.3801260532944344</v>
      </c>
      <c r="D51">
        <v>1</v>
      </c>
      <c r="F51" cm="1">
        <f t="array" ref="F51:H51">MMULT(F50:I50,$D$13:$F$16)+MMULT(K51:M51,$D$25:$F$27)</f>
        <v>3.6457021200406077</v>
      </c>
      <c r="G51">
        <v>2.9066412884984474</v>
      </c>
      <c r="H51">
        <v>6.9089772510525993</v>
      </c>
      <c r="I51">
        <v>1</v>
      </c>
      <c r="K51">
        <v>0</v>
      </c>
      <c r="L51">
        <v>0</v>
      </c>
      <c r="M51">
        <v>4.2282825852453243E-3</v>
      </c>
      <c r="O51" s="51">
        <v>19</v>
      </c>
      <c r="P51">
        <f t="shared" si="0"/>
        <v>0.6134104692301019</v>
      </c>
      <c r="Q51">
        <f t="shared" si="1"/>
        <v>-0.18706389094056108</v>
      </c>
      <c r="R51">
        <f t="shared" si="2"/>
        <v>1.5288511977581649</v>
      </c>
    </row>
    <row r="52" spans="1:18" x14ac:dyDescent="0.3">
      <c r="A52" cm="1">
        <f t="array" ref="A52:C52">MMULT(A51:D51,$D$13:$F$16)</f>
        <v>3.0274870750184961</v>
      </c>
      <c r="B52">
        <v>3.0560784677964787</v>
      </c>
      <c r="C52">
        <v>5.2570720670752396</v>
      </c>
      <c r="D52">
        <v>1</v>
      </c>
      <c r="F52" cm="1">
        <f t="array" ref="F52:H52">MMULT(F51:I51,$D$13:$F$16)+MMULT(K52:M52,$D$25:$F$27)</f>
        <v>3.6157891886916298</v>
      </c>
      <c r="G52">
        <v>2.8719441818102638</v>
      </c>
      <c r="H52">
        <v>6.7018715971750389</v>
      </c>
      <c r="I52">
        <v>1</v>
      </c>
      <c r="K52">
        <v>0</v>
      </c>
      <c r="L52">
        <v>0</v>
      </c>
      <c r="M52">
        <v>3.1712119389339932E-3</v>
      </c>
      <c r="O52" s="51">
        <v>20</v>
      </c>
      <c r="P52">
        <f t="shared" si="0"/>
        <v>0.58830211367313368</v>
      </c>
      <c r="Q52">
        <f t="shared" si="1"/>
        <v>-0.18413428598621495</v>
      </c>
      <c r="R52">
        <f t="shared" si="2"/>
        <v>1.4447995300997993</v>
      </c>
    </row>
    <row r="53" spans="1:18" x14ac:dyDescent="0.3">
      <c r="A53" cm="1">
        <f t="array" ref="A53:C53">MMULT(A52:D52,$D$13:$F$16)</f>
        <v>3.0216159709222614</v>
      </c>
      <c r="B53">
        <v>3.0213971457516529</v>
      </c>
      <c r="C53">
        <v>5.1386450310655025</v>
      </c>
      <c r="D53">
        <v>1</v>
      </c>
      <c r="F53" cm="1">
        <f t="array" ref="F53:H53">MMULT(F52:I52,$D$13:$F$16)+MMULT(K53:M53,$D$25:$F$27)</f>
        <v>3.5849765883248623</v>
      </c>
      <c r="G53">
        <v>2.8405591232486707</v>
      </c>
      <c r="H53">
        <v>6.503223581045634</v>
      </c>
      <c r="I53">
        <v>1</v>
      </c>
      <c r="K53">
        <v>0</v>
      </c>
      <c r="L53">
        <v>0</v>
      </c>
      <c r="M53">
        <v>2.3784089542004949E-3</v>
      </c>
      <c r="O53" s="51">
        <v>21</v>
      </c>
      <c r="P53">
        <f t="shared" si="0"/>
        <v>0.56336061740260091</v>
      </c>
      <c r="Q53">
        <f t="shared" si="1"/>
        <v>-0.1808380225029822</v>
      </c>
      <c r="R53">
        <f t="shared" si="2"/>
        <v>1.3645785499801315</v>
      </c>
    </row>
    <row r="54" spans="1:18" x14ac:dyDescent="0.3">
      <c r="A54" cm="1">
        <f t="array" ref="A54:C54">MMULT(A53:D53,$D$13:$F$16)</f>
        <v>3.0147925696197504</v>
      </c>
      <c r="B54">
        <v>2.9894597054445398</v>
      </c>
      <c r="C54">
        <v>5.024743733905944</v>
      </c>
      <c r="D54">
        <v>1</v>
      </c>
      <c r="F54" cm="1">
        <f t="array" ref="F54:H54">MMULT(F53:I53,$D$13:$F$16)+MMULT(K54:M54,$D$25:$F$27)</f>
        <v>3.5535814923324844</v>
      </c>
      <c r="G54">
        <v>2.812218324445614</v>
      </c>
      <c r="H54">
        <v>6.3129045938282813</v>
      </c>
      <c r="I54">
        <v>1</v>
      </c>
      <c r="K54">
        <v>0</v>
      </c>
      <c r="L54">
        <v>0</v>
      </c>
      <c r="M54">
        <v>1.7838067156503712E-3</v>
      </c>
      <c r="O54" s="51">
        <v>22</v>
      </c>
      <c r="P54">
        <f t="shared" si="0"/>
        <v>0.53878892271273404</v>
      </c>
      <c r="Q54">
        <f t="shared" si="1"/>
        <v>-0.17724138099892572</v>
      </c>
      <c r="R54">
        <f t="shared" si="2"/>
        <v>1.2881608599223373</v>
      </c>
    </row>
    <row r="55" spans="1:18" x14ac:dyDescent="0.3">
      <c r="A55" cm="1">
        <f t="array" ref="A55:C55">MMULT(A54:D54,$D$13:$F$16)</f>
        <v>3.0071287636732604</v>
      </c>
      <c r="B55">
        <v>2.9600764485898163</v>
      </c>
      <c r="C55">
        <v>4.9152612504491833</v>
      </c>
      <c r="D55">
        <v>1</v>
      </c>
      <c r="F55" cm="1">
        <f t="array" ref="F55:H55">MMULT(F54:I54,$D$13:$F$16)+MMULT(K55:M55,$D$25:$F$27)</f>
        <v>3.5218644198019065</v>
      </c>
      <c r="G55">
        <v>2.7866753751903901</v>
      </c>
      <c r="H55">
        <v>6.1307396788910999</v>
      </c>
      <c r="I55">
        <v>1</v>
      </c>
      <c r="K55">
        <v>0</v>
      </c>
      <c r="L55">
        <v>0</v>
      </c>
      <c r="M55">
        <v>1.3378550367377784E-3</v>
      </c>
      <c r="O55" s="51">
        <v>23</v>
      </c>
      <c r="P55">
        <f t="shared" si="0"/>
        <v>0.51473565612864602</v>
      </c>
      <c r="Q55">
        <f t="shared" si="1"/>
        <v>-0.17340107339942623</v>
      </c>
      <c r="R55">
        <f t="shared" si="2"/>
        <v>1.2154784284419167</v>
      </c>
    </row>
    <row r="56" spans="1:18" x14ac:dyDescent="0.3">
      <c r="A56" cm="1">
        <f t="array" ref="A56:C56">MMULT(A55:D55,$D$13:$F$16)</f>
        <v>2.9987317942287821</v>
      </c>
      <c r="B56">
        <v>2.9330691314138164</v>
      </c>
      <c r="C56">
        <v>4.8100864069641567</v>
      </c>
      <c r="D56">
        <v>1</v>
      </c>
      <c r="F56" cm="1">
        <f t="array" ref="F56:H56">MMULT(F55:I55,$D$13:$F$16)+MMULT(K56:M56,$D$25:$F$27)</f>
        <v>3.4900390157710248</v>
      </c>
      <c r="G56">
        <v>2.7637033407110354</v>
      </c>
      <c r="H56">
        <v>5.9565215967765388</v>
      </c>
      <c r="I56">
        <v>1</v>
      </c>
      <c r="K56">
        <v>0</v>
      </c>
      <c r="L56">
        <v>0</v>
      </c>
      <c r="M56">
        <v>1.0033912775533338E-3</v>
      </c>
      <c r="O56" s="51">
        <v>24</v>
      </c>
      <c r="P56">
        <f t="shared" si="0"/>
        <v>0.49130722154224271</v>
      </c>
      <c r="Q56">
        <f t="shared" si="1"/>
        <v>-0.16936579070278102</v>
      </c>
      <c r="R56">
        <f t="shared" si="2"/>
        <v>1.1464351898123821</v>
      </c>
    </row>
    <row r="57" spans="1:18" x14ac:dyDescent="0.3">
      <c r="A57" cm="1">
        <f t="array" ref="A57:C57">MMULT(A56:D56,$D$13:$F$16)</f>
        <v>2.9897029007596072</v>
      </c>
      <c r="B57">
        <v>2.9082705164711498</v>
      </c>
      <c r="C57">
        <v>4.7091049478980018</v>
      </c>
      <c r="D57">
        <v>1</v>
      </c>
      <c r="F57" cm="1">
        <f t="array" ref="F57:H57">MMULT(F56:I56,$D$13:$F$16)+MMULT(K57:M57,$D$25:$F$27)</f>
        <v>3.4582802875497469</v>
      </c>
      <c r="G57">
        <v>2.7430930360526449</v>
      </c>
      <c r="H57">
        <v>5.7900212528134301</v>
      </c>
      <c r="I57">
        <v>1</v>
      </c>
      <c r="K57">
        <v>0</v>
      </c>
      <c r="L57">
        <v>0</v>
      </c>
      <c r="M57">
        <v>7.5254345816500035E-4</v>
      </c>
      <c r="O57" s="51">
        <v>25</v>
      </c>
      <c r="P57">
        <f t="shared" si="0"/>
        <v>0.46857738679013972</v>
      </c>
      <c r="Q57">
        <f t="shared" si="1"/>
        <v>-0.16517748041850489</v>
      </c>
      <c r="R57">
        <f t="shared" si="2"/>
        <v>1.0809163049154282</v>
      </c>
    </row>
    <row r="58" spans="1:18" x14ac:dyDescent="0.3">
      <c r="A58" cm="1">
        <f t="array" ref="A58:C58">MMULT(A57:D57,$D$13:$F$16)</f>
        <v>2.9801366127245128</v>
      </c>
      <c r="B58">
        <v>2.8855238725813228</v>
      </c>
      <c r="C58">
        <v>4.6122004813169024</v>
      </c>
      <c r="D58">
        <v>1</v>
      </c>
      <c r="F58" cm="1">
        <f t="array" ref="F58:H58">MMULT(F57:I57,$D$13:$F$16)+MMULT(K58:M58,$D$25:$F$27)</f>
        <v>3.4267314428908313</v>
      </c>
      <c r="G58">
        <v>2.7246514758892797</v>
      </c>
      <c r="H58">
        <v>5.6309954358230598</v>
      </c>
      <c r="I58">
        <v>1</v>
      </c>
      <c r="K58">
        <v>0</v>
      </c>
      <c r="L58">
        <v>0</v>
      </c>
      <c r="M58">
        <v>5.6440759362375026E-4</v>
      </c>
      <c r="O58" s="51">
        <v>26</v>
      </c>
      <c r="P58">
        <f t="shared" si="0"/>
        <v>0.44659483016631851</v>
      </c>
      <c r="Q58">
        <f t="shared" si="1"/>
        <v>-0.16087239669204312</v>
      </c>
      <c r="R58">
        <f t="shared" si="2"/>
        <v>1.0187949545061574</v>
      </c>
    </row>
    <row r="59" spans="1:18" x14ac:dyDescent="0.3">
      <c r="A59" cm="1">
        <f t="array" ref="A59:C59">MMULT(A58:D58,$D$13:$F$16)</f>
        <v>2.9701204650872834</v>
      </c>
      <c r="B59">
        <v>2.8646824504251804</v>
      </c>
      <c r="C59">
        <v>4.5192552571031204</v>
      </c>
      <c r="D59">
        <v>1</v>
      </c>
      <c r="F59" cm="1">
        <f t="array" ref="F59:H59">MMULT(F58:I58,$D$13:$F$16)+MMULT(K59:M59,$D$25:$F$27)</f>
        <v>3.3955095120354377</v>
      </c>
      <c r="G59">
        <v>2.7082004881953594</v>
      </c>
      <c r="H59">
        <v>5.4791925645411848</v>
      </c>
      <c r="I59">
        <v>1</v>
      </c>
      <c r="K59">
        <v>0</v>
      </c>
      <c r="L59">
        <v>0</v>
      </c>
      <c r="M59">
        <v>4.2330569521781269E-4</v>
      </c>
      <c r="O59" s="51">
        <v>27</v>
      </c>
      <c r="P59">
        <f t="shared" si="0"/>
        <v>0.42538904694815427</v>
      </c>
      <c r="Q59">
        <f t="shared" si="1"/>
        <v>-0.15648196222982103</v>
      </c>
      <c r="R59">
        <f t="shared" si="2"/>
        <v>0.95993730743806438</v>
      </c>
    </row>
    <row r="60" spans="1:18" x14ac:dyDescent="0.3">
      <c r="A60" cm="1">
        <f t="array" ref="A60:C60">MMULT(A59:D59,$D$13:$F$16)</f>
        <v>2.9597349896948448</v>
      </c>
      <c r="B60">
        <v>2.8456089520152266</v>
      </c>
      <c r="C60">
        <v>4.4301508161482985</v>
      </c>
      <c r="D60">
        <v>1</v>
      </c>
      <c r="F60" cm="1">
        <f t="array" ref="F60:H60">MMULT(F59:I59,$D$13:$F$16)+MMULT(K60:M60,$D$25:$F$27)</f>
        <v>3.3647099400305245</v>
      </c>
      <c r="G60">
        <v>2.6935754758609058</v>
      </c>
      <c r="H60">
        <v>5.3343569544295182</v>
      </c>
      <c r="I60">
        <v>1</v>
      </c>
      <c r="K60">
        <v>0</v>
      </c>
      <c r="L60">
        <v>0</v>
      </c>
      <c r="M60">
        <v>3.1747927141335952E-4</v>
      </c>
      <c r="O60" s="51">
        <v>28</v>
      </c>
      <c r="P60">
        <f t="shared" si="0"/>
        <v>0.40497495033567965</v>
      </c>
      <c r="Q60">
        <f t="shared" si="1"/>
        <v>-0.15203347615432072</v>
      </c>
      <c r="R60">
        <f t="shared" si="2"/>
        <v>0.90420613828121965</v>
      </c>
    </row>
    <row r="61" spans="1:18" x14ac:dyDescent="0.3">
      <c r="A61" cm="1">
        <f t="array" ref="A61:C61">MMULT(A60:D60,$D$13:$F$16)</f>
        <v>2.9490538822973349</v>
      </c>
      <c r="B61">
        <v>2.8281750059144355</v>
      </c>
      <c r="C61">
        <v>4.3447685378745353</v>
      </c>
      <c r="D61">
        <v>1</v>
      </c>
      <c r="F61" cm="1">
        <f t="array" ref="F61:H61">MMULT(F60:I60,$D$13:$F$16)+MMULT(K61:M61,$D$25:$F$27)</f>
        <v>3.3344103234013902</v>
      </c>
      <c r="G61">
        <v>2.6806243091999908</v>
      </c>
      <c r="H61">
        <v>5.1962319829306249</v>
      </c>
      <c r="I61">
        <v>1</v>
      </c>
      <c r="K61">
        <v>0</v>
      </c>
      <c r="L61">
        <v>0</v>
      </c>
      <c r="M61">
        <v>2.3810945356001964E-4</v>
      </c>
      <c r="O61" s="51">
        <v>29</v>
      </c>
      <c r="P61">
        <f t="shared" si="0"/>
        <v>0.38535644110405531</v>
      </c>
      <c r="Q61">
        <f t="shared" si="1"/>
        <v>-0.14755069671444465</v>
      </c>
      <c r="R61">
        <f t="shared" si="2"/>
        <v>0.85146344505608962</v>
      </c>
    </row>
    <row r="62" spans="1:18" x14ac:dyDescent="0.3">
      <c r="A62" cm="1">
        <f t="array" ref="A62:C62">MMULT(A61:D61,$D$13:$F$16)</f>
        <v>2.9381442775773006</v>
      </c>
      <c r="B62">
        <v>2.8122606557768712</v>
      </c>
      <c r="C62">
        <v>4.2629901058779129</v>
      </c>
      <c r="D62">
        <v>1</v>
      </c>
      <c r="F62" cm="1">
        <f t="array" ref="F62:H62">MMULT(F61:I61,$D$13:$F$16)+MMULT(K62:M62,$D$25:$F$27)</f>
        <v>3.3046734453644571</v>
      </c>
      <c r="G62">
        <v>2.669206332908407</v>
      </c>
      <c r="H62">
        <v>5.0645624325179091</v>
      </c>
      <c r="I62">
        <v>1</v>
      </c>
      <c r="K62">
        <v>0</v>
      </c>
      <c r="L62">
        <v>0</v>
      </c>
      <c r="M62">
        <v>1.7858209017001473E-4</v>
      </c>
      <c r="O62" s="51">
        <v>30</v>
      </c>
      <c r="P62">
        <f t="shared" si="0"/>
        <v>0.3665291677871565</v>
      </c>
      <c r="Q62">
        <f t="shared" si="1"/>
        <v>-0.1430543228684642</v>
      </c>
      <c r="R62">
        <f t="shared" si="2"/>
        <v>0.80157232663999611</v>
      </c>
    </row>
    <row r="63" spans="1:18" x14ac:dyDescent="0.3">
      <c r="A63" cm="1">
        <f t="array" ref="A63:C63">MMULT(A62:D62,$D$13:$F$16)</f>
        <v>2.9270670867598354</v>
      </c>
      <c r="B63">
        <v>2.797753866872764</v>
      </c>
      <c r="C63">
        <v>4.1846979062608352</v>
      </c>
      <c r="D63">
        <v>1</v>
      </c>
      <c r="F63" cm="1">
        <f t="array" ref="F63:H63">MMULT(F62:I62,$D$13:$F$16)+MMULT(K63:M63,$D$25:$F$27)</f>
        <v>3.2755497415465369</v>
      </c>
      <c r="G63">
        <v>2.6591914724861079</v>
      </c>
      <c r="H63">
        <v>4.9390962183926126</v>
      </c>
      <c r="I63">
        <v>1</v>
      </c>
      <c r="K63">
        <v>0</v>
      </c>
      <c r="L63">
        <v>0</v>
      </c>
      <c r="M63">
        <v>1.3393656762751105E-4</v>
      </c>
      <c r="O63" s="51">
        <v>31</v>
      </c>
      <c r="P63">
        <f t="shared" si="0"/>
        <v>0.34848265478670148</v>
      </c>
      <c r="Q63">
        <f t="shared" si="1"/>
        <v>-0.13856239438665607</v>
      </c>
      <c r="R63">
        <f t="shared" si="2"/>
        <v>0.75439831213177744</v>
      </c>
    </row>
    <row r="64" spans="1:18" x14ac:dyDescent="0.3">
      <c r="A64" cm="1">
        <f t="array" ref="A64:C64">MMULT(A63:D63,$D$13:$F$16)</f>
        <v>2.9158773674944403</v>
      </c>
      <c r="B64">
        <v>2.7845500532985881</v>
      </c>
      <c r="C64">
        <v>4.1097753695729908</v>
      </c>
      <c r="D64">
        <v>1</v>
      </c>
      <c r="F64" cm="1">
        <f t="array" ref="F64:H64">MMULT(F63:I63,$D$13:$F$16)+MMULT(K64:M64,$D$25:$F$27)</f>
        <v>3.2470793065180779</v>
      </c>
      <c r="G64">
        <v>2.6504594269290469</v>
      </c>
      <c r="H64">
        <v>4.8195856543306617</v>
      </c>
      <c r="I64">
        <v>1</v>
      </c>
      <c r="K64">
        <v>0</v>
      </c>
      <c r="L64">
        <v>0</v>
      </c>
      <c r="M64">
        <v>1.0045242572063329E-4</v>
      </c>
      <c r="O64" s="51">
        <v>32</v>
      </c>
      <c r="P64">
        <f t="shared" si="0"/>
        <v>0.33120193902363759</v>
      </c>
      <c r="Q64">
        <f t="shared" si="1"/>
        <v>-0.13409062636954117</v>
      </c>
      <c r="R64">
        <f t="shared" si="2"/>
        <v>0.70981028475767083</v>
      </c>
    </row>
    <row r="65" spans="1:18" x14ac:dyDescent="0.3">
      <c r="A65" cm="1">
        <f t="array" ref="A65:C65">MMULT(A64:D64,$D$13:$F$16)</f>
        <v>2.9046247059818744</v>
      </c>
      <c r="B65">
        <v>2.77255162725712</v>
      </c>
      <c r="C65">
        <v>4.0381072647195326</v>
      </c>
      <c r="D65">
        <v>1</v>
      </c>
      <c r="F65" cm="1">
        <f t="array" ref="F65:H65">MMULT(F64:I64,$D$13:$F$16)+MMULT(K65:M65,$D$25:$F$27)</f>
        <v>3.2192935317811622</v>
      </c>
      <c r="G65">
        <v>2.6428989363191091</v>
      </c>
      <c r="H65">
        <v>4.7057883708552666</v>
      </c>
      <c r="I65">
        <v>1</v>
      </c>
      <c r="K65">
        <v>0</v>
      </c>
      <c r="L65">
        <v>0</v>
      </c>
      <c r="M65">
        <v>7.5339319290474964E-5</v>
      </c>
      <c r="O65" s="51">
        <v>33</v>
      </c>
      <c r="P65">
        <f t="shared" si="0"/>
        <v>0.31466882579928779</v>
      </c>
      <c r="Q65">
        <f t="shared" si="1"/>
        <v>-0.12965269093801091</v>
      </c>
      <c r="R65">
        <f t="shared" si="2"/>
        <v>0.66768110613573395</v>
      </c>
    </row>
    <row r="66" spans="1:18" x14ac:dyDescent="0.3">
      <c r="A66" cm="1">
        <f t="array" ref="A66:C66">MMULT(A65:D65,$D$13:$F$16)</f>
        <v>2.893353598301144</v>
      </c>
      <c r="B66">
        <v>2.7616675709173988</v>
      </c>
      <c r="C66">
        <v>3.9695799513797052</v>
      </c>
      <c r="D66">
        <v>1</v>
      </c>
      <c r="F66" cm="1">
        <f t="array" ref="F66:H66">MMULT(F65:I65,$D$13:$F$16)+MMULT(K66:M66,$D$25:$F$27)</f>
        <v>3.1922164487545119</v>
      </c>
      <c r="G66">
        <v>2.6364071146458055</v>
      </c>
      <c r="H66">
        <v>4.597467970869145</v>
      </c>
      <c r="I66">
        <v>1</v>
      </c>
      <c r="K66">
        <v>0</v>
      </c>
      <c r="L66">
        <v>0</v>
      </c>
      <c r="M66">
        <v>5.650448946785622E-5</v>
      </c>
      <c r="O66" s="51">
        <v>34</v>
      </c>
      <c r="P66">
        <f t="shared" si="0"/>
        <v>0.29886285045336791</v>
      </c>
      <c r="Q66">
        <f t="shared" si="1"/>
        <v>-0.12526045627159332</v>
      </c>
      <c r="R66">
        <f t="shared" si="2"/>
        <v>0.62788801948943984</v>
      </c>
    </row>
    <row r="67" spans="1:18" x14ac:dyDescent="0.3">
      <c r="A67" cm="1">
        <f t="array" ref="A67:C67">MMULT(A66:D66,$D$13:$F$16)</f>
        <v>2.8821038226218501</v>
      </c>
      <c r="B67">
        <v>2.7518130307891533</v>
      </c>
      <c r="C67">
        <v>3.9040815961775905</v>
      </c>
      <c r="D67">
        <v>1</v>
      </c>
      <c r="F67" cm="1">
        <f t="array" ref="F67:H67">MMULT(F66:I66,$D$13:$F$16)+MMULT(K67:M67,$D$25:$F$27)</f>
        <v>3.1658658358596838</v>
      </c>
      <c r="G67">
        <v>2.6308888397094283</v>
      </c>
      <c r="H67">
        <v>4.4943944863946816</v>
      </c>
      <c r="I67">
        <v>1</v>
      </c>
      <c r="K67">
        <v>0</v>
      </c>
      <c r="L67">
        <v>0</v>
      </c>
      <c r="M67">
        <v>4.2378367100892165E-5</v>
      </c>
      <c r="O67" s="51">
        <v>35</v>
      </c>
      <c r="P67">
        <f t="shared" si="0"/>
        <v>0.28376201323783379</v>
      </c>
      <c r="Q67">
        <f t="shared" si="1"/>
        <v>-0.12092419107972496</v>
      </c>
      <c r="R67">
        <f t="shared" si="2"/>
        <v>0.5903128902170911</v>
      </c>
    </row>
    <row r="68" spans="1:18" x14ac:dyDescent="0.3">
      <c r="A68" cm="1">
        <f t="array" ref="A68:C68">MMULT(A67:D67,$D$13:$F$16)</f>
        <v>2.8709107971815024</v>
      </c>
      <c r="B68">
        <v>2.7429089341745789</v>
      </c>
      <c r="C68">
        <v>3.8415023569001026</v>
      </c>
      <c r="D68">
        <v>1</v>
      </c>
      <c r="F68" cm="1">
        <f t="array" ref="F68:H68">MMULT(F67:I67,$D$13:$F$16)+MMULT(K68:M68,$D$25:$F$27)</f>
        <v>3.1402541368720041</v>
      </c>
      <c r="G68">
        <v>2.6262561932612831</v>
      </c>
      <c r="H68">
        <v>4.3963446841458724</v>
      </c>
      <c r="I68">
        <v>1</v>
      </c>
      <c r="K68">
        <v>0</v>
      </c>
      <c r="L68">
        <v>0</v>
      </c>
      <c r="M68">
        <v>3.1783775325669122E-5</v>
      </c>
      <c r="O68" s="51">
        <v>36</v>
      </c>
      <c r="P68">
        <f t="shared" si="0"/>
        <v>0.26934333969050162</v>
      </c>
      <c r="Q68">
        <f t="shared" si="1"/>
        <v>-0.1166527409132958</v>
      </c>
      <c r="R68">
        <f t="shared" si="2"/>
        <v>0.55484232724576987</v>
      </c>
    </row>
    <row r="69" spans="1:18" x14ac:dyDescent="0.3">
      <c r="A69" cm="1">
        <f t="array" ref="A69:C69">MMULT(A68:D68,$D$13:$F$16)</f>
        <v>2.8598059210550804</v>
      </c>
      <c r="B69">
        <v>2.734881627026736</v>
      </c>
      <c r="C69">
        <v>3.7817345383571546</v>
      </c>
      <c r="D69">
        <v>1</v>
      </c>
      <c r="F69" cm="1">
        <f t="array" ref="F69:H69">MMULT(F68:I68,$D$13:$F$16)+MMULT(K69:M69,$D$25:$F$27)</f>
        <v>3.1153892279756823</v>
      </c>
      <c r="G69">
        <v>2.6224279456378463</v>
      </c>
      <c r="H69">
        <v>4.3031022558305532</v>
      </c>
      <c r="I69">
        <v>1</v>
      </c>
      <c r="K69">
        <v>0</v>
      </c>
      <c r="L69">
        <v>0</v>
      </c>
      <c r="M69">
        <v>2.3837831494251841E-5</v>
      </c>
      <c r="O69" s="51">
        <v>37</v>
      </c>
      <c r="P69">
        <f t="shared" si="0"/>
        <v>0.25558330692060194</v>
      </c>
      <c r="Q69">
        <f t="shared" si="1"/>
        <v>-0.11245368138888967</v>
      </c>
      <c r="R69">
        <f t="shared" si="2"/>
        <v>0.52136771747339861</v>
      </c>
    </row>
    <row r="70" spans="1:18" x14ac:dyDescent="0.3">
      <c r="A70" cm="1">
        <f t="array" ref="A70:C70">MMULT(A69:D69,$D$13:$F$16)</f>
        <v>2.8488168961788549</v>
      </c>
      <c r="B70">
        <v>2.727662532403599</v>
      </c>
      <c r="C70">
        <v>3.7246727229505914</v>
      </c>
      <c r="D70">
        <v>1</v>
      </c>
      <c r="F70" cm="1">
        <f t="array" ref="F70:H70">MMULT(F69:I69,$D$13:$F$16)+MMULT(K70:M70,$D$25:$F$27)</f>
        <v>3.0912750631359884</v>
      </c>
      <c r="G70">
        <v>2.6193290800609854</v>
      </c>
      <c r="H70">
        <v>4.2144579202823111</v>
      </c>
      <c r="I70">
        <v>1</v>
      </c>
      <c r="K70">
        <v>0</v>
      </c>
      <c r="L70">
        <v>0</v>
      </c>
      <c r="M70">
        <v>1.7878373620688882E-5</v>
      </c>
      <c r="O70" s="51">
        <v>38</v>
      </c>
      <c r="P70">
        <f t="shared" si="0"/>
        <v>0.24245816695713351</v>
      </c>
      <c r="Q70">
        <f t="shared" si="1"/>
        <v>-0.1083334523426136</v>
      </c>
      <c r="R70">
        <f t="shared" si="2"/>
        <v>0.48978519733171977</v>
      </c>
    </row>
    <row r="71" spans="1:18" x14ac:dyDescent="0.3">
      <c r="A71" cm="1">
        <f t="array" ref="A71:C71">MMULT(A70:D70,$D$13:$F$16)</f>
        <v>2.8379680300402095</v>
      </c>
      <c r="B71">
        <v>2.7211878286293674</v>
      </c>
      <c r="C71">
        <v>3.6702138786109209</v>
      </c>
      <c r="D71">
        <v>1</v>
      </c>
      <c r="F71" cm="1">
        <f t="array" ref="F71:H71">MMULT(F70:I70,$D$13:$F$16)+MMULT(K71:M71,$D$25:$F$27)</f>
        <v>3.0679122211590961</v>
      </c>
      <c r="G71">
        <v>2.6168903525296461</v>
      </c>
      <c r="H71">
        <v>4.1302094579601079</v>
      </c>
      <c r="I71">
        <v>1</v>
      </c>
      <c r="K71">
        <v>0</v>
      </c>
      <c r="L71">
        <v>0</v>
      </c>
      <c r="M71">
        <v>1.3408780215516662E-5</v>
      </c>
      <c r="O71" s="51">
        <v>39</v>
      </c>
      <c r="P71">
        <f t="shared" si="0"/>
        <v>0.22994419111888664</v>
      </c>
      <c r="Q71">
        <f t="shared" si="1"/>
        <v>-0.10429747609972129</v>
      </c>
      <c r="R71">
        <f t="shared" si="2"/>
        <v>0.459995579349187</v>
      </c>
    </row>
    <row r="72" spans="1:18" x14ac:dyDescent="0.3">
      <c r="A72" cm="1">
        <f t="array" ref="A72:C72">MMULT(A71:D71,$D$13:$F$16)</f>
        <v>2.8272805190653729</v>
      </c>
      <c r="B72">
        <v>2.7153981462392838</v>
      </c>
      <c r="C72">
        <v>3.6182574464390163</v>
      </c>
      <c r="D72">
        <v>1</v>
      </c>
      <c r="F72" cm="1">
        <f t="array" ref="F72:H72">MMULT(F71:I71,$D$13:$F$16)+MMULT(K72:M72,$D$25:$F$27)</f>
        <v>3.0452983728665908</v>
      </c>
      <c r="G72">
        <v>2.6150478838445408</v>
      </c>
      <c r="H72">
        <v>4.0501616934493496</v>
      </c>
      <c r="I72">
        <v>1</v>
      </c>
      <c r="K72">
        <v>0</v>
      </c>
      <c r="L72">
        <v>0</v>
      </c>
      <c r="M72">
        <v>1.0056585161637497E-5</v>
      </c>
      <c r="O72" s="51">
        <v>40</v>
      </c>
      <c r="P72">
        <f t="shared" si="0"/>
        <v>0.21801785380121785</v>
      </c>
      <c r="Q72">
        <f t="shared" si="1"/>
        <v>-0.10035026239474298</v>
      </c>
      <c r="R72">
        <f t="shared" si="2"/>
        <v>0.43190424701033336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1FAA-00E4-4B94-8482-82ADDFD2E5F3}">
  <dimension ref="A11:U72"/>
  <sheetViews>
    <sheetView workbookViewId="0">
      <selection activeCell="J24" sqref="J24"/>
    </sheetView>
  </sheetViews>
  <sheetFormatPr baseColWidth="10" defaultRowHeight="14.4" x14ac:dyDescent="0.3"/>
  <sheetData>
    <row r="11" spans="1:6" x14ac:dyDescent="0.3">
      <c r="A11" t="s">
        <v>45</v>
      </c>
    </row>
    <row r="12" spans="1:6" x14ac:dyDescent="0.3">
      <c r="A12" s="50" t="s">
        <v>22</v>
      </c>
      <c r="D12" t="s">
        <v>20</v>
      </c>
      <c r="E12" t="s">
        <v>19</v>
      </c>
      <c r="F12" t="s">
        <v>18</v>
      </c>
    </row>
    <row r="13" spans="1:6" x14ac:dyDescent="0.3">
      <c r="A13" s="49" t="s">
        <v>87</v>
      </c>
      <c r="C13" t="s">
        <v>25</v>
      </c>
      <c r="D13">
        <v>0.67306065962062589</v>
      </c>
      <c r="E13">
        <v>3.4938166862707565E-2</v>
      </c>
      <c r="F13">
        <v>6.7836440417711197E-2</v>
      </c>
    </row>
    <row r="14" spans="1:6" x14ac:dyDescent="0.3">
      <c r="C14" t="s">
        <v>23</v>
      </c>
      <c r="D14">
        <v>-0.21797189710978948</v>
      </c>
      <c r="E14">
        <v>0.96917265929890561</v>
      </c>
      <c r="F14">
        <v>0.10281737578246553</v>
      </c>
    </row>
    <row r="15" spans="1:6" x14ac:dyDescent="0.3">
      <c r="C15" t="s">
        <v>24</v>
      </c>
      <c r="D15">
        <v>8.8082468485708332E-2</v>
      </c>
      <c r="E15">
        <v>-1.5873693077148698E-2</v>
      </c>
      <c r="F15">
        <v>0.92831150334618817</v>
      </c>
    </row>
    <row r="16" spans="1:6" x14ac:dyDescent="0.3">
      <c r="C16" t="s">
        <v>21</v>
      </c>
      <c r="D16">
        <v>1.1870168598841175</v>
      </c>
      <c r="E16">
        <v>3.7203749966732147E-2</v>
      </c>
      <c r="F16">
        <v>-0.26114735754438101</v>
      </c>
    </row>
    <row r="19" spans="1:21" x14ac:dyDescent="0.3">
      <c r="A19" s="50" t="s">
        <v>39</v>
      </c>
      <c r="D19" t="s">
        <v>20</v>
      </c>
      <c r="E19" t="s">
        <v>19</v>
      </c>
      <c r="F19" t="s">
        <v>18</v>
      </c>
    </row>
    <row r="20" spans="1:21" x14ac:dyDescent="0.3">
      <c r="A20" s="49" t="s">
        <v>94</v>
      </c>
      <c r="C20" t="s">
        <v>20</v>
      </c>
      <c r="D20">
        <v>0</v>
      </c>
      <c r="E20">
        <v>0</v>
      </c>
      <c r="F20">
        <v>0</v>
      </c>
      <c r="H20" s="50" t="s">
        <v>95</v>
      </c>
      <c r="I20" cm="1">
        <f t="array" ref="I20:K22">_xlfn.MUNIT(3)</f>
        <v>1</v>
      </c>
      <c r="J20">
        <v>0</v>
      </c>
      <c r="K20">
        <v>0</v>
      </c>
    </row>
    <row r="21" spans="1:21" x14ac:dyDescent="0.3">
      <c r="C21" t="s">
        <v>19</v>
      </c>
      <c r="D21">
        <v>0</v>
      </c>
      <c r="E21">
        <v>0</v>
      </c>
      <c r="F21">
        <v>0</v>
      </c>
      <c r="H21" s="49" t="s">
        <v>94</v>
      </c>
      <c r="I21">
        <v>0</v>
      </c>
      <c r="J21">
        <v>1</v>
      </c>
      <c r="K21">
        <v>0</v>
      </c>
    </row>
    <row r="22" spans="1:21" x14ac:dyDescent="0.3">
      <c r="C22" t="s">
        <v>18</v>
      </c>
      <c r="D22" s="50">
        <v>-0.3</v>
      </c>
      <c r="E22">
        <v>0</v>
      </c>
      <c r="F22">
        <v>0</v>
      </c>
      <c r="I22">
        <v>0</v>
      </c>
      <c r="J22">
        <v>0</v>
      </c>
      <c r="K22">
        <v>1</v>
      </c>
    </row>
    <row r="25" spans="1:21" x14ac:dyDescent="0.3">
      <c r="C25" s="49" t="s">
        <v>96</v>
      </c>
      <c r="D25" cm="1">
        <f t="array" ref="D25:F27">MINVERSE(_xlfn.MUNIT(3)-$D$20:$F$22)</f>
        <v>1</v>
      </c>
      <c r="E25">
        <v>0</v>
      </c>
      <c r="F25">
        <v>0</v>
      </c>
    </row>
    <row r="26" spans="1:21" x14ac:dyDescent="0.3">
      <c r="D26">
        <v>0</v>
      </c>
      <c r="E26">
        <v>1</v>
      </c>
      <c r="F26">
        <v>0</v>
      </c>
    </row>
    <row r="27" spans="1:21" x14ac:dyDescent="0.3">
      <c r="D27">
        <v>-0.3</v>
      </c>
      <c r="E27">
        <v>0</v>
      </c>
      <c r="F27">
        <v>1</v>
      </c>
    </row>
    <row r="29" spans="1:21" x14ac:dyDescent="0.3">
      <c r="A29" s="50" t="s">
        <v>26</v>
      </c>
      <c r="F29" s="50" t="s">
        <v>42</v>
      </c>
      <c r="L29" s="50" t="s">
        <v>107</v>
      </c>
      <c r="S29" s="50" t="s">
        <v>27</v>
      </c>
    </row>
    <row r="30" spans="1:21" x14ac:dyDescent="0.3">
      <c r="A30" t="s">
        <v>97</v>
      </c>
      <c r="B30" t="s">
        <v>98</v>
      </c>
      <c r="C30" t="s">
        <v>99</v>
      </c>
      <c r="D30" t="s">
        <v>22</v>
      </c>
      <c r="F30" t="s">
        <v>20</v>
      </c>
      <c r="G30" t="s">
        <v>19</v>
      </c>
      <c r="H30" t="s">
        <v>18</v>
      </c>
    </row>
    <row r="31" spans="1:21" x14ac:dyDescent="0.3">
      <c r="A31" s="52">
        <v>4.5548222635726701</v>
      </c>
      <c r="B31" s="52">
        <v>4.6677622942051578</v>
      </c>
      <c r="C31" s="52">
        <v>8.4499999999999993</v>
      </c>
      <c r="D31" s="52">
        <v>1</v>
      </c>
      <c r="L31" s="50" t="s">
        <v>104</v>
      </c>
      <c r="M31" s="50" t="s">
        <v>22</v>
      </c>
      <c r="N31" s="50" t="s">
        <v>101</v>
      </c>
      <c r="O31" s="49" t="s">
        <v>96</v>
      </c>
      <c r="S31" s="3" t="s">
        <v>31</v>
      </c>
      <c r="T31" s="3" t="s">
        <v>30</v>
      </c>
      <c r="U31" s="3" t="s">
        <v>32</v>
      </c>
    </row>
    <row r="32" spans="1:21" x14ac:dyDescent="0.3">
      <c r="A32" cm="1">
        <f t="array" ref="A32:C32">MMULT(A31:D31,$D$13:$F$16)+MMULT(F32:H32,_xlfn.ANCHORARRAY($D$25))</f>
        <v>3.6795443932378449</v>
      </c>
      <c r="B32">
        <v>4.5860757793894757</v>
      </c>
      <c r="C32">
        <v>9.3719948446935355</v>
      </c>
      <c r="D32">
        <v>1</v>
      </c>
      <c r="F32">
        <v>0</v>
      </c>
      <c r="G32">
        <v>0</v>
      </c>
      <c r="H32">
        <v>1</v>
      </c>
      <c r="J32" s="51">
        <v>0</v>
      </c>
      <c r="L32" s="48" t="s">
        <v>105</v>
      </c>
      <c r="M32" s="48" t="s">
        <v>86</v>
      </c>
      <c r="N32" s="48" t="s">
        <v>102</v>
      </c>
      <c r="O32" s="48" t="s">
        <v>100</v>
      </c>
      <c r="P32" s="48" t="s">
        <v>106</v>
      </c>
      <c r="R32" s="51">
        <v>0</v>
      </c>
      <c r="S32" s="50">
        <f>A32-VAR!A32</f>
        <v>-0.29999999999999982</v>
      </c>
      <c r="T32">
        <f>B32-VAR!B32</f>
        <v>0</v>
      </c>
      <c r="U32">
        <f>C32-VAR!C32</f>
        <v>1</v>
      </c>
    </row>
    <row r="33" spans="1:21" x14ac:dyDescent="0.3">
      <c r="A33" cm="1">
        <f t="array" ref="A33:C33">MMULT(A32:D32,$D$13:$F$16)+MMULT(F33:H33,$D$25:$F$27)</f>
        <v>3.2644462389333158</v>
      </c>
      <c r="B33">
        <v>4.4616913751283311</v>
      </c>
      <c r="C33">
        <v>9.9101187368583545</v>
      </c>
      <c r="D33">
        <v>1</v>
      </c>
      <c r="F33">
        <v>0</v>
      </c>
      <c r="G33">
        <v>0</v>
      </c>
      <c r="H33">
        <v>0.75</v>
      </c>
      <c r="J33" s="51">
        <v>1</v>
      </c>
      <c r="R33" s="51">
        <v>1</v>
      </c>
      <c r="S33">
        <f>A33-VAR!A33</f>
        <v>-0.33883572940047957</v>
      </c>
      <c r="T33">
        <f>B33-VAR!B33</f>
        <v>-2.6355143135960546E-2</v>
      </c>
      <c r="U33">
        <f>C33-VAR!C33</f>
        <v>1.657960571220876</v>
      </c>
    </row>
    <row r="34" spans="1:21" x14ac:dyDescent="0.3">
      <c r="A34" cm="1">
        <f t="array" ref="A34:C34">MMULT(A33:D33,$D$13:$F$16)+MMULT(F34:H34,$D$25:$F$27)</f>
        <v>3.1158215867304921</v>
      </c>
      <c r="B34">
        <v>4.3180966291940486</v>
      </c>
      <c r="C34">
        <v>10.181217676934002</v>
      </c>
      <c r="D34">
        <v>1</v>
      </c>
      <c r="F34">
        <v>0</v>
      </c>
      <c r="G34">
        <v>0</v>
      </c>
      <c r="H34">
        <v>0.5625</v>
      </c>
      <c r="J34" s="51">
        <v>2</v>
      </c>
      <c r="R34" s="51">
        <v>2</v>
      </c>
      <c r="S34">
        <f>A34-VAR!A34</f>
        <v>-0.2450250592202674</v>
      </c>
      <c r="T34">
        <f>B34-VAR!B34</f>
        <v>-6.3698940653697633E-2</v>
      </c>
      <c r="U34">
        <f>C34-VAR!C34</f>
        <v>2.075908693934279</v>
      </c>
    </row>
    <row r="35" spans="1:21" x14ac:dyDescent="0.3">
      <c r="A35" cm="1">
        <f t="array" ref="A35:C35">MMULT(A34:D34,$D$13:$F$16)+MMULT(F35:H35,$D$25:$F$27)</f>
        <v>3.1131543633149898</v>
      </c>
      <c r="B35">
        <v>4.1694325131486929</v>
      </c>
      <c r="C35">
        <v>10.267410739234311</v>
      </c>
      <c r="D35">
        <v>1</v>
      </c>
      <c r="F35">
        <v>0</v>
      </c>
      <c r="G35">
        <v>0</v>
      </c>
      <c r="H35">
        <v>0.421875</v>
      </c>
      <c r="J35" s="51">
        <v>3</v>
      </c>
      <c r="R35" s="51">
        <v>3</v>
      </c>
      <c r="S35">
        <f>A35-VAR!A35</f>
        <v>-9.474348693153134E-2</v>
      </c>
      <c r="T35">
        <f>B35-VAR!B35</f>
        <v>-0.1032483355761471</v>
      </c>
      <c r="U35">
        <f>C35-VAR!C35</f>
        <v>2.3257939347267733</v>
      </c>
    </row>
    <row r="36" spans="1:21" x14ac:dyDescent="0.3">
      <c r="A36" cm="1">
        <f t="array" ref="A36:C36">MMULT(A35:D35,$D$13:$F$16)+MMULT(F36:H36,$D$25:$F$27)</f>
        <v>3.1829964822639059</v>
      </c>
      <c r="B36">
        <v>4.0238899263456087</v>
      </c>
      <c r="C36">
        <v>10.226489811249213</v>
      </c>
      <c r="D36">
        <v>1</v>
      </c>
      <c r="F36">
        <v>0</v>
      </c>
      <c r="G36">
        <v>0</v>
      </c>
      <c r="H36">
        <v>0.31640625</v>
      </c>
      <c r="J36" s="51">
        <v>4</v>
      </c>
      <c r="R36" s="51">
        <v>4</v>
      </c>
      <c r="S36">
        <f>A36-VAR!A36</f>
        <v>6.8676917729888931E-2</v>
      </c>
      <c r="T36">
        <f>B36-VAR!B36</f>
        <v>-0.14029456679463692</v>
      </c>
      <c r="U36">
        <f>C36-VAR!C36</f>
        <v>2.4584247301956133</v>
      </c>
    </row>
    <row r="37" spans="1:21" x14ac:dyDescent="0.3">
      <c r="A37" cm="1">
        <f t="array" ref="A37:C37">MMULT(A36:D36,$D$13:$F$16)+MMULT(F37:H37,$D$25:$F$27)</f>
        <v>3.2818547110690464</v>
      </c>
      <c r="B37">
        <v>3.8859237523095724</v>
      </c>
      <c r="C37">
        <v>10.099174414474085</v>
      </c>
      <c r="D37">
        <v>1</v>
      </c>
      <c r="F37">
        <v>0</v>
      </c>
      <c r="G37">
        <v>0</v>
      </c>
      <c r="H37">
        <v>0.2373046875</v>
      </c>
      <c r="J37" s="51">
        <v>5</v>
      </c>
      <c r="R37" s="51">
        <v>5</v>
      </c>
      <c r="S37">
        <f>A37-VAR!A37</f>
        <v>0.22215671699835493</v>
      </c>
      <c r="T37">
        <f>B37-VAR!B37</f>
        <v>-0.17259449239467939</v>
      </c>
      <c r="U37">
        <f>C37-VAR!C37</f>
        <v>2.5097227230946295</v>
      </c>
    </row>
    <row r="38" spans="1:21" x14ac:dyDescent="0.3">
      <c r="A38" cm="1">
        <f t="array" ref="A38:C38">MMULT(A37:D37,$D$13:$F$16)+MMULT(F38:H38,$D$25:$F$27)</f>
        <v>3.3850486415874848</v>
      </c>
      <c r="B38">
        <v>3.7576855993519214</v>
      </c>
      <c r="C38">
        <v>9.914180765606659</v>
      </c>
      <c r="D38">
        <v>1</v>
      </c>
      <c r="F38">
        <v>0</v>
      </c>
      <c r="G38">
        <v>0</v>
      </c>
      <c r="H38">
        <v>0.177978515625</v>
      </c>
      <c r="J38" s="51">
        <v>6</v>
      </c>
      <c r="R38" s="51">
        <v>6</v>
      </c>
      <c r="S38">
        <f>A38-VAR!A38</f>
        <v>0.35481471339738357</v>
      </c>
      <c r="T38">
        <f>B38-VAR!B38</f>
        <v>-0.19935068294148639</v>
      </c>
      <c r="U38">
        <f>C38-VAR!C38</f>
        <v>2.5051075977965906</v>
      </c>
    </row>
    <row r="39" spans="1:21" x14ac:dyDescent="0.3">
      <c r="A39" cm="1">
        <f t="array" ref="A39:C39">MMULT(A38:D38,$D$13:$F$16)+MMULT(F39:H39,$D$25:$F$27)</f>
        <v>3.4795104214385586</v>
      </c>
      <c r="B39">
        <v>3.6399426267933896</v>
      </c>
      <c r="C39">
        <v>9.6917696029675788</v>
      </c>
      <c r="D39">
        <v>1</v>
      </c>
      <c r="F39">
        <v>0</v>
      </c>
      <c r="G39">
        <v>0</v>
      </c>
      <c r="H39">
        <v>0.13348388671875</v>
      </c>
      <c r="J39" s="51">
        <v>7</v>
      </c>
      <c r="R39" s="51">
        <v>7</v>
      </c>
      <c r="S39">
        <f>A39-VAR!A39</f>
        <v>0.46287556661383622</v>
      </c>
      <c r="T39">
        <f>B39-VAR!B39</f>
        <v>-0.22057396499008863</v>
      </c>
      <c r="U39">
        <f>C39-VAR!C39</f>
        <v>2.4625767399574849</v>
      </c>
    </row>
    <row r="40" spans="1:21" x14ac:dyDescent="0.3">
      <c r="A40" cm="1">
        <f t="array" ref="A40:C40">MMULT(A39:D39,$D$13:$F$16)+MMULT(F40:H40,$D$25:$F$27)</f>
        <v>3.5591743556738691</v>
      </c>
      <c r="B40">
        <v>3.5326601649243292</v>
      </c>
      <c r="C40">
        <v>9.4462337179827554</v>
      </c>
      <c r="D40">
        <v>1</v>
      </c>
      <c r="F40">
        <v>0</v>
      </c>
      <c r="G40">
        <v>0</v>
      </c>
      <c r="H40">
        <v>0.1001129150390625</v>
      </c>
      <c r="J40" s="51">
        <v>8</v>
      </c>
      <c r="R40" s="51">
        <v>8</v>
      </c>
      <c r="S40">
        <f>A40-VAR!A40</f>
        <v>0.54649822336852205</v>
      </c>
      <c r="T40">
        <f>B40-VAR!B40</f>
        <v>-0.23669241978753375</v>
      </c>
      <c r="U40">
        <f>C40-VAR!C40</f>
        <v>2.3948722251635486</v>
      </c>
    </row>
    <row r="41" spans="1:21" x14ac:dyDescent="0.3">
      <c r="A41" cm="1">
        <f t="array" ref="A41:C41">MMULT(A40:D40,$D$13:$F$16)+MMULT(F41:H41,$D$25:$F$27)</f>
        <v>3.6220586393151124</v>
      </c>
      <c r="B41">
        <v>3.4353658091634864</v>
      </c>
      <c r="C41">
        <v>9.1876453192386283</v>
      </c>
      <c r="D41">
        <v>1</v>
      </c>
      <c r="F41">
        <v>0</v>
      </c>
      <c r="G41">
        <v>0</v>
      </c>
      <c r="H41">
        <v>7.5084686279296875E-2</v>
      </c>
      <c r="J41" s="51">
        <v>9</v>
      </c>
      <c r="R41" s="51">
        <v>9</v>
      </c>
      <c r="S41">
        <f>A41-VAR!A41</f>
        <v>0.60783960189099018</v>
      </c>
      <c r="T41">
        <f>B41-VAR!B41</f>
        <v>-0.24831764246438848</v>
      </c>
      <c r="U41">
        <f>C41-VAR!C41</f>
        <v>2.3110085226406696</v>
      </c>
    </row>
    <row r="42" spans="1:21" x14ac:dyDescent="0.3">
      <c r="A42" cm="1">
        <f t="array" ref="A42:C42">MMULT(A41:D41,$D$13:$F$16)+MMULT(F42:H42,$D$25:$F$27)</f>
        <v>3.6684452590335219</v>
      </c>
      <c r="B42">
        <v>3.3473725941258521</v>
      </c>
      <c r="C42">
        <v>8.9230858581054235</v>
      </c>
      <c r="D42">
        <v>1</v>
      </c>
      <c r="F42">
        <v>0</v>
      </c>
      <c r="G42">
        <v>0</v>
      </c>
      <c r="H42">
        <v>5.6313514709472656E-2</v>
      </c>
      <c r="J42" s="51">
        <v>10</v>
      </c>
      <c r="R42" s="51">
        <v>10</v>
      </c>
      <c r="S42">
        <f>A42-VAR!A42</f>
        <v>0.64990447195893974</v>
      </c>
      <c r="T42">
        <f>B42-VAR!B42</f>
        <v>-0.2561101084484898</v>
      </c>
      <c r="U42">
        <f>C42-VAR!C42</f>
        <v>2.2173516171864129</v>
      </c>
    </row>
    <row r="43" spans="1:21" x14ac:dyDescent="0.3">
      <c r="A43" cm="1">
        <f t="array" ref="A43:C43">MMULT(A42:D42,$D$13:$F$16)+MMULT(F43:H43,$D$25:$F$27)</f>
        <v>3.6997667791186579</v>
      </c>
      <c r="B43">
        <v>3.2679121750541706</v>
      </c>
      <c r="C43">
        <v>8.6575133600469076</v>
      </c>
      <c r="D43">
        <v>1</v>
      </c>
      <c r="F43">
        <v>0</v>
      </c>
      <c r="G43">
        <v>0</v>
      </c>
      <c r="H43">
        <v>4.2235136032104492E-2</v>
      </c>
      <c r="J43" s="51">
        <v>11</v>
      </c>
      <c r="R43" s="51">
        <v>11</v>
      </c>
      <c r="S43">
        <f>A43-VAR!A43</f>
        <v>0.67588920192751534</v>
      </c>
      <c r="T43">
        <f>B43-VAR!B43</f>
        <v>-0.26070600300756874</v>
      </c>
      <c r="U43">
        <f>C43-VAR!C43</f>
        <v>2.1183827859567348</v>
      </c>
    </row>
    <row r="44" spans="1:21" x14ac:dyDescent="0.3">
      <c r="A44" cm="1">
        <f t="array" ref="A44:C44">MMULT(A43:D43,$D$13:$F$16)+MMULT(F44:H44,$D$25:$F$27)</f>
        <v>3.717943554389171</v>
      </c>
      <c r="B44">
        <v>3.1962112422125042</v>
      </c>
      <c r="C44">
        <v>8.3943753997822999</v>
      </c>
      <c r="D44">
        <v>1</v>
      </c>
      <c r="F44">
        <v>0</v>
      </c>
      <c r="G44">
        <v>0</v>
      </c>
      <c r="H44">
        <v>3.1676352024078369E-2</v>
      </c>
      <c r="J44" s="51">
        <v>12</v>
      </c>
      <c r="R44" s="51">
        <v>12</v>
      </c>
      <c r="S44">
        <f>A44-VAR!A44</f>
        <v>0.68883049352073966</v>
      </c>
      <c r="T44">
        <f>B44-VAR!B44</f>
        <v>-0.2626813586765806</v>
      </c>
      <c r="U44">
        <f>C44-VAR!C44</f>
        <v>2.0172402712138178</v>
      </c>
    </row>
    <row r="45" spans="1:21" x14ac:dyDescent="0.3">
      <c r="A45" cm="1">
        <f t="array" ref="A45:C45">MMULT(A44:D44,$D$13:$F$16)+MMULT(F45:H45,$D$25:$F$27)</f>
        <v>3.7250043004079632</v>
      </c>
      <c r="B45">
        <v>3.1315326928817488</v>
      </c>
      <c r="C45">
        <v>8.1360432622722811</v>
      </c>
      <c r="D45">
        <v>1</v>
      </c>
      <c r="F45">
        <v>0</v>
      </c>
      <c r="G45">
        <v>0</v>
      </c>
      <c r="H45">
        <v>2.3757264018058777E-2</v>
      </c>
      <c r="J45" s="51">
        <v>13</v>
      </c>
      <c r="R45" s="51">
        <v>13</v>
      </c>
      <c r="S45">
        <f>A45-VAR!A45</f>
        <v>0.6914381838338568</v>
      </c>
      <c r="T45">
        <f>B45-VAR!B45</f>
        <v>-0.26253816914219463</v>
      </c>
      <c r="U45">
        <f>C45-VAR!C45</f>
        <v>1.9161042135645534</v>
      </c>
    </row>
    <row r="46" spans="1:21" x14ac:dyDescent="0.3">
      <c r="A46" cm="1">
        <f t="array" ref="A46:C46">MMULT(A45:D45,$D$13:$F$16)+MMULT(F46:H46,$D$25:$F$27)</f>
        <v>3.7228819793210008</v>
      </c>
      <c r="B46">
        <v>3.0731953858126428</v>
      </c>
      <c r="C46">
        <v>7.8841201484982122</v>
      </c>
      <c r="D46">
        <v>1</v>
      </c>
      <c r="F46">
        <v>0</v>
      </c>
      <c r="G46">
        <v>0</v>
      </c>
      <c r="H46">
        <v>1.7817948013544083E-2</v>
      </c>
      <c r="J46" s="51">
        <v>14</v>
      </c>
      <c r="R46" s="51">
        <v>14</v>
      </c>
      <c r="S46">
        <f>A46-VAR!A46</f>
        <v>0.68603558749232718</v>
      </c>
      <c r="T46">
        <f>B46-VAR!B46</f>
        <v>-0.26070288310292655</v>
      </c>
      <c r="U46">
        <f>C46-VAR!C46</f>
        <v>1.8164707506418631</v>
      </c>
    </row>
    <row r="47" spans="1:21" x14ac:dyDescent="0.3">
      <c r="A47" cm="1">
        <f t="array" ref="A47:C47">MMULT(A46:D46,$D$13:$F$16)+MMULT(F47:H47,$D$25:$F$27)</f>
        <v>3.7133157583556029</v>
      </c>
      <c r="B47">
        <v>3.0205812629629571</v>
      </c>
      <c r="C47">
        <v>7.6396604774885422</v>
      </c>
      <c r="D47">
        <v>1</v>
      </c>
      <c r="F47">
        <v>0</v>
      </c>
      <c r="G47">
        <v>0</v>
      </c>
      <c r="H47">
        <v>1.3363461010158062E-2</v>
      </c>
      <c r="J47" s="51">
        <v>15</v>
      </c>
      <c r="R47" s="51">
        <v>15</v>
      </c>
      <c r="S47">
        <f>A47-VAR!A47</f>
        <v>0.67455965639832138</v>
      </c>
      <c r="T47">
        <f>B47-VAR!B47</f>
        <v>-0.25753137985349905</v>
      </c>
      <c r="U47">
        <f>C47-VAR!C47</f>
        <v>1.7193475802786713</v>
      </c>
    </row>
    <row r="48" spans="1:21" x14ac:dyDescent="0.3">
      <c r="A48" cm="1">
        <f t="array" ref="A48:C48">MMULT(A47:D47,$D$13:$F$16)+MMULT(F48:H48,$D$25:$F$27)</f>
        <v>3.6978151598428952</v>
      </c>
      <c r="B48">
        <v>2.9731353451670612</v>
      </c>
      <c r="C48">
        <v>7.4033263031144578</v>
      </c>
      <c r="D48">
        <v>1</v>
      </c>
      <c r="F48">
        <v>0</v>
      </c>
      <c r="G48">
        <v>0</v>
      </c>
      <c r="H48">
        <v>1.0022595757618546E-2</v>
      </c>
      <c r="J48" s="51">
        <v>16</v>
      </c>
      <c r="R48" s="51">
        <v>16</v>
      </c>
      <c r="S48">
        <f>A48-VAR!A48</f>
        <v>0.65859177104947531</v>
      </c>
      <c r="T48">
        <f>B48-VAR!B48</f>
        <v>-0.25331689021371906</v>
      </c>
      <c r="U48">
        <f>C48-VAR!C48</f>
        <v>1.6253937580620246</v>
      </c>
    </row>
    <row r="49" spans="1:21" x14ac:dyDescent="0.3">
      <c r="A49" cm="1">
        <f t="array" ref="A49:C49">MMULT(A48:D48,$D$13:$F$16)+MMULT(F49:H49,$D$25:$F$27)</f>
        <v>3.6776589907109241</v>
      </c>
      <c r="B49">
        <v>2.9303619924942823</v>
      </c>
      <c r="C49">
        <v>7.1754991512829562</v>
      </c>
      <c r="D49">
        <v>1</v>
      </c>
      <c r="F49">
        <v>0</v>
      </c>
      <c r="G49">
        <v>0</v>
      </c>
      <c r="H49">
        <v>7.5169468182139099E-3</v>
      </c>
      <c r="J49" s="51">
        <v>17</v>
      </c>
      <c r="R49" s="51">
        <v>17</v>
      </c>
      <c r="S49">
        <f>A49-VAR!A49</f>
        <v>0.63940178539901371</v>
      </c>
      <c r="T49">
        <f>B49-VAR!B49</f>
        <v>-0.24829881658741604</v>
      </c>
      <c r="U49">
        <f>C49-VAR!C49</f>
        <v>1.5350198134375255</v>
      </c>
    </row>
    <row r="50" spans="1:21" x14ac:dyDescent="0.3">
      <c r="A50" cm="1">
        <f t="array" ref="A50:C50">MMULT(A49:D49,$D$13:$F$16)+MMULT(F50:H50,$D$25:$F$27)</f>
        <v>3.6539122481373458</v>
      </c>
      <c r="B50">
        <v>2.8918194672196438</v>
      </c>
      <c r="C50">
        <v>6.9563601821170185</v>
      </c>
      <c r="D50">
        <v>1</v>
      </c>
      <c r="F50">
        <v>0</v>
      </c>
      <c r="G50">
        <v>0</v>
      </c>
      <c r="H50">
        <v>5.6377101136604324E-3</v>
      </c>
      <c r="J50" s="51">
        <v>18</v>
      </c>
      <c r="R50" s="51">
        <v>18</v>
      </c>
      <c r="S50">
        <f>A50-VAR!A50</f>
        <v>0.61799537285289174</v>
      </c>
      <c r="T50">
        <f>B50-VAR!B50</f>
        <v>-0.24267133148806241</v>
      </c>
      <c r="U50">
        <f>C50-VAR!C50</f>
        <v>1.4484595691788229</v>
      </c>
    </row>
    <row r="51" spans="1:21" x14ac:dyDescent="0.3">
      <c r="A51" cm="1">
        <f t="array" ref="A51:C51">MMULT(A50:D50,$D$13:$F$16)+MMULT(F51:H51,$D$25:$F$27)</f>
        <v>3.6274509641834221</v>
      </c>
      <c r="B51">
        <v>2.8571139825864282</v>
      </c>
      <c r="C51">
        <v>6.7459477928879625</v>
      </c>
      <c r="D51">
        <v>1</v>
      </c>
      <c r="F51">
        <v>0</v>
      </c>
      <c r="G51">
        <v>0</v>
      </c>
      <c r="H51">
        <v>4.2282825852453243E-3</v>
      </c>
      <c r="J51" s="51">
        <v>19</v>
      </c>
      <c r="R51" s="51">
        <v>19</v>
      </c>
      <c r="S51">
        <f>A51-VAR!A51</f>
        <v>0.59515931337291628</v>
      </c>
      <c r="T51">
        <f>B51-VAR!B51</f>
        <v>-0.23659119685258023</v>
      </c>
      <c r="U51">
        <f>C51-VAR!C51</f>
        <v>1.3658217395935282</v>
      </c>
    </row>
    <row r="52" spans="1:21" x14ac:dyDescent="0.3">
      <c r="A52" cm="1">
        <f t="array" ref="A52:C52">MMULT(A51:D51,$D$13:$F$16)+MMULT(F52:H52,$D$25:$F$27)</f>
        <v>3.5989892138272248</v>
      </c>
      <c r="B52">
        <v>2.8258938886842655</v>
      </c>
      <c r="C52">
        <v>6.5441991147062</v>
      </c>
      <c r="D52">
        <v>1</v>
      </c>
      <c r="F52">
        <v>0</v>
      </c>
      <c r="G52">
        <v>0</v>
      </c>
      <c r="H52">
        <v>3.1712119389339932E-3</v>
      </c>
      <c r="J52" s="51">
        <v>20</v>
      </c>
      <c r="R52" s="51">
        <v>20</v>
      </c>
      <c r="S52">
        <f>A52-VAR!A52</f>
        <v>0.57150213880872869</v>
      </c>
      <c r="T52">
        <f>B52-VAR!B52</f>
        <v>-0.23018457911221324</v>
      </c>
      <c r="U52">
        <f>C52-VAR!C52</f>
        <v>1.2871270476309604</v>
      </c>
    </row>
    <row r="53" spans="1:21" x14ac:dyDescent="0.3">
      <c r="A53" cm="1">
        <f t="array" ref="A53:C53">MMULT(A52:D52,$D$13:$F$16)+MMULT(F53:H53,$D$25:$F$27)</f>
        <v>3.5691051517617667</v>
      </c>
      <c r="B53">
        <v>2.7978443224665734</v>
      </c>
      <c r="C53">
        <v>6.3509799810215251</v>
      </c>
      <c r="D53">
        <v>1</v>
      </c>
      <c r="F53">
        <v>0</v>
      </c>
      <c r="G53">
        <v>0</v>
      </c>
      <c r="H53">
        <v>2.3784089542004949E-3</v>
      </c>
      <c r="J53" s="51">
        <v>21</v>
      </c>
      <c r="R53" s="51">
        <v>21</v>
      </c>
      <c r="S53">
        <f>A53-VAR!A53</f>
        <v>0.54748918083950526</v>
      </c>
      <c r="T53">
        <f>B53-VAR!B53</f>
        <v>-0.22355282328507942</v>
      </c>
      <c r="U53">
        <f>C53-VAR!C53</f>
        <v>1.2123349499560225</v>
      </c>
    </row>
    <row r="54" spans="1:21" x14ac:dyDescent="0.3">
      <c r="A54" cm="1">
        <f t="array" ref="A54:C54">MMULT(A53:D53,$D$13:$F$16)+MMULT(F54:H54,$D$25:$F$27)</f>
        <v>3.5382645448153713</v>
      </c>
      <c r="B54">
        <v>2.7726824566609567</v>
      </c>
      <c r="C54">
        <v>6.1661066231308235</v>
      </c>
      <c r="D54">
        <v>1</v>
      </c>
      <c r="F54">
        <v>0</v>
      </c>
      <c r="G54">
        <v>0</v>
      </c>
      <c r="H54">
        <v>1.7838067156503712E-3</v>
      </c>
      <c r="J54" s="51">
        <v>22</v>
      </c>
      <c r="R54" s="51">
        <v>22</v>
      </c>
      <c r="S54">
        <f>A54-VAR!A54</f>
        <v>0.52347197519562094</v>
      </c>
      <c r="T54">
        <f>B54-VAR!B54</f>
        <v>-0.21677724878358307</v>
      </c>
      <c r="U54">
        <f>C54-VAR!C54</f>
        <v>1.1413628892248795</v>
      </c>
    </row>
    <row r="55" spans="1:21" x14ac:dyDescent="0.3">
      <c r="A55" cm="1">
        <f t="array" ref="A55:C55">MMULT(A54:D54,$D$13:$F$16)+MMULT(F55:H55,$D$25:$F$27)</f>
        <v>3.506841208968821</v>
      </c>
      <c r="B55">
        <v>2.7501533729348631</v>
      </c>
      <c r="C55">
        <v>5.9893614126522463</v>
      </c>
      <c r="D55">
        <v>1</v>
      </c>
      <c r="F55">
        <v>0</v>
      </c>
      <c r="G55">
        <v>0</v>
      </c>
      <c r="H55">
        <v>1.3378550367377784E-3</v>
      </c>
      <c r="J55" s="51">
        <v>23</v>
      </c>
      <c r="R55" s="51">
        <v>23</v>
      </c>
      <c r="S55">
        <f>A55-VAR!A55</f>
        <v>0.49971244529556058</v>
      </c>
      <c r="T55">
        <f>B55-VAR!B55</f>
        <v>-0.20992307565495327</v>
      </c>
      <c r="U55">
        <f>C55-VAR!C55</f>
        <v>1.074100162203063</v>
      </c>
    </row>
    <row r="56" spans="1:21" x14ac:dyDescent="0.3">
      <c r="A56" cm="1">
        <f t="array" ref="A56:C56">MMULT(A55:D55,$D$13:$F$16)+MMULT(F56:H56,$D$25:$F$27)</f>
        <v>3.4751342896321602</v>
      </c>
      <c r="B56">
        <v>2.7300265264212804</v>
      </c>
      <c r="C56">
        <v>5.8205043083270747</v>
      </c>
      <c r="D56">
        <v>1</v>
      </c>
      <c r="F56">
        <v>0</v>
      </c>
      <c r="G56">
        <v>0</v>
      </c>
      <c r="H56">
        <v>1.0033912775533338E-3</v>
      </c>
      <c r="J56" s="51">
        <v>24</v>
      </c>
      <c r="R56" s="51">
        <v>24</v>
      </c>
      <c r="S56">
        <f>A56-VAR!A56</f>
        <v>0.47640249540337809</v>
      </c>
      <c r="T56">
        <f>B56-VAR!B56</f>
        <v>-0.20304260499253601</v>
      </c>
      <c r="U56">
        <f>C56-VAR!C56</f>
        <v>1.010417901362918</v>
      </c>
    </row>
    <row r="57" spans="1:21" x14ac:dyDescent="0.3">
      <c r="A57" cm="1">
        <f t="array" ref="A57:C57">MMULT(A56:D56,$D$13:$F$16)+MMULT(F57:H57,$D$25:$F$27)</f>
        <v>3.4433826002817991</v>
      </c>
      <c r="B57">
        <v>2.7120927412718778</v>
      </c>
      <c r="C57">
        <v>5.6592811940551888</v>
      </c>
      <c r="D57">
        <v>1</v>
      </c>
      <c r="F57">
        <v>0</v>
      </c>
      <c r="G57">
        <v>0</v>
      </c>
      <c r="H57">
        <v>7.5254345816500035E-4</v>
      </c>
      <c r="J57" s="51">
        <v>25</v>
      </c>
      <c r="R57" s="51">
        <v>25</v>
      </c>
      <c r="S57">
        <f>A57-VAR!A57</f>
        <v>0.45367969952219189</v>
      </c>
      <c r="T57">
        <f>B57-VAR!B57</f>
        <v>-0.19617777519927193</v>
      </c>
      <c r="U57">
        <f>C57-VAR!C57</f>
        <v>0.95017624615718699</v>
      </c>
    </row>
    <row r="58" spans="1:21" x14ac:dyDescent="0.3">
      <c r="A58" cm="1">
        <f t="array" ref="A58:C58">MMULT(A57:D57,$D$13:$F$16)+MMULT(F58:H58,$D$25:$F$27)</f>
        <v>3.4117763593522912</v>
      </c>
      <c r="B58">
        <v>2.6961616674395348</v>
      </c>
      <c r="C58">
        <v>5.5054299602970733</v>
      </c>
      <c r="D58">
        <v>1</v>
      </c>
      <c r="F58">
        <v>0</v>
      </c>
      <c r="G58">
        <v>0</v>
      </c>
      <c r="H58">
        <v>5.6440759362375026E-4</v>
      </c>
      <c r="J58" s="51">
        <v>26</v>
      </c>
      <c r="R58" s="51">
        <v>26</v>
      </c>
      <c r="S58">
        <f>A58-VAR!A58</f>
        <v>0.43163974662777838</v>
      </c>
      <c r="T58">
        <f>B58-VAR!B58</f>
        <v>-0.18936220514178803</v>
      </c>
      <c r="U58">
        <f>C58-VAR!C58</f>
        <v>0.89322947898017091</v>
      </c>
    </row>
    <row r="59" spans="1:21" x14ac:dyDescent="0.3">
      <c r="A59" cm="1">
        <f t="array" ref="A59:C59">MMULT(A58:D58,$D$13:$F$16)+MMULT(F59:H59,$D$25:$F$27)</f>
        <v>3.3804667024909154</v>
      </c>
      <c r="B59">
        <v>2.6820596293926746</v>
      </c>
      <c r="C59">
        <v>5.3586849422125251</v>
      </c>
      <c r="D59">
        <v>1</v>
      </c>
      <c r="F59">
        <v>0</v>
      </c>
      <c r="G59">
        <v>0</v>
      </c>
      <c r="H59">
        <v>4.2330569521781269E-4</v>
      </c>
      <c r="J59" s="51">
        <v>27</v>
      </c>
      <c r="R59" s="51">
        <v>27</v>
      </c>
      <c r="S59">
        <f>A59-VAR!A59</f>
        <v>0.41034623740363196</v>
      </c>
      <c r="T59">
        <f>B59-VAR!B59</f>
        <v>-0.18262282103250582</v>
      </c>
      <c r="U59">
        <f>C59-VAR!C59</f>
        <v>0.83942968510940474</v>
      </c>
    </row>
    <row r="60" spans="1:21" x14ac:dyDescent="0.3">
      <c r="A60" cm="1">
        <f t="array" ref="A60:C60">MMULT(A59:D59,$D$13:$F$16)+MMULT(F60:H60,$D$25:$F$27)</f>
        <v>3.3495733366737657</v>
      </c>
      <c r="B60">
        <v>2.6696278030391021</v>
      </c>
      <c r="C60">
        <v>5.2187801572247521</v>
      </c>
      <c r="D60">
        <v>1</v>
      </c>
      <c r="F60">
        <v>0</v>
      </c>
      <c r="G60">
        <v>0</v>
      </c>
      <c r="H60">
        <v>3.1747927141335952E-4</v>
      </c>
      <c r="J60" s="51">
        <v>28</v>
      </c>
      <c r="R60" s="51">
        <v>28</v>
      </c>
      <c r="S60">
        <f>A60-VAR!A60</f>
        <v>0.38983834697892084</v>
      </c>
      <c r="T60">
        <f>B60-VAR!B60</f>
        <v>-0.17598114897612449</v>
      </c>
      <c r="U60">
        <f>C60-VAR!C60</f>
        <v>0.78862934107645355</v>
      </c>
    </row>
    <row r="61" spans="1:21" x14ac:dyDescent="0.3">
      <c r="A61" cm="1">
        <f t="array" ref="A61:C61">MMULT(A60:D60,$D$13:$F$16)+MMULT(F61:H61,$D$25:$F$27)</f>
        <v>3.3191906684044716</v>
      </c>
      <c r="B61">
        <v>2.6587206648791186</v>
      </c>
      <c r="C61">
        <v>5.0854516623981585</v>
      </c>
      <c r="D61">
        <v>1</v>
      </c>
      <c r="F61">
        <v>0</v>
      </c>
      <c r="G61">
        <v>0</v>
      </c>
      <c r="H61">
        <v>2.3810945356001964E-4</v>
      </c>
      <c r="J61" s="51">
        <v>29</v>
      </c>
      <c r="R61" s="51">
        <v>29</v>
      </c>
      <c r="S61">
        <f>A61-VAR!A61</f>
        <v>0.37013678610713674</v>
      </c>
      <c r="T61">
        <f>B61-VAR!B61</f>
        <v>-0.16945434103531687</v>
      </c>
      <c r="U61">
        <f>C61-VAR!C61</f>
        <v>0.74068312452362317</v>
      </c>
    </row>
    <row r="62" spans="1:21" x14ac:dyDescent="0.3">
      <c r="A62" cm="1">
        <f t="array" ref="A62:C62">MMULT(A61:D61,$D$13:$F$16)+MMULT(F62:H62,$D$25:$F$27)</f>
        <v>3.2893926945200826</v>
      </c>
      <c r="B62">
        <v>2.6492046656548554</v>
      </c>
      <c r="C62">
        <v>4.9584392641747206</v>
      </c>
      <c r="D62">
        <v>1</v>
      </c>
      <c r="F62">
        <v>0</v>
      </c>
      <c r="G62">
        <v>0</v>
      </c>
      <c r="H62">
        <v>1.7858209017001473E-4</v>
      </c>
      <c r="J62" s="51">
        <v>30</v>
      </c>
      <c r="R62" s="51">
        <v>30</v>
      </c>
      <c r="S62">
        <f>A62-VAR!A62</f>
        <v>0.35124841694278208</v>
      </c>
      <c r="T62">
        <f>B62-VAR!B62</f>
        <v>-0.16305599012201588</v>
      </c>
      <c r="U62">
        <f>C62-VAR!C62</f>
        <v>0.69544915829680765</v>
      </c>
    </row>
    <row r="63" spans="1:21" x14ac:dyDescent="0.3">
      <c r="A63" cm="1">
        <f t="array" ref="A63:C63">MMULT(A62:D62,$D$13:$F$16)+MMULT(F63:H63,$D$25:$F$27)</f>
        <v>3.2602368990588584</v>
      </c>
      <c r="B63">
        <v>2.6409570886234381</v>
      </c>
      <c r="C63">
        <v>4.8374877497656108</v>
      </c>
      <c r="D63">
        <v>1</v>
      </c>
      <c r="F63">
        <v>0</v>
      </c>
      <c r="G63">
        <v>0</v>
      </c>
      <c r="H63">
        <v>1.3393656762751105E-4</v>
      </c>
      <c r="J63" s="51">
        <v>31</v>
      </c>
      <c r="R63" s="51">
        <v>31</v>
      </c>
      <c r="S63">
        <f>A63-VAR!A63</f>
        <v>0.33316981229902298</v>
      </c>
      <c r="T63">
        <f>B63-VAR!B63</f>
        <v>-0.15679677824932581</v>
      </c>
      <c r="U63">
        <f>C63-VAR!C63</f>
        <v>0.65278984350477565</v>
      </c>
    </row>
    <row r="64" spans="1:21" x14ac:dyDescent="0.3">
      <c r="A64" cm="1">
        <f t="array" ref="A64:C64">MMULT(A63:D63,$D$13:$F$16)+MMULT(F64:H64,$D$25:$F$27)</f>
        <v>3.2317673574323926</v>
      </c>
      <c r="B64">
        <v>2.6338650596292341</v>
      </c>
      <c r="C64">
        <v>4.7223477638420146</v>
      </c>
      <c r="D64">
        <v>1</v>
      </c>
      <c r="F64">
        <v>0</v>
      </c>
      <c r="G64">
        <v>0</v>
      </c>
      <c r="H64">
        <v>1.0045242572063329E-4</v>
      </c>
      <c r="J64" s="51">
        <v>32</v>
      </c>
      <c r="R64" s="51">
        <v>32</v>
      </c>
      <c r="S64">
        <f>A64-VAR!A64</f>
        <v>0.31588998993795236</v>
      </c>
      <c r="T64">
        <f>B64-VAR!B64</f>
        <v>-0.15068499366935395</v>
      </c>
      <c r="U64">
        <f>C64-VAR!C64</f>
        <v>0.61257239426902377</v>
      </c>
    </row>
    <row r="65" spans="1:21" x14ac:dyDescent="0.3">
      <c r="A65" cm="1">
        <f t="array" ref="A65:C65">MMULT(A64:D64,$D$13:$F$16)+MMULT(F65:H65,$D$25:$F$27)</f>
        <v>3.2040172117307804</v>
      </c>
      <c r="B65">
        <v>2.6278246822307043</v>
      </c>
      <c r="C65">
        <v>4.6127764211331721</v>
      </c>
      <c r="D65">
        <v>1</v>
      </c>
      <c r="F65">
        <v>0</v>
      </c>
      <c r="G65">
        <v>0</v>
      </c>
      <c r="H65">
        <v>7.5339319290474964E-5</v>
      </c>
      <c r="J65" s="51">
        <v>33</v>
      </c>
      <c r="R65" s="51">
        <v>33</v>
      </c>
      <c r="S65">
        <f>A65-VAR!A65</f>
        <v>0.29939250574890597</v>
      </c>
      <c r="T65">
        <f>B65-VAR!B65</f>
        <v>-0.1447269450264157</v>
      </c>
      <c r="U65">
        <f>C65-VAR!C65</f>
        <v>0.57466915641363947</v>
      </c>
    </row>
    <row r="66" spans="1:21" x14ac:dyDescent="0.3">
      <c r="A66" cm="1">
        <f t="array" ref="A66:C66">MMULT(A65:D65,$D$13:$F$16)+MMULT(F66:H66,$D$25:$F$27)</f>
        <v>3.1770106489889596</v>
      </c>
      <c r="B66">
        <v>2.6227402762474257</v>
      </c>
      <c r="C66">
        <v>4.5085377215713196</v>
      </c>
      <c r="D66">
        <v>1</v>
      </c>
      <c r="F66">
        <v>0</v>
      </c>
      <c r="G66">
        <v>0</v>
      </c>
      <c r="H66">
        <v>5.650448946785622E-5</v>
      </c>
      <c r="J66" s="51">
        <v>34</v>
      </c>
      <c r="R66" s="51">
        <v>34</v>
      </c>
      <c r="S66">
        <f>A66-VAR!A66</f>
        <v>0.28365705068781555</v>
      </c>
      <c r="T66">
        <f>B66-VAR!B66</f>
        <v>-0.13892729466997311</v>
      </c>
      <c r="U66">
        <f>C66-VAR!C66</f>
        <v>0.53895777019161439</v>
      </c>
    </row>
    <row r="67" spans="1:21" x14ac:dyDescent="0.3">
      <c r="A67" cm="1">
        <f t="array" ref="A67:C67">MMULT(A66:D66,$D$13:$F$16)+MMULT(F67:H67,$D$25:$F$27)</f>
        <v>3.1507644875412777</v>
      </c>
      <c r="B67">
        <v>2.6185237023078005</v>
      </c>
      <c r="C67">
        <v>4.4094028171869022</v>
      </c>
      <c r="D67">
        <v>1</v>
      </c>
      <c r="F67">
        <v>0</v>
      </c>
      <c r="G67">
        <v>0</v>
      </c>
      <c r="H67">
        <v>4.2378367100892165E-5</v>
      </c>
      <c r="J67" s="51">
        <v>35</v>
      </c>
      <c r="R67" s="51">
        <v>35</v>
      </c>
      <c r="S67">
        <f>A67-VAR!A67</f>
        <v>0.26866066491942764</v>
      </c>
      <c r="T67">
        <f>B67-VAR!B67</f>
        <v>-0.13328932848135278</v>
      </c>
      <c r="U67">
        <f>C67-VAR!C67</f>
        <v>0.50532122100931165</v>
      </c>
    </row>
    <row r="68" spans="1:21" x14ac:dyDescent="0.3">
      <c r="A68" cm="1">
        <f t="array" ref="A68:C68">MMULT(A67:D67,$D$13:$F$16)+MMULT(F68:H68,$D$25:$F$27)</f>
        <v>3.1252894547119734</v>
      </c>
      <c r="B68">
        <v>2.6150937584068696</v>
      </c>
      <c r="C68">
        <v>4.3151501672374435</v>
      </c>
      <c r="D68">
        <v>1</v>
      </c>
      <c r="F68">
        <v>0</v>
      </c>
      <c r="G68">
        <v>0</v>
      </c>
      <c r="H68">
        <v>3.1783775325669122E-5</v>
      </c>
      <c r="J68" s="51">
        <v>36</v>
      </c>
      <c r="R68" s="51">
        <v>36</v>
      </c>
      <c r="S68">
        <f>A68-VAR!A68</f>
        <v>0.25437865753047095</v>
      </c>
      <c r="T68">
        <f>B68-VAR!B68</f>
        <v>-0.12781517576770929</v>
      </c>
      <c r="U68">
        <f>C68-VAR!C68</f>
        <v>0.47364781033734094</v>
      </c>
    </row>
    <row r="69" spans="1:21" x14ac:dyDescent="0.3">
      <c r="A69" cm="1">
        <f t="array" ref="A69:C69">MMULT(A68:D68,$D$13:$F$16)+MMULT(F69:H69,$D$25:$F$27)</f>
        <v>3.1005912214053728</v>
      </c>
      <c r="B69">
        <v>2.612375637244341</v>
      </c>
      <c r="C69">
        <v>4.2255656087470292</v>
      </c>
      <c r="D69">
        <v>1</v>
      </c>
      <c r="F69">
        <v>0</v>
      </c>
      <c r="G69">
        <v>0</v>
      </c>
      <c r="H69">
        <v>2.3837831494251841E-5</v>
      </c>
      <c r="J69" s="51">
        <v>37</v>
      </c>
      <c r="R69" s="51">
        <v>37</v>
      </c>
      <c r="S69">
        <f>A69-VAR!A69</f>
        <v>0.24078530035029244</v>
      </c>
      <c r="T69">
        <f>B69-VAR!B69</f>
        <v>-0.12250598978239502</v>
      </c>
      <c r="U69">
        <f>C69-VAR!C69</f>
        <v>0.44383107038987468</v>
      </c>
    </row>
    <row r="70" spans="1:21" x14ac:dyDescent="0.3">
      <c r="A70" cm="1">
        <f t="array" ref="A70:C70">MMULT(A69:D69,$D$13:$F$16)+MMULT(F70:H70,$D$25:$F$27)</f>
        <v>3.0766712450182627</v>
      </c>
      <c r="B70">
        <v>2.6103004353184054</v>
      </c>
      <c r="C70">
        <v>4.1404423628031983</v>
      </c>
      <c r="D70">
        <v>1</v>
      </c>
      <c r="F70">
        <v>0</v>
      </c>
      <c r="G70">
        <v>0</v>
      </c>
      <c r="H70">
        <v>1.7878373620688882E-5</v>
      </c>
      <c r="J70" s="51">
        <v>38</v>
      </c>
      <c r="R70" s="51">
        <v>38</v>
      </c>
      <c r="S70">
        <f>A70-VAR!A70</f>
        <v>0.22785434883940781</v>
      </c>
      <c r="T70">
        <f>B70-VAR!B70</f>
        <v>-0.11736209708519363</v>
      </c>
      <c r="U70">
        <f>C70-VAR!C70</f>
        <v>0.41576963985260695</v>
      </c>
    </row>
    <row r="71" spans="1:21" x14ac:dyDescent="0.3">
      <c r="A71" cm="1">
        <f t="array" ref="A71:C71">MMULT(A70:D70,$D$13:$F$16)+MMULT(F71:H71,$D$25:$F$27)</f>
        <v>3.0535274608834997</v>
      </c>
      <c r="B71">
        <v>2.6088047065027422</v>
      </c>
      <c r="C71">
        <v>4.0595809919287484</v>
      </c>
      <c r="D71">
        <v>1</v>
      </c>
      <c r="F71">
        <v>0</v>
      </c>
      <c r="G71">
        <v>0</v>
      </c>
      <c r="H71">
        <v>1.3408780215516662E-5</v>
      </c>
      <c r="J71" s="51">
        <v>39</v>
      </c>
      <c r="R71" s="51">
        <v>39</v>
      </c>
      <c r="S71">
        <f>A71-VAR!A71</f>
        <v>0.21555943084329021</v>
      </c>
      <c r="T71">
        <f>B71-VAR!B71</f>
        <v>-0.11238312212662516</v>
      </c>
      <c r="U71">
        <f>C71-VAR!C71</f>
        <v>0.38936711331782758</v>
      </c>
    </row>
    <row r="72" spans="1:21" x14ac:dyDescent="0.3">
      <c r="A72" cm="1">
        <f t="array" ref="A72:C72">MMULT(A71:D71,$D$13:$F$16)+MMULT(F72:H72,$D$25:$F$27)</f>
        <v>3.0311548536219064</v>
      </c>
      <c r="B72">
        <v>2.6078300542199995</v>
      </c>
      <c r="C72">
        <v>3.9827893201293922</v>
      </c>
      <c r="D72">
        <v>1</v>
      </c>
      <c r="F72">
        <v>0</v>
      </c>
      <c r="G72">
        <v>0</v>
      </c>
      <c r="H72">
        <v>1.0056585161637497E-5</v>
      </c>
      <c r="J72" s="51">
        <v>40</v>
      </c>
      <c r="R72" s="51">
        <v>40</v>
      </c>
      <c r="S72">
        <f>A72-VAR!A72</f>
        <v>0.20387433455653348</v>
      </c>
      <c r="T72">
        <f>B72-VAR!B72</f>
        <v>-0.1075680920192843</v>
      </c>
      <c r="U72">
        <f>C72-VAR!C72</f>
        <v>0.36453187369037598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395D-6964-4991-B81D-FB627FD8C0D7}">
  <dimension ref="A11:U72"/>
  <sheetViews>
    <sheetView workbookViewId="0">
      <selection activeCell="A32" sqref="A32"/>
    </sheetView>
  </sheetViews>
  <sheetFormatPr baseColWidth="10" defaultRowHeight="14.4" x14ac:dyDescent="0.3"/>
  <sheetData>
    <row r="11" spans="1:6" x14ac:dyDescent="0.3">
      <c r="A11" t="s">
        <v>45</v>
      </c>
    </row>
    <row r="12" spans="1:6" x14ac:dyDescent="0.3">
      <c r="A12" s="50" t="s">
        <v>22</v>
      </c>
      <c r="D12" t="s">
        <v>20</v>
      </c>
      <c r="E12" t="s">
        <v>19</v>
      </c>
      <c r="F12" t="s">
        <v>18</v>
      </c>
    </row>
    <row r="13" spans="1:6" x14ac:dyDescent="0.3">
      <c r="A13" s="49" t="s">
        <v>87</v>
      </c>
      <c r="C13" t="s">
        <v>25</v>
      </c>
      <c r="D13">
        <v>0.67306065962062589</v>
      </c>
      <c r="E13">
        <v>3.4938166862707565E-2</v>
      </c>
      <c r="F13">
        <v>6.7836440417711197E-2</v>
      </c>
    </row>
    <row r="14" spans="1:6" x14ac:dyDescent="0.3">
      <c r="C14" t="s">
        <v>23</v>
      </c>
      <c r="D14">
        <v>-0.21797189710978948</v>
      </c>
      <c r="E14">
        <v>0.96917265929890561</v>
      </c>
      <c r="F14">
        <v>0.10281737578246553</v>
      </c>
    </row>
    <row r="15" spans="1:6" x14ac:dyDescent="0.3">
      <c r="C15" t="s">
        <v>24</v>
      </c>
      <c r="D15">
        <v>8.8082468485708332E-2</v>
      </c>
      <c r="E15">
        <v>-1.5873693077148698E-2</v>
      </c>
      <c r="F15">
        <v>0.92831150334618817</v>
      </c>
    </row>
    <row r="16" spans="1:6" x14ac:dyDescent="0.3">
      <c r="C16" t="s">
        <v>21</v>
      </c>
      <c r="D16">
        <v>1.1870168598841175</v>
      </c>
      <c r="E16">
        <v>3.7203749966732147E-2</v>
      </c>
      <c r="F16">
        <v>-0.26114735754438101</v>
      </c>
    </row>
    <row r="19" spans="1:21" x14ac:dyDescent="0.3">
      <c r="A19" s="50" t="s">
        <v>39</v>
      </c>
      <c r="D19" t="s">
        <v>20</v>
      </c>
      <c r="E19" t="s">
        <v>19</v>
      </c>
      <c r="F19" t="s">
        <v>18</v>
      </c>
    </row>
    <row r="20" spans="1:21" x14ac:dyDescent="0.3">
      <c r="A20" s="49" t="s">
        <v>94</v>
      </c>
      <c r="C20" t="s">
        <v>20</v>
      </c>
      <c r="D20">
        <v>0</v>
      </c>
      <c r="E20">
        <v>0</v>
      </c>
      <c r="F20">
        <v>0</v>
      </c>
      <c r="H20" s="50" t="s">
        <v>95</v>
      </c>
      <c r="I20" cm="1">
        <f t="array" ref="I20:K22">_xlfn.MUNIT(3)</f>
        <v>1</v>
      </c>
      <c r="J20">
        <v>0</v>
      </c>
      <c r="K20">
        <v>0</v>
      </c>
    </row>
    <row r="21" spans="1:21" x14ac:dyDescent="0.3">
      <c r="C21" t="s">
        <v>19</v>
      </c>
      <c r="D21">
        <v>0</v>
      </c>
      <c r="E21">
        <v>0</v>
      </c>
      <c r="F21">
        <v>0</v>
      </c>
      <c r="H21" s="49" t="s">
        <v>94</v>
      </c>
      <c r="I21">
        <v>0</v>
      </c>
      <c r="J21">
        <v>1</v>
      </c>
      <c r="K21">
        <v>0</v>
      </c>
    </row>
    <row r="22" spans="1:21" x14ac:dyDescent="0.3">
      <c r="C22" t="s">
        <v>18</v>
      </c>
      <c r="D22" s="50">
        <v>-0.6</v>
      </c>
      <c r="E22">
        <v>0</v>
      </c>
      <c r="F22">
        <v>0</v>
      </c>
      <c r="I22">
        <v>0</v>
      </c>
      <c r="J22">
        <v>0</v>
      </c>
      <c r="K22">
        <v>1</v>
      </c>
    </row>
    <row r="25" spans="1:21" x14ac:dyDescent="0.3">
      <c r="C25" s="49" t="s">
        <v>96</v>
      </c>
      <c r="D25" cm="1">
        <f t="array" ref="D25:F27">MINVERSE(_xlfn.MUNIT(3)-$D$20:$F$22)</f>
        <v>1</v>
      </c>
      <c r="E25">
        <v>0</v>
      </c>
      <c r="F25">
        <v>0</v>
      </c>
    </row>
    <row r="26" spans="1:21" x14ac:dyDescent="0.3">
      <c r="D26">
        <v>0</v>
      </c>
      <c r="E26">
        <v>1</v>
      </c>
      <c r="F26">
        <v>0</v>
      </c>
    </row>
    <row r="27" spans="1:21" x14ac:dyDescent="0.3">
      <c r="D27">
        <v>-0.6</v>
      </c>
      <c r="E27">
        <v>0</v>
      </c>
      <c r="F27">
        <v>1</v>
      </c>
    </row>
    <row r="29" spans="1:21" x14ac:dyDescent="0.3">
      <c r="A29" s="50" t="s">
        <v>26</v>
      </c>
      <c r="F29" s="50" t="s">
        <v>42</v>
      </c>
      <c r="L29" s="50" t="s">
        <v>107</v>
      </c>
      <c r="S29" s="50" t="s">
        <v>27</v>
      </c>
    </row>
    <row r="30" spans="1:21" x14ac:dyDescent="0.3">
      <c r="A30" t="s">
        <v>97</v>
      </c>
      <c r="B30" t="s">
        <v>98</v>
      </c>
      <c r="C30" t="s">
        <v>99</v>
      </c>
      <c r="D30" t="s">
        <v>22</v>
      </c>
      <c r="F30" t="s">
        <v>20</v>
      </c>
      <c r="G30" t="s">
        <v>19</v>
      </c>
      <c r="H30" t="s">
        <v>18</v>
      </c>
    </row>
    <row r="31" spans="1:21" x14ac:dyDescent="0.3">
      <c r="A31" s="52">
        <v>4.5548222635726701</v>
      </c>
      <c r="B31" s="52">
        <v>4.6677622942051578</v>
      </c>
      <c r="C31" s="52">
        <v>8.4499999999999993</v>
      </c>
      <c r="D31" s="52">
        <v>1</v>
      </c>
      <c r="L31" s="50" t="s">
        <v>104</v>
      </c>
      <c r="M31" s="50" t="s">
        <v>22</v>
      </c>
      <c r="N31" s="50" t="s">
        <v>101</v>
      </c>
      <c r="O31" s="49" t="s">
        <v>96</v>
      </c>
      <c r="S31" s="3" t="s">
        <v>31</v>
      </c>
      <c r="T31" s="3" t="s">
        <v>30</v>
      </c>
      <c r="U31" s="3" t="s">
        <v>32</v>
      </c>
    </row>
    <row r="32" spans="1:21" x14ac:dyDescent="0.3">
      <c r="A32" cm="1">
        <f t="array" ref="A32:C32">MMULT(A31:D31,$D$13:$F$16)+MMULT(F32:H32,_xlfn.ANCHORARRAY($D$25))</f>
        <v>3.3795443932378446</v>
      </c>
      <c r="B32">
        <v>4.5860757793894757</v>
      </c>
      <c r="C32">
        <v>9.3719948446935355</v>
      </c>
      <c r="D32">
        <v>1</v>
      </c>
      <c r="F32">
        <v>0</v>
      </c>
      <c r="G32">
        <v>0</v>
      </c>
      <c r="H32">
        <v>1</v>
      </c>
      <c r="J32" s="51">
        <v>0</v>
      </c>
      <c r="L32" s="48" t="s">
        <v>105</v>
      </c>
      <c r="M32" s="48" t="s">
        <v>86</v>
      </c>
      <c r="N32" s="48" t="s">
        <v>102</v>
      </c>
      <c r="O32" s="48" t="s">
        <v>100</v>
      </c>
      <c r="P32" s="48" t="s">
        <v>106</v>
      </c>
      <c r="R32" s="51">
        <v>0</v>
      </c>
      <c r="S32" s="50">
        <f>A32-VAR!A32</f>
        <v>-0.60000000000000009</v>
      </c>
      <c r="T32">
        <f>B32-VAR!B32</f>
        <v>0</v>
      </c>
      <c r="U32">
        <f>C32-VAR!C32</f>
        <v>1</v>
      </c>
    </row>
    <row r="33" spans="1:21" x14ac:dyDescent="0.3">
      <c r="A33" cm="1">
        <f t="array" ref="A33:C33">MMULT(A32:D32,$D$13:$F$16)+MMULT(F33:H33,$D$25:$F$27)</f>
        <v>2.8375280410471282</v>
      </c>
      <c r="B33">
        <v>4.4512099250695183</v>
      </c>
      <c r="C33">
        <v>9.8897678047330402</v>
      </c>
      <c r="D33">
        <v>1</v>
      </c>
      <c r="F33">
        <v>0</v>
      </c>
      <c r="G33">
        <v>0</v>
      </c>
      <c r="H33">
        <v>0.75</v>
      </c>
      <c r="J33" s="51">
        <v>1</v>
      </c>
      <c r="R33" s="51">
        <v>1</v>
      </c>
      <c r="S33">
        <f>A33-VAR!A33</f>
        <v>-0.76575392728666714</v>
      </c>
      <c r="T33">
        <f>B33-VAR!B33</f>
        <v>-3.6836593194773393E-2</v>
      </c>
      <c r="U33">
        <f>C33-VAR!C33</f>
        <v>1.6376096390955617</v>
      </c>
    </row>
    <row r="34" spans="1:21" x14ac:dyDescent="0.3">
      <c r="A34" cm="1">
        <f t="array" ref="A34:C34">MMULT(A33:D33,$D$13:$F$16)+MMULT(F34:H34,$D$25:$F$27)</f>
        <v>2.6602218440733645</v>
      </c>
      <c r="B34">
        <v>4.2933455995831569</v>
      </c>
      <c r="C34">
        <v>10.132287386454671</v>
      </c>
      <c r="D34">
        <v>1</v>
      </c>
      <c r="F34">
        <v>0</v>
      </c>
      <c r="G34">
        <v>0</v>
      </c>
      <c r="H34">
        <v>0.5625</v>
      </c>
      <c r="J34" s="51">
        <v>2</v>
      </c>
      <c r="R34" s="51">
        <v>2</v>
      </c>
      <c r="S34">
        <f>A34-VAR!A34</f>
        <v>-0.70062480187739506</v>
      </c>
      <c r="T34">
        <f>B34-VAR!B34</f>
        <v>-8.8449970264589339E-2</v>
      </c>
      <c r="U34">
        <f>C34-VAR!C34</f>
        <v>2.0269784034549474</v>
      </c>
    </row>
    <row r="35" spans="1:21" x14ac:dyDescent="0.3">
      <c r="A35" cm="1">
        <f t="array" ref="A35:C35">MMULT(A34:D34,$D$13:$F$16)+MMULT(F35:H35,$D$25:$F$27)</f>
        <v>2.6810307281097603</v>
      </c>
      <c r="B35">
        <v>4.1303033765420025</v>
      </c>
      <c r="C35">
        <v>10.188537087010687</v>
      </c>
      <c r="D35">
        <v>1</v>
      </c>
      <c r="F35">
        <v>0</v>
      </c>
      <c r="G35">
        <v>0</v>
      </c>
      <c r="H35">
        <v>0.421875</v>
      </c>
      <c r="J35" s="51">
        <v>3</v>
      </c>
      <c r="R35" s="51">
        <v>3</v>
      </c>
      <c r="S35">
        <f>A35-VAR!A35</f>
        <v>-0.5268671221367609</v>
      </c>
      <c r="T35">
        <f>B35-VAR!B35</f>
        <v>-0.14237747218283747</v>
      </c>
      <c r="U35">
        <f>C35-VAR!C35</f>
        <v>2.2469202825031491</v>
      </c>
    </row>
    <row r="36" spans="1:21" x14ac:dyDescent="0.3">
      <c r="A36" cm="1">
        <f t="array" ref="A36:C36">MMULT(A35:D35,$D$13:$F$16)+MMULT(F36:H36,$D$25:$F$27)</f>
        <v>2.7988108544670998</v>
      </c>
      <c r="B36">
        <v>3.9721214454395852</v>
      </c>
      <c r="C36">
        <v>10.119933608203878</v>
      </c>
      <c r="D36">
        <v>1</v>
      </c>
      <c r="F36">
        <v>0</v>
      </c>
      <c r="G36">
        <v>0</v>
      </c>
      <c r="H36">
        <v>0.31640625</v>
      </c>
      <c r="J36" s="51">
        <v>4</v>
      </c>
      <c r="R36" s="51">
        <v>4</v>
      </c>
      <c r="S36">
        <f>A36-VAR!A36</f>
        <v>-0.31550871006691716</v>
      </c>
      <c r="T36">
        <f>B36-VAR!B36</f>
        <v>-0.19206304770066041</v>
      </c>
      <c r="U36">
        <f>C36-VAR!C36</f>
        <v>2.3518685271502786</v>
      </c>
    </row>
    <row r="37" spans="1:21" x14ac:dyDescent="0.3">
      <c r="A37" cm="1">
        <f t="array" ref="A37:C37">MMULT(A36:D36,$D$13:$F$16)+MMULT(F37:H37,$D$25:$F$27)</f>
        <v>2.9539814133542439</v>
      </c>
      <c r="B37">
        <v>3.8240198548944062</v>
      </c>
      <c r="C37">
        <v>9.968872580629828</v>
      </c>
      <c r="D37">
        <v>1</v>
      </c>
      <c r="F37">
        <v>0</v>
      </c>
      <c r="G37">
        <v>0</v>
      </c>
      <c r="H37">
        <v>0.2373046875</v>
      </c>
      <c r="J37" s="51">
        <v>5</v>
      </c>
      <c r="R37" s="51">
        <v>5</v>
      </c>
      <c r="S37">
        <f>A37-VAR!A37</f>
        <v>-0.10571658071644752</v>
      </c>
      <c r="T37">
        <f>B37-VAR!B37</f>
        <v>-0.23449838980984561</v>
      </c>
      <c r="U37">
        <f>C37-VAR!C37</f>
        <v>2.3794208892503725</v>
      </c>
    </row>
    <row r="38" spans="1:21" x14ac:dyDescent="0.3">
      <c r="A38" cm="1">
        <f t="array" ref="A38:C38">MMULT(A37:D37,$D$13:$F$16)+MMULT(F38:H38,$D$25:$F$27)</f>
        <v>3.1129924716529271</v>
      </c>
      <c r="B38">
        <v>3.6883031138055453</v>
      </c>
      <c r="C38">
        <v>9.7646135206340077</v>
      </c>
      <c r="D38">
        <v>1</v>
      </c>
      <c r="F38">
        <v>0</v>
      </c>
      <c r="G38">
        <v>0</v>
      </c>
      <c r="H38">
        <v>0.177978515625</v>
      </c>
      <c r="J38" s="51">
        <v>6</v>
      </c>
      <c r="R38" s="51">
        <v>6</v>
      </c>
      <c r="S38">
        <f>A38-VAR!A38</f>
        <v>8.2758543462825962E-2</v>
      </c>
      <c r="T38">
        <f>B38-VAR!B38</f>
        <v>-0.26873316848786244</v>
      </c>
      <c r="U38">
        <f>C38-VAR!C38</f>
        <v>2.3555403528239394</v>
      </c>
    </row>
    <row r="39" spans="1:21" x14ac:dyDescent="0.3">
      <c r="A39" cm="1">
        <f t="array" ref="A39:C39">MMULT(A38:D38,$D$13:$F$16)+MMULT(F39:H39,$D$25:$F$27)</f>
        <v>3.2583041300918576</v>
      </c>
      <c r="B39">
        <v>3.5655680594475285</v>
      </c>
      <c r="C39">
        <v>9.5273355616844899</v>
      </c>
      <c r="D39">
        <v>1</v>
      </c>
      <c r="F39">
        <v>0</v>
      </c>
      <c r="G39">
        <v>0</v>
      </c>
      <c r="H39">
        <v>0.13348388671875</v>
      </c>
      <c r="J39" s="51">
        <v>7</v>
      </c>
      <c r="R39" s="51">
        <v>7</v>
      </c>
      <c r="S39">
        <f>A39-VAR!A39</f>
        <v>0.24166927526713522</v>
      </c>
      <c r="T39">
        <f>B39-VAR!B39</f>
        <v>-0.29494853233594975</v>
      </c>
      <c r="U39">
        <f>C39-VAR!C39</f>
        <v>2.298142698674396</v>
      </c>
    </row>
    <row r="40" spans="1:21" x14ac:dyDescent="0.3">
      <c r="A40" cm="1">
        <f t="array" ref="A40:C40">MMULT(A39:D39,$D$13:$F$16)+MMULT(F40:H40,$D$25:$F$27)</f>
        <v>3.3819830380779092</v>
      </c>
      <c r="B40">
        <v>3.4554600008901462</v>
      </c>
      <c r="C40">
        <v>9.270934860675542</v>
      </c>
      <c r="D40">
        <v>1</v>
      </c>
      <c r="F40">
        <v>0</v>
      </c>
      <c r="G40">
        <v>0</v>
      </c>
      <c r="H40">
        <v>0.1001129150390625</v>
      </c>
      <c r="J40" s="51">
        <v>8</v>
      </c>
      <c r="R40" s="51">
        <v>8</v>
      </c>
      <c r="S40">
        <f>A40-VAR!A40</f>
        <v>0.3693069057725622</v>
      </c>
      <c r="T40">
        <f>B40-VAR!B40</f>
        <v>-0.31389258382171681</v>
      </c>
      <c r="U40">
        <f>C40-VAR!C40</f>
        <v>2.2195733678563352</v>
      </c>
    </row>
    <row r="41" spans="1:21" x14ac:dyDescent="0.3">
      <c r="A41" cm="1">
        <f t="array" ref="A41:C41">MMULT(A40:D40,$D$13:$F$16)+MMULT(F41:H41,$D$25:$F$27)</f>
        <v>3.4816594384685131</v>
      </c>
      <c r="B41">
        <v>3.3571374213250444</v>
      </c>
      <c r="C41">
        <v>9.0049558269422949</v>
      </c>
      <c r="D41">
        <v>1</v>
      </c>
      <c r="F41">
        <v>0</v>
      </c>
      <c r="G41">
        <v>0</v>
      </c>
      <c r="H41">
        <v>7.5084686279296875E-2</v>
      </c>
      <c r="J41" s="51">
        <v>9</v>
      </c>
      <c r="R41" s="51">
        <v>9</v>
      </c>
      <c r="S41">
        <f>A41-VAR!A41</f>
        <v>0.46744040104439089</v>
      </c>
      <c r="T41">
        <f>B41-VAR!B41</f>
        <v>-0.32654603030283047</v>
      </c>
      <c r="U41">
        <f>C41-VAR!C41</f>
        <v>2.1283190303443362</v>
      </c>
    </row>
    <row r="42" spans="1:21" x14ac:dyDescent="0.3">
      <c r="A42" cm="1">
        <f t="array" ref="A42:C42">MMULT(A41:D41,$D$13:$F$16)+MMULT(F42:H42,$D$25:$F$27)</f>
        <v>3.5580138745457832</v>
      </c>
      <c r="B42">
        <v>3.2695504456743656</v>
      </c>
      <c r="C42">
        <v>8.7359256812940966</v>
      </c>
      <c r="D42">
        <v>1</v>
      </c>
      <c r="F42">
        <v>0</v>
      </c>
      <c r="G42">
        <v>0</v>
      </c>
      <c r="H42">
        <v>5.6313514709472656E-2</v>
      </c>
      <c r="J42" s="51">
        <v>10</v>
      </c>
      <c r="R42" s="51">
        <v>10</v>
      </c>
      <c r="S42">
        <f>A42-VAR!A42</f>
        <v>0.53947308747120104</v>
      </c>
      <c r="T42">
        <f>B42-VAR!B42</f>
        <v>-0.3339322568999763</v>
      </c>
      <c r="U42">
        <f>C42-VAR!C42</f>
        <v>2.030191440375086</v>
      </c>
    </row>
    <row r="43" spans="1:21" x14ac:dyDescent="0.3">
      <c r="A43" cm="1">
        <f t="array" ref="A43:C43">MMULT(A42:D42,$D$13:$F$16)+MMULT(F43:H43,$D$25:$F$27)</f>
        <v>3.6132467287822569</v>
      </c>
      <c r="B43">
        <v>3.191601729551945</v>
      </c>
      <c r="C43">
        <v>8.4682776738290642</v>
      </c>
      <c r="D43">
        <v>1</v>
      </c>
      <c r="F43">
        <v>0</v>
      </c>
      <c r="G43">
        <v>0</v>
      </c>
      <c r="H43">
        <v>4.2235136032104492E-2</v>
      </c>
      <c r="J43" s="51">
        <v>11</v>
      </c>
      <c r="R43" s="51">
        <v>11</v>
      </c>
      <c r="S43">
        <f>A43-VAR!A43</f>
        <v>0.58936915159111436</v>
      </c>
      <c r="T43">
        <f>B43-VAR!B43</f>
        <v>-0.3370164485097944</v>
      </c>
      <c r="U43">
        <f>C43-VAR!C43</f>
        <v>1.9291470997388913</v>
      </c>
    </row>
    <row r="44" spans="1:21" x14ac:dyDescent="0.3">
      <c r="A44" cm="1">
        <f t="array" ref="A44:C44">MMULT(A43:D43,$D$13:$F$16)+MMULT(F44:H44,$D$25:$F$27)</f>
        <v>3.6501725928398785</v>
      </c>
      <c r="B44">
        <v>3.1222342620594707</v>
      </c>
      <c r="C44">
        <v>8.2049904834317537</v>
      </c>
      <c r="D44">
        <v>1</v>
      </c>
      <c r="F44">
        <v>0</v>
      </c>
      <c r="G44">
        <v>0</v>
      </c>
      <c r="H44">
        <v>3.1676352024078369E-2</v>
      </c>
      <c r="J44" s="51">
        <v>12</v>
      </c>
      <c r="R44" s="51">
        <v>12</v>
      </c>
      <c r="S44">
        <f>A44-VAR!A44</f>
        <v>0.62105953197144714</v>
      </c>
      <c r="T44">
        <f>B44-VAR!B44</f>
        <v>-0.33665833882961405</v>
      </c>
      <c r="U44">
        <f>C44-VAR!C44</f>
        <v>1.8278553548632717</v>
      </c>
    </row>
    <row r="45" spans="1:21" x14ac:dyDescent="0.3">
      <c r="A45" cm="1">
        <f t="array" ref="A45:C45">MMULT(A44:D44,$D$13:$F$16)+MMULT(F45:H45,$D$25:$F$27)</f>
        <v>3.6717065648993485</v>
      </c>
      <c r="B45">
        <v>3.0604746711724653</v>
      </c>
      <c r="C45">
        <v>7.9480316061009795</v>
      </c>
      <c r="D45">
        <v>1</v>
      </c>
      <c r="F45">
        <v>0</v>
      </c>
      <c r="G45">
        <v>0</v>
      </c>
      <c r="H45">
        <v>2.3757264018058777E-2</v>
      </c>
      <c r="J45" s="51">
        <v>13</v>
      </c>
      <c r="R45" s="51">
        <v>13</v>
      </c>
      <c r="S45">
        <f>A45-VAR!A45</f>
        <v>0.63814044832524219</v>
      </c>
      <c r="T45">
        <f>B45-VAR!B45</f>
        <v>-0.33359619085147818</v>
      </c>
      <c r="U45">
        <f>C45-VAR!C45</f>
        <v>1.7280925573932517</v>
      </c>
    </row>
    <row r="46" spans="1:21" x14ac:dyDescent="0.3">
      <c r="A46" cm="1">
        <f t="array" ref="A46:C46">MMULT(A45:D45,$D$13:$F$16)+MMULT(F46:H46,$D$25:$F$27)</f>
        <v>3.6805921069164111</v>
      </c>
      <c r="B46">
        <v>3.005450208096522</v>
      </c>
      <c r="C46">
        <v>7.6986652373315518</v>
      </c>
      <c r="D46">
        <v>1</v>
      </c>
      <c r="F46">
        <v>0</v>
      </c>
      <c r="G46">
        <v>0</v>
      </c>
      <c r="H46">
        <v>1.7817948013544083E-2</v>
      </c>
      <c r="J46" s="51">
        <v>14</v>
      </c>
      <c r="R46" s="51">
        <v>14</v>
      </c>
      <c r="S46">
        <f>A46-VAR!A46</f>
        <v>0.64374571508773748</v>
      </c>
      <c r="T46">
        <f>B46-VAR!B46</f>
        <v>-0.32844806081904743</v>
      </c>
      <c r="U46">
        <f>C46-VAR!C46</f>
        <v>1.6310158394752028</v>
      </c>
    </row>
    <row r="47" spans="1:21" x14ac:dyDescent="0.3">
      <c r="A47" cm="1">
        <f t="array" ref="A47:C47">MMULT(A46:D46,$D$13:$F$16)+MMULT(F47:H47,$D$25:$F$27)</f>
        <v>3.6792742891751162</v>
      </c>
      <c r="B47">
        <v>2.9563908126419824</v>
      </c>
      <c r="C47">
        <v>7.4576663742961511</v>
      </c>
      <c r="D47">
        <v>1</v>
      </c>
      <c r="F47">
        <v>0</v>
      </c>
      <c r="G47">
        <v>0</v>
      </c>
      <c r="H47">
        <v>1.3363461010158062E-2</v>
      </c>
      <c r="J47" s="51">
        <v>15</v>
      </c>
      <c r="R47" s="51">
        <v>15</v>
      </c>
      <c r="S47">
        <f>A47-VAR!A47</f>
        <v>0.64051818721783471</v>
      </c>
      <c r="T47">
        <f>B47-VAR!B47</f>
        <v>-0.32172183017447376</v>
      </c>
      <c r="U47">
        <f>C47-VAR!C47</f>
        <v>1.5373534770862802</v>
      </c>
    </row>
    <row r="48" spans="1:21" x14ac:dyDescent="0.3">
      <c r="A48" cm="1">
        <f t="array" ref="A48:C48">MMULT(A47:D47,$D$13:$F$16)+MMULT(F48:H48,$D$25:$F$27)</f>
        <v>3.6698576317883016</v>
      </c>
      <c r="B48">
        <v>2.9126232877333358</v>
      </c>
      <c r="C48">
        <v>7.225469937831698</v>
      </c>
      <c r="D48">
        <v>1</v>
      </c>
      <c r="F48">
        <v>0</v>
      </c>
      <c r="G48">
        <v>0</v>
      </c>
      <c r="H48">
        <v>1.0022595757618546E-2</v>
      </c>
      <c r="J48" s="51">
        <v>16</v>
      </c>
      <c r="R48" s="51">
        <v>16</v>
      </c>
      <c r="S48">
        <f>A48-VAR!A48</f>
        <v>0.63063424299488169</v>
      </c>
      <c r="T48">
        <f>B48-VAR!B48</f>
        <v>-0.31382894764744451</v>
      </c>
      <c r="U48">
        <f>C48-VAR!C48</f>
        <v>1.4475373927792647</v>
      </c>
    </row>
    <row r="49" spans="1:21" x14ac:dyDescent="0.3">
      <c r="A49" cm="1">
        <f t="array" ref="A49:C49">MMULT(A48:D48,$D$13:$F$16)+MMULT(F49:H49,$D$25:$F$27)</f>
        <v>3.6541106946585171</v>
      </c>
      <c r="B49">
        <v>2.8735618134456664</v>
      </c>
      <c r="C49">
        <v>7.0022748113129936</v>
      </c>
      <c r="D49">
        <v>1</v>
      </c>
      <c r="F49">
        <v>0</v>
      </c>
      <c r="G49">
        <v>0</v>
      </c>
      <c r="H49">
        <v>7.5169468182139099E-3</v>
      </c>
      <c r="J49" s="51">
        <v>17</v>
      </c>
      <c r="R49" s="51">
        <v>17</v>
      </c>
      <c r="S49">
        <f>A49-VAR!A49</f>
        <v>0.61585348934660678</v>
      </c>
      <c r="T49">
        <f>B49-VAR!B49</f>
        <v>-0.30509899563603193</v>
      </c>
      <c r="U49">
        <f>C49-VAR!C49</f>
        <v>1.3617954734675628</v>
      </c>
    </row>
    <row r="50" spans="1:21" x14ac:dyDescent="0.3">
      <c r="A50" cm="1">
        <f t="array" ref="A50:C50">MMULT(A49:D49,$D$13:$F$16)+MMULT(F50:H50,$D$25:$F$27)</f>
        <v>3.6334943187463136</v>
      </c>
      <c r="B50">
        <v>2.8386972623518063</v>
      </c>
      <c r="C50">
        <v>6.7881165567275001</v>
      </c>
      <c r="D50">
        <v>1</v>
      </c>
      <c r="F50">
        <v>0</v>
      </c>
      <c r="G50">
        <v>0</v>
      </c>
      <c r="H50">
        <v>5.6377101136604324E-3</v>
      </c>
      <c r="J50" s="51">
        <v>18</v>
      </c>
      <c r="R50" s="51">
        <v>18</v>
      </c>
      <c r="S50">
        <f>A50-VAR!A50</f>
        <v>0.59757744346185948</v>
      </c>
      <c r="T50">
        <f>B50-VAR!B50</f>
        <v>-0.29579353635589989</v>
      </c>
      <c r="U50">
        <f>C50-VAR!C50</f>
        <v>1.2802159437893046</v>
      </c>
    </row>
    <row r="51" spans="1:21" x14ac:dyDescent="0.3">
      <c r="A51" cm="1">
        <f t="array" ref="A51:C51">MMULT(A50:D50,$D$13:$F$16)+MMULT(F51:H51,$D$25:$F$27)</f>
        <v>3.6091998083262369</v>
      </c>
      <c r="B51">
        <v>2.8075866766744104</v>
      </c>
      <c r="C51">
        <v>6.5829183347233284</v>
      </c>
      <c r="D51">
        <v>1</v>
      </c>
      <c r="F51">
        <v>0</v>
      </c>
      <c r="G51">
        <v>0</v>
      </c>
      <c r="H51">
        <v>4.2282825852453243E-3</v>
      </c>
      <c r="J51" s="51">
        <v>19</v>
      </c>
      <c r="R51" s="51">
        <v>19</v>
      </c>
      <c r="S51">
        <f>A51-VAR!A51</f>
        <v>0.5769081575157311</v>
      </c>
      <c r="T51">
        <f>B51-VAR!B51</f>
        <v>-0.28611850276459805</v>
      </c>
      <c r="U51">
        <f>C51-VAR!C51</f>
        <v>1.2027922814288941</v>
      </c>
    </row>
    <row r="52" spans="1:21" x14ac:dyDescent="0.3">
      <c r="A52" cm="1">
        <f t="array" ref="A52:C52">MMULT(A51:D51,$D$13:$F$16)+MMULT(F52:H52,$D$25:$F$27)</f>
        <v>3.5821892389628194</v>
      </c>
      <c r="B52">
        <v>2.7798435955582685</v>
      </c>
      <c r="C52">
        <v>6.3865266322373655</v>
      </c>
      <c r="D52">
        <v>1</v>
      </c>
      <c r="F52">
        <v>0</v>
      </c>
      <c r="G52">
        <v>0</v>
      </c>
      <c r="H52">
        <v>3.1712119389339932E-3</v>
      </c>
      <c r="J52" s="51">
        <v>20</v>
      </c>
      <c r="R52" s="51">
        <v>20</v>
      </c>
      <c r="S52">
        <f>A52-VAR!A52</f>
        <v>0.55470216394432326</v>
      </c>
      <c r="T52">
        <f>B52-VAR!B52</f>
        <v>-0.27623487223821019</v>
      </c>
      <c r="U52">
        <f>C52-VAR!C52</f>
        <v>1.1294545651621259</v>
      </c>
    </row>
    <row r="53" spans="1:21" x14ac:dyDescent="0.3">
      <c r="A53" cm="1">
        <f t="array" ref="A53:C53">MMULT(A52:D52,$D$13:$F$16)+MMULT(F53:H53,$D$25:$F$27)</f>
        <v>3.5532337151986706</v>
      </c>
      <c r="B53">
        <v>2.7551295216844771</v>
      </c>
      <c r="C53">
        <v>6.1987363809974187</v>
      </c>
      <c r="D53">
        <v>1</v>
      </c>
      <c r="F53">
        <v>0</v>
      </c>
      <c r="G53">
        <v>0</v>
      </c>
      <c r="H53">
        <v>2.3784089542004949E-3</v>
      </c>
      <c r="J53" s="51">
        <v>21</v>
      </c>
      <c r="R53" s="51">
        <v>21</v>
      </c>
      <c r="S53">
        <f>A53-VAR!A53</f>
        <v>0.53161774427640918</v>
      </c>
      <c r="T53">
        <f>B53-VAR!B53</f>
        <v>-0.26626762406717575</v>
      </c>
      <c r="U53">
        <f>C53-VAR!C53</f>
        <v>1.0600913499319162</v>
      </c>
    </row>
    <row r="54" spans="1:21" x14ac:dyDescent="0.3">
      <c r="A54" cm="1">
        <f t="array" ref="A54:C54">MMULT(A53:D53,$D$13:$F$16)+MMULT(F54:H54,$D$25:$F$27)</f>
        <v>3.5229475972982582</v>
      </c>
      <c r="B54">
        <v>2.7331465888762998</v>
      </c>
      <c r="C54">
        <v>6.0193086524333674</v>
      </c>
      <c r="D54">
        <v>1</v>
      </c>
      <c r="F54">
        <v>0</v>
      </c>
      <c r="G54">
        <v>0</v>
      </c>
      <c r="H54">
        <v>1.7838067156503712E-3</v>
      </c>
      <c r="J54" s="51">
        <v>22</v>
      </c>
      <c r="R54" s="51">
        <v>22</v>
      </c>
      <c r="S54">
        <f>A54-VAR!A54</f>
        <v>0.50815502767850784</v>
      </c>
      <c r="T54">
        <f>B54-VAR!B54</f>
        <v>-0.25631311656823996</v>
      </c>
      <c r="U54">
        <f>C54-VAR!C54</f>
        <v>0.99456491852742346</v>
      </c>
    </row>
    <row r="55" spans="1:21" x14ac:dyDescent="0.3">
      <c r="A55" cm="1">
        <f t="array" ref="A55:C55">MMULT(A54:D54,$D$13:$F$16)+MMULT(F55:H55,$D$25:$F$27)</f>
        <v>3.4918179981357365</v>
      </c>
      <c r="B55">
        <v>2.7136313706793365</v>
      </c>
      <c r="C55">
        <v>5.8479831464133945</v>
      </c>
      <c r="D55">
        <v>1</v>
      </c>
      <c r="F55">
        <v>0</v>
      </c>
      <c r="G55">
        <v>0</v>
      </c>
      <c r="H55">
        <v>1.3378550367377784E-3</v>
      </c>
      <c r="J55" s="51">
        <v>23</v>
      </c>
      <c r="R55" s="51">
        <v>23</v>
      </c>
      <c r="S55">
        <f>A55-VAR!A55</f>
        <v>0.48468923446247603</v>
      </c>
      <c r="T55">
        <f>B55-VAR!B55</f>
        <v>-0.24644507791047987</v>
      </c>
      <c r="U55">
        <f>C55-VAR!C55</f>
        <v>0.93272189596421118</v>
      </c>
    </row>
    <row r="56" spans="1:21" x14ac:dyDescent="0.3">
      <c r="A56" cm="1">
        <f t="array" ref="A56:C56">MMULT(A55:D55,$D$13:$F$16)+MMULT(F56:H56,$D$25:$F$27)</f>
        <v>3.4602295634932956</v>
      </c>
      <c r="B56">
        <v>2.6963497121315263</v>
      </c>
      <c r="C56">
        <v>5.6844870198776132</v>
      </c>
      <c r="D56">
        <v>1</v>
      </c>
      <c r="F56">
        <v>0</v>
      </c>
      <c r="G56">
        <v>0</v>
      </c>
      <c r="H56">
        <v>1.0033912775533338E-3</v>
      </c>
      <c r="J56" s="51">
        <v>24</v>
      </c>
      <c r="R56" s="51">
        <v>24</v>
      </c>
      <c r="S56">
        <f>A56-VAR!A56</f>
        <v>0.46149776926451347</v>
      </c>
      <c r="T56">
        <f>B56-VAR!B56</f>
        <v>-0.23671941928229012</v>
      </c>
      <c r="U56">
        <f>C56-VAR!C56</f>
        <v>0.8744006129134565</v>
      </c>
    </row>
    <row r="57" spans="1:21" x14ac:dyDescent="0.3">
      <c r="A57" cm="1">
        <f t="array" ref="A57:C57">MMULT(A56:D56,$D$13:$F$16)+MMULT(F57:H57,$D$25:$F$27)</f>
        <v>3.4284849130138504</v>
      </c>
      <c r="B57">
        <v>2.6810924464911117</v>
      </c>
      <c r="C57">
        <v>5.5285411352969502</v>
      </c>
      <c r="D57">
        <v>1</v>
      </c>
      <c r="F57">
        <v>0</v>
      </c>
      <c r="G57">
        <v>0</v>
      </c>
      <c r="H57">
        <v>7.5254345816500035E-4</v>
      </c>
      <c r="J57" s="51">
        <v>25</v>
      </c>
      <c r="R57" s="51">
        <v>25</v>
      </c>
      <c r="S57">
        <f>A57-VAR!A57</f>
        <v>0.43878201225424318</v>
      </c>
      <c r="T57">
        <f>B57-VAR!B57</f>
        <v>-0.22717806998003809</v>
      </c>
      <c r="U57">
        <f>C57-VAR!C57</f>
        <v>0.81943618739894841</v>
      </c>
    </row>
    <row r="58" spans="1:21" x14ac:dyDescent="0.3">
      <c r="A58" cm="1">
        <f t="array" ref="A58:C58">MMULT(A57:D57,$D$13:$F$16)+MMULT(F58:H58,$D$25:$F$27)</f>
        <v>3.396821275813751</v>
      </c>
      <c r="B58">
        <v>2.6676718589897899</v>
      </c>
      <c r="C58">
        <v>5.3798644847710886</v>
      </c>
      <c r="D58">
        <v>1</v>
      </c>
      <c r="F58">
        <v>0</v>
      </c>
      <c r="G58">
        <v>0</v>
      </c>
      <c r="H58">
        <v>5.6440759362375026E-4</v>
      </c>
      <c r="J58" s="51">
        <v>26</v>
      </c>
      <c r="R58" s="51">
        <v>26</v>
      </c>
      <c r="S58">
        <f>A58-VAR!A58</f>
        <v>0.41668466308923824</v>
      </c>
      <c r="T58">
        <f>B58-VAR!B58</f>
        <v>-0.21785201359153294</v>
      </c>
      <c r="U58">
        <f>C58-VAR!C58</f>
        <v>0.76766400345418617</v>
      </c>
    </row>
    <row r="59" spans="1:21" x14ac:dyDescent="0.3">
      <c r="A59" cm="1">
        <f t="array" ref="A59:C59">MMULT(A58:D58,$D$13:$F$16)+MMULT(F59:H59,$D$25:$F$27)</f>
        <v>3.3654238929463935</v>
      </c>
      <c r="B59">
        <v>2.6559187705899889</v>
      </c>
      <c r="C59">
        <v>5.2381773198838673</v>
      </c>
      <c r="D59">
        <v>1</v>
      </c>
      <c r="F59">
        <v>0</v>
      </c>
      <c r="G59">
        <v>0</v>
      </c>
      <c r="H59">
        <v>4.2330569521781269E-4</v>
      </c>
      <c r="J59" s="51">
        <v>27</v>
      </c>
      <c r="R59" s="51">
        <v>27</v>
      </c>
      <c r="S59">
        <f>A59-VAR!A59</f>
        <v>0.3953034278591101</v>
      </c>
      <c r="T59">
        <f>B59-VAR!B59</f>
        <v>-0.20876367983519151</v>
      </c>
      <c r="U59">
        <f>C59-VAR!C59</f>
        <v>0.71892206278074688</v>
      </c>
    </row>
    <row r="60" spans="1:21" x14ac:dyDescent="0.3">
      <c r="A60" cm="1">
        <f t="array" ref="A60:C60">MMULT(A59:D59,$D$13:$F$16)+MMULT(F60:H60,$D$25:$F$27)</f>
        <v>3.3344367333170069</v>
      </c>
      <c r="B60">
        <v>2.6456801302172979</v>
      </c>
      <c r="C60">
        <v>5.103203360019986</v>
      </c>
      <c r="D60">
        <v>1</v>
      </c>
      <c r="F60">
        <v>0</v>
      </c>
      <c r="G60">
        <v>0</v>
      </c>
      <c r="H60">
        <v>3.1747927141335952E-4</v>
      </c>
      <c r="J60" s="51">
        <v>28</v>
      </c>
      <c r="R60" s="51">
        <v>28</v>
      </c>
      <c r="S60">
        <f>A60-VAR!A60</f>
        <v>0.37470174362216202</v>
      </c>
      <c r="T60">
        <f>B60-VAR!B60</f>
        <v>-0.1999288217979287</v>
      </c>
      <c r="U60">
        <f>C60-VAR!C60</f>
        <v>0.67305254387168745</v>
      </c>
    </row>
    <row r="61" spans="1:21" x14ac:dyDescent="0.3">
      <c r="A61" cm="1">
        <f t="array" ref="A61:C61">MMULT(A60:D60,$D$13:$F$16)+MMULT(F61:H61,$D$25:$F$27)</f>
        <v>3.3039710134075531</v>
      </c>
      <c r="B61">
        <v>2.6368170205582455</v>
      </c>
      <c r="C61">
        <v>4.974671341865692</v>
      </c>
      <c r="D61">
        <v>1</v>
      </c>
      <c r="F61">
        <v>0</v>
      </c>
      <c r="G61">
        <v>0</v>
      </c>
      <c r="H61">
        <v>2.3810945356001964E-4</v>
      </c>
      <c r="J61" s="51">
        <v>29</v>
      </c>
      <c r="R61" s="51">
        <v>29</v>
      </c>
      <c r="S61">
        <f>A61-VAR!A61</f>
        <v>0.35491713111021816</v>
      </c>
      <c r="T61">
        <f>B61-VAR!B61</f>
        <v>-0.19135798535618997</v>
      </c>
      <c r="U61">
        <f>C61-VAR!C61</f>
        <v>0.62990280399115672</v>
      </c>
    </row>
    <row r="62" spans="1:21" x14ac:dyDescent="0.3">
      <c r="A62" cm="1">
        <f t="array" ref="A62:C62">MMULT(A61:D61,$D$13:$F$16)+MMULT(F62:H62,$D$25:$F$27)</f>
        <v>3.2741119436757087</v>
      </c>
      <c r="B62">
        <v>2.6292029984013028</v>
      </c>
      <c r="C62">
        <v>4.8523160958315339</v>
      </c>
      <c r="D62">
        <v>1</v>
      </c>
      <c r="F62">
        <v>0</v>
      </c>
      <c r="G62">
        <v>0</v>
      </c>
      <c r="H62">
        <v>1.7858209017001473E-4</v>
      </c>
      <c r="J62" s="51">
        <v>30</v>
      </c>
      <c r="R62" s="51">
        <v>30</v>
      </c>
      <c r="S62">
        <f>A62-VAR!A62</f>
        <v>0.33596766609840811</v>
      </c>
      <c r="T62">
        <f>B62-VAR!B62</f>
        <v>-0.18305765737556845</v>
      </c>
      <c r="U62">
        <f>C62-VAR!C62</f>
        <v>0.58932598995362095</v>
      </c>
    </row>
    <row r="63" spans="1:21" x14ac:dyDescent="0.3">
      <c r="A63" cm="1">
        <f t="array" ref="A63:C63">MMULT(A62:D62,$D$13:$F$16)+MMULT(F63:H63,$D$25:$F$27)</f>
        <v>3.2449240565711803</v>
      </c>
      <c r="B63">
        <v>2.6227227047607666</v>
      </c>
      <c r="C63">
        <v>4.7358792811386099</v>
      </c>
      <c r="D63">
        <v>1</v>
      </c>
      <c r="F63">
        <v>0</v>
      </c>
      <c r="G63">
        <v>0</v>
      </c>
      <c r="H63">
        <v>1.3393656762751105E-4</v>
      </c>
      <c r="J63" s="51">
        <v>31</v>
      </c>
      <c r="R63" s="51">
        <v>31</v>
      </c>
      <c r="S63">
        <f>A63-VAR!A63</f>
        <v>0.31785696981134492</v>
      </c>
      <c r="T63">
        <f>B63-VAR!B63</f>
        <v>-0.17503116211199732</v>
      </c>
      <c r="U63">
        <f>C63-VAR!C63</f>
        <v>0.55118137487777474</v>
      </c>
    </row>
    <row r="64" spans="1:21" x14ac:dyDescent="0.3">
      <c r="A64" cm="1">
        <f t="array" ref="A64:C64">MMULT(A63:D63,$D$13:$F$16)+MMULT(F64:H64,$D$25:$F$27)</f>
        <v>3.2164554083467092</v>
      </c>
      <c r="B64">
        <v>2.6172706923294187</v>
      </c>
      <c r="C64">
        <v>4.6251098733533675</v>
      </c>
      <c r="D64">
        <v>1</v>
      </c>
      <c r="F64">
        <v>0</v>
      </c>
      <c r="G64">
        <v>0</v>
      </c>
      <c r="H64">
        <v>1.0045242572063329E-4</v>
      </c>
      <c r="J64" s="51">
        <v>32</v>
      </c>
      <c r="R64" s="51">
        <v>32</v>
      </c>
      <c r="S64">
        <f>A64-VAR!A64</f>
        <v>0.30057804085226891</v>
      </c>
      <c r="T64">
        <f>B64-VAR!B64</f>
        <v>-0.1672793609691694</v>
      </c>
      <c r="U64">
        <f>C64-VAR!C64</f>
        <v>0.51533450378037671</v>
      </c>
    </row>
    <row r="65" spans="1:21" x14ac:dyDescent="0.3">
      <c r="A65" cm="1">
        <f t="array" ref="A65:C65">MMULT(A64:D64,$D$13:$F$16)+MMULT(F65:H65,$D$25:$F$27)</f>
        <v>3.1887408916803994</v>
      </c>
      <c r="B65">
        <v>2.6127504281422969</v>
      </c>
      <c r="C65">
        <v>4.5197644714110767</v>
      </c>
      <c r="D65">
        <v>1</v>
      </c>
      <c r="F65">
        <v>0</v>
      </c>
      <c r="G65">
        <v>0</v>
      </c>
      <c r="H65">
        <v>7.5339319290474964E-5</v>
      </c>
      <c r="J65" s="51">
        <v>33</v>
      </c>
      <c r="R65" s="51">
        <v>33</v>
      </c>
      <c r="S65">
        <f>A65-VAR!A65</f>
        <v>0.28411618569852504</v>
      </c>
      <c r="T65">
        <f>B65-VAR!B65</f>
        <v>-0.15980119911482316</v>
      </c>
      <c r="U65">
        <f>C65-VAR!C65</f>
        <v>0.4816572066915441</v>
      </c>
    </row>
    <row r="66" spans="1:21" x14ac:dyDescent="0.3">
      <c r="A66" cm="1">
        <f t="array" ref="A66:C66">MMULT(A65:D65,$D$13:$F$16)+MMULT(F66:H66,$D$25:$F$27)</f>
        <v>3.1618048492234081</v>
      </c>
      <c r="B66">
        <v>2.6090734378490446</v>
      </c>
      <c r="C66">
        <v>4.4196074722734942</v>
      </c>
      <c r="D66">
        <v>1</v>
      </c>
      <c r="F66">
        <v>0</v>
      </c>
      <c r="G66">
        <v>0</v>
      </c>
      <c r="H66">
        <v>5.650448946785622E-5</v>
      </c>
      <c r="J66" s="51">
        <v>34</v>
      </c>
      <c r="R66" s="51">
        <v>34</v>
      </c>
      <c r="S66">
        <f>A66-VAR!A66</f>
        <v>0.26845125092226407</v>
      </c>
      <c r="T66">
        <f>B66-VAR!B66</f>
        <v>-0.15259413306835423</v>
      </c>
      <c r="U66">
        <f>C66-VAR!C66</f>
        <v>0.45002752089378895</v>
      </c>
    </row>
    <row r="67" spans="1:21" x14ac:dyDescent="0.3">
      <c r="A67" cm="1">
        <f t="array" ref="A67:C67">MMULT(A66:D66,$D$13:$F$16)+MMULT(F67:H67,$D$25:$F$27)</f>
        <v>3.135663139222872</v>
      </c>
      <c r="B67">
        <v>2.6061585649061714</v>
      </c>
      <c r="C67">
        <v>4.3244111479791227</v>
      </c>
      <c r="D67">
        <v>1</v>
      </c>
      <c r="F67">
        <v>0</v>
      </c>
      <c r="G67">
        <v>0</v>
      </c>
      <c r="H67">
        <v>4.2378367100892165E-5</v>
      </c>
      <c r="J67" s="51">
        <v>35</v>
      </c>
      <c r="R67" s="51">
        <v>35</v>
      </c>
      <c r="S67">
        <f>A67-VAR!A67</f>
        <v>0.25355931660102193</v>
      </c>
      <c r="T67">
        <f>B67-VAR!B67</f>
        <v>-0.14565446588298192</v>
      </c>
      <c r="U67">
        <f>C67-VAR!C67</f>
        <v>0.4203295518015322</v>
      </c>
    </row>
    <row r="68" spans="1:21" x14ac:dyDescent="0.3">
      <c r="A68" cm="1">
        <f t="array" ref="A68:C68">MMULT(A67:D67,$D$13:$F$16)+MMULT(F68:H68,$D$25:$F$27)</f>
        <v>3.1103247725519427</v>
      </c>
      <c r="B68">
        <v>2.6039313235524548</v>
      </c>
      <c r="C68">
        <v>4.2339556503290137</v>
      </c>
      <c r="D68">
        <v>1</v>
      </c>
      <c r="F68">
        <v>0</v>
      </c>
      <c r="G68">
        <v>0</v>
      </c>
      <c r="H68">
        <v>3.1783775325669122E-5</v>
      </c>
      <c r="J68" s="51">
        <v>36</v>
      </c>
      <c r="R68" s="51">
        <v>36</v>
      </c>
      <c r="S68">
        <f>A68-VAR!A68</f>
        <v>0.23941397537044029</v>
      </c>
      <c r="T68">
        <f>B68-VAR!B68</f>
        <v>-0.1389776106221241</v>
      </c>
      <c r="U68">
        <f>C68-VAR!C68</f>
        <v>0.39245329342891111</v>
      </c>
    </row>
    <row r="69" spans="1:21" x14ac:dyDescent="0.3">
      <c r="A69" cm="1">
        <f t="array" ref="A69:C69">MMULT(A68:D68,$D$13:$F$16)+MMULT(F69:H69,$D$25:$F$27)</f>
        <v>3.0857932148350633</v>
      </c>
      <c r="B69">
        <v>2.6023233288508338</v>
      </c>
      <c r="C69">
        <v>4.1480289616635044</v>
      </c>
      <c r="D69">
        <v>1</v>
      </c>
      <c r="F69">
        <v>0</v>
      </c>
      <c r="G69">
        <v>0</v>
      </c>
      <c r="H69">
        <v>2.3837831494251841E-5</v>
      </c>
      <c r="J69" s="51">
        <v>37</v>
      </c>
      <c r="R69" s="51">
        <v>37</v>
      </c>
      <c r="S69">
        <f>A69-VAR!A69</f>
        <v>0.22598729377998295</v>
      </c>
      <c r="T69">
        <f>B69-VAR!B69</f>
        <v>-0.13255829817590215</v>
      </c>
      <c r="U69">
        <f>C69-VAR!C69</f>
        <v>0.36629442330634987</v>
      </c>
    </row>
    <row r="70" spans="1:21" x14ac:dyDescent="0.3">
      <c r="A70" cm="1">
        <f t="array" ref="A70:C70">MMULT(A69:D69,$D$13:$F$16)+MMULT(F70:H70,$D$25:$F$27)</f>
        <v>3.0620674269005366</v>
      </c>
      <c r="B70">
        <v>2.6012717905758236</v>
      </c>
      <c r="C70">
        <v>4.0664268053240846</v>
      </c>
      <c r="D70">
        <v>1</v>
      </c>
      <c r="F70">
        <v>0</v>
      </c>
      <c r="G70">
        <v>0</v>
      </c>
      <c r="H70">
        <v>1.7878373620688882E-5</v>
      </c>
      <c r="J70" s="51">
        <v>38</v>
      </c>
      <c r="R70" s="51">
        <v>38</v>
      </c>
      <c r="S70">
        <f>A70-VAR!A70</f>
        <v>0.21325053072168165</v>
      </c>
      <c r="T70">
        <f>B70-VAR!B70</f>
        <v>-0.12639074182777543</v>
      </c>
      <c r="U70">
        <f>C70-VAR!C70</f>
        <v>0.34175408237349325</v>
      </c>
    </row>
    <row r="71" spans="1:21" x14ac:dyDescent="0.3">
      <c r="A71" cm="1">
        <f t="array" ref="A71:C71">MMULT(A70:D70,$D$13:$F$16)+MMULT(F71:H71,$D$25:$F$27)</f>
        <v>3.0391427006079028</v>
      </c>
      <c r="B71">
        <v>2.600719060475837</v>
      </c>
      <c r="C71">
        <v>3.9889525258973868</v>
      </c>
      <c r="D71">
        <v>1</v>
      </c>
      <c r="F71">
        <v>0</v>
      </c>
      <c r="G71">
        <v>0</v>
      </c>
      <c r="H71">
        <v>1.3408780215516662E-5</v>
      </c>
      <c r="J71" s="51">
        <v>39</v>
      </c>
      <c r="R71" s="51">
        <v>39</v>
      </c>
      <c r="S71">
        <f>A71-VAR!A71</f>
        <v>0.20117467056769334</v>
      </c>
      <c r="T71">
        <f>B71-VAR!B71</f>
        <v>-0.12046876815353036</v>
      </c>
      <c r="U71">
        <f>C71-VAR!C71</f>
        <v>0.31873864728646595</v>
      </c>
    </row>
    <row r="72" spans="1:21" x14ac:dyDescent="0.3">
      <c r="A72" cm="1">
        <f t="array" ref="A72:C72">MMULT(A71:D71,$D$13:$F$16)+MMULT(F72:H72,$D$25:$F$27)</f>
        <v>3.0170113343772216</v>
      </c>
      <c r="B72">
        <v>2.6006122245954568</v>
      </c>
      <c r="C72">
        <v>3.9154169468094335</v>
      </c>
      <c r="D72">
        <v>1</v>
      </c>
      <c r="F72">
        <v>0</v>
      </c>
      <c r="G72">
        <v>0</v>
      </c>
      <c r="H72">
        <v>1.0056585161637497E-5</v>
      </c>
      <c r="J72" s="51">
        <v>40</v>
      </c>
      <c r="R72" s="51">
        <v>40</v>
      </c>
      <c r="S72">
        <f>A72-VAR!A72</f>
        <v>0.18973081531184866</v>
      </c>
      <c r="T72">
        <f>B72-VAR!B72</f>
        <v>-0.11478592164382695</v>
      </c>
      <c r="U72">
        <f>C72-VAR!C72</f>
        <v>0.29715950037041727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Data&amp;model</vt:lpstr>
      <vt:lpstr>OLSmatrix</vt:lpstr>
      <vt:lpstr>VAR</vt:lpstr>
      <vt:lpstr>SVARrestriction</vt:lpstr>
      <vt:lpstr>SVARrestriction2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Camargo</dc:creator>
  <cp:lastModifiedBy>Jamel Saadaoui</cp:lastModifiedBy>
  <dcterms:created xsi:type="dcterms:W3CDTF">2024-07-17T21:31:36Z</dcterms:created>
  <dcterms:modified xsi:type="dcterms:W3CDTF">2025-03-30T12:47:36Z</dcterms:modified>
</cp:coreProperties>
</file>