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120" yWindow="105" windowWidth="19320" windowHeight="11760" tabRatio="884" firstSheet="3" activeTab="4"/>
  </bookViews>
  <sheets>
    <sheet name="Effets dynamiques" sheetId="1" r:id="rId1"/>
    <sheet name="RX_RM" sheetId="2" r:id="rId2"/>
    <sheet name="Se-Eun Data" sheetId="3" r:id="rId3"/>
    <sheet name="EXPORT PRICES" sheetId="5" r:id="rId4"/>
    <sheet name="PROJECTIONS CA MEDIUM RUN (10)" sheetId="8" r:id="rId5"/>
    <sheet name="UK" sheetId="12" r:id="rId6"/>
    <sheet name="JAPAN" sheetId="9" r:id="rId7"/>
    <sheet name="CHINA" sheetId="11" r:id="rId8"/>
    <sheet name="USA" sheetId="10" r:id="rId9"/>
    <sheet name="EU" sheetId="13" r:id="rId10"/>
    <sheet name="ROW" sheetId="15" r:id="rId11"/>
  </sheets>
  <definedNames>
    <definedName name="_xlnm._FilterDatabase" localSheetId="4" hidden="1">'PROJECTIONS CA MEDIUM RUN (10)'!$A$1:$A$51</definedName>
  </definedNames>
  <calcPr calcId="162913"/>
</workbook>
</file>

<file path=xl/calcChain.xml><?xml version="1.0" encoding="utf-8"?>
<calcChain xmlns="http://schemas.openxmlformats.org/spreadsheetml/2006/main">
  <c r="AK6" i="8" l="1"/>
  <c r="AW6" i="8" s="1"/>
  <c r="AK7" i="8"/>
  <c r="AW7" i="8" s="1"/>
  <c r="AK8" i="8"/>
  <c r="AW8" i="8" s="1"/>
  <c r="AK9" i="8"/>
  <c r="AW9" i="8" s="1"/>
  <c r="AK10" i="8"/>
  <c r="AW10" i="8" s="1"/>
  <c r="AK11" i="8"/>
  <c r="AW11" i="8" s="1"/>
  <c r="AK12" i="8"/>
  <c r="AW12" i="8" s="1"/>
  <c r="AK13" i="8"/>
  <c r="AW13" i="8" s="1"/>
  <c r="AK14" i="8"/>
  <c r="AW14" i="8" s="1"/>
  <c r="AK15" i="8"/>
  <c r="AW15" i="8" s="1"/>
  <c r="AK16" i="8"/>
  <c r="AW16" i="8" s="1"/>
  <c r="AK17" i="8"/>
  <c r="AW17" i="8" s="1"/>
  <c r="AK18" i="8"/>
  <c r="AW18" i="8" s="1"/>
  <c r="AK19" i="8"/>
  <c r="AW19" i="8" s="1"/>
  <c r="AK20" i="8"/>
  <c r="AW20" i="8" s="1"/>
  <c r="AK21" i="8"/>
  <c r="AW21" i="8" s="1"/>
  <c r="AK22" i="8"/>
  <c r="AW22" i="8" s="1"/>
  <c r="AK23" i="8"/>
  <c r="AW23" i="8" s="1"/>
  <c r="AK24" i="8"/>
  <c r="AW24" i="8" s="1"/>
  <c r="AK25" i="8"/>
  <c r="AW25" i="8" s="1"/>
  <c r="AK26" i="8"/>
  <c r="AW26" i="8" s="1"/>
  <c r="AK27" i="8"/>
  <c r="AW27" i="8" s="1"/>
  <c r="AK28" i="8"/>
  <c r="AW28" i="8" s="1"/>
  <c r="AK29" i="8"/>
  <c r="AW29" i="8" s="1"/>
  <c r="AK30" i="8"/>
  <c r="AW30" i="8" s="1"/>
  <c r="AK31" i="8"/>
  <c r="AW31" i="8" s="1"/>
  <c r="AK32" i="8"/>
  <c r="AW32" i="8" s="1"/>
  <c r="AK33" i="8"/>
  <c r="AW33" i="8" s="1"/>
  <c r="AK34" i="8"/>
  <c r="AW34" i="8" s="1"/>
  <c r="AK35" i="8"/>
  <c r="AW35" i="8" s="1"/>
  <c r="AK36" i="8"/>
  <c r="AW36" i="8" s="1"/>
  <c r="AK37" i="8"/>
  <c r="AW37" i="8" s="1"/>
  <c r="AK38" i="8"/>
  <c r="AW38" i="8" s="1"/>
  <c r="AK39" i="8"/>
  <c r="AW39" i="8" s="1"/>
  <c r="AK5" i="8"/>
  <c r="AW5" i="8" s="1"/>
  <c r="AC35" i="8" l="1"/>
  <c r="AJ35" i="8" s="1"/>
  <c r="AV35" i="8" s="1"/>
  <c r="AC36" i="8"/>
  <c r="AJ36" i="8" s="1"/>
  <c r="AV36" i="8" s="1"/>
  <c r="AC37" i="8"/>
  <c r="AJ37" i="8" s="1"/>
  <c r="AV37" i="8" s="1"/>
  <c r="AC38" i="8"/>
  <c r="AJ38" i="8" s="1"/>
  <c r="AV38" i="8" s="1"/>
  <c r="AC39" i="8"/>
  <c r="AJ39" i="8" s="1"/>
  <c r="AV39" i="8" s="1"/>
  <c r="AB35" i="8"/>
  <c r="AI35" i="8" s="1"/>
  <c r="AU35" i="8" s="1"/>
  <c r="AB36" i="8"/>
  <c r="AI36" i="8" s="1"/>
  <c r="AU36" i="8" s="1"/>
  <c r="AB37" i="8"/>
  <c r="AI37" i="8" s="1"/>
  <c r="AU37" i="8" s="1"/>
  <c r="AB38" i="8"/>
  <c r="AI38" i="8" s="1"/>
  <c r="AU38" i="8" s="1"/>
  <c r="AB39" i="8"/>
  <c r="AI39" i="8" s="1"/>
  <c r="AU39" i="8" s="1"/>
  <c r="AA35" i="8"/>
  <c r="AH35" i="8" s="1"/>
  <c r="AT35" i="8" s="1"/>
  <c r="AA36" i="8"/>
  <c r="AH36" i="8" s="1"/>
  <c r="AT36" i="8" s="1"/>
  <c r="AA37" i="8"/>
  <c r="AH37" i="8" s="1"/>
  <c r="AT37" i="8" s="1"/>
  <c r="AA38" i="8"/>
  <c r="AH38" i="8" s="1"/>
  <c r="AT38" i="8" s="1"/>
  <c r="AA39" i="8"/>
  <c r="AH39" i="8" s="1"/>
  <c r="AT39" i="8" s="1"/>
  <c r="Z35" i="8"/>
  <c r="AG35" i="8" s="1"/>
  <c r="AS35" i="8" s="1"/>
  <c r="Z36" i="8"/>
  <c r="AG36" i="8" s="1"/>
  <c r="AS36" i="8" s="1"/>
  <c r="Z37" i="8"/>
  <c r="AG37" i="8" s="1"/>
  <c r="AS37" i="8" s="1"/>
  <c r="Z38" i="8"/>
  <c r="AG38" i="8" s="1"/>
  <c r="AS38" i="8" s="1"/>
  <c r="Z39" i="8"/>
  <c r="AG39" i="8" s="1"/>
  <c r="AS39" i="8" s="1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Y6" i="8"/>
  <c r="AF6" i="8" s="1"/>
  <c r="Y7" i="8"/>
  <c r="AF7" i="8" s="1"/>
  <c r="Y8" i="8"/>
  <c r="AF8" i="8" s="1"/>
  <c r="Y9" i="8"/>
  <c r="AF9" i="8" s="1"/>
  <c r="Y10" i="8"/>
  <c r="AF10" i="8" s="1"/>
  <c r="Y11" i="8"/>
  <c r="AF11" i="8" s="1"/>
  <c r="Y12" i="8"/>
  <c r="AF12" i="8" s="1"/>
  <c r="Y13" i="8"/>
  <c r="AF13" i="8" s="1"/>
  <c r="Y14" i="8"/>
  <c r="AF14" i="8" s="1"/>
  <c r="Y15" i="8"/>
  <c r="AF15" i="8" s="1"/>
  <c r="Y16" i="8"/>
  <c r="AF16" i="8" s="1"/>
  <c r="Y17" i="8"/>
  <c r="AF17" i="8" s="1"/>
  <c r="Y18" i="8"/>
  <c r="AF18" i="8" s="1"/>
  <c r="Y19" i="8"/>
  <c r="AF19" i="8" s="1"/>
  <c r="Y20" i="8"/>
  <c r="AF20" i="8" s="1"/>
  <c r="Y21" i="8"/>
  <c r="AF21" i="8" s="1"/>
  <c r="Y22" i="8"/>
  <c r="AF22" i="8" s="1"/>
  <c r="Y23" i="8"/>
  <c r="AF23" i="8" s="1"/>
  <c r="Y24" i="8"/>
  <c r="AF24" i="8" s="1"/>
  <c r="Y25" i="8"/>
  <c r="AF25" i="8" s="1"/>
  <c r="Y26" i="8"/>
  <c r="AF26" i="8" s="1"/>
  <c r="Y27" i="8"/>
  <c r="AF27" i="8" s="1"/>
  <c r="Y28" i="8"/>
  <c r="AF28" i="8" s="1"/>
  <c r="Y29" i="8"/>
  <c r="AF29" i="8" s="1"/>
  <c r="Y30" i="8"/>
  <c r="AF30" i="8" s="1"/>
  <c r="Y31" i="8"/>
  <c r="AF31" i="8" s="1"/>
  <c r="Y32" i="8"/>
  <c r="AF32" i="8" s="1"/>
  <c r="Y33" i="8"/>
  <c r="AF33" i="8" s="1"/>
  <c r="Y34" i="8"/>
  <c r="AF34" i="8" s="1"/>
  <c r="Y35" i="8"/>
  <c r="AF35" i="8" s="1"/>
  <c r="AR35" i="8" s="1"/>
  <c r="Y36" i="8"/>
  <c r="Y37" i="8"/>
  <c r="AF37" i="8" s="1"/>
  <c r="AR37" i="8" s="1"/>
  <c r="Y38" i="8"/>
  <c r="AF38" i="8" s="1"/>
  <c r="AR38" i="8" s="1"/>
  <c r="Y39" i="8"/>
  <c r="AF39" i="8" s="1"/>
  <c r="AR39" i="8" s="1"/>
  <c r="AF36" i="8"/>
  <c r="AR36" i="8" s="1"/>
  <c r="AB48" i="1"/>
  <c r="AB49" i="1"/>
  <c r="AB50" i="1"/>
  <c r="AA48" i="1"/>
  <c r="AA49" i="1"/>
  <c r="AA50" i="1"/>
  <c r="Z48" i="1"/>
  <c r="Z49" i="1"/>
  <c r="Z50" i="1"/>
  <c r="Y48" i="1"/>
  <c r="Y49" i="1"/>
  <c r="Y50" i="1"/>
  <c r="X48" i="1"/>
  <c r="X49" i="1"/>
  <c r="X50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M122" i="2"/>
  <c r="J122" i="2"/>
  <c r="K122" i="2"/>
  <c r="L122" i="2"/>
  <c r="C122" i="2"/>
  <c r="D122" i="2"/>
  <c r="E122" i="2"/>
  <c r="F122" i="2"/>
  <c r="P84" i="2"/>
  <c r="Q84" i="2"/>
  <c r="R84" i="2"/>
  <c r="S84" i="2"/>
  <c r="T84" i="2"/>
  <c r="P85" i="2"/>
  <c r="Q85" i="2"/>
  <c r="R85" i="2"/>
  <c r="S85" i="2"/>
  <c r="T85" i="2"/>
  <c r="P86" i="2"/>
  <c r="Q86" i="2"/>
  <c r="R86" i="2"/>
  <c r="S86" i="2"/>
  <c r="T86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Y43" i="2"/>
  <c r="W43" i="2"/>
  <c r="X43" i="2"/>
  <c r="Z43" i="2"/>
  <c r="AA43" i="2"/>
  <c r="W44" i="2"/>
  <c r="X44" i="2"/>
  <c r="Y44" i="2"/>
  <c r="Z44" i="2"/>
  <c r="AA44" i="2"/>
  <c r="W45" i="2"/>
  <c r="X45" i="2"/>
  <c r="Y45" i="2"/>
  <c r="Z45" i="2"/>
  <c r="AA45" i="2"/>
  <c r="J46" i="1" l="1"/>
  <c r="K46" i="1"/>
  <c r="L46" i="1"/>
  <c r="M46" i="1"/>
  <c r="N46" i="1"/>
  <c r="J47" i="1"/>
  <c r="K47" i="1"/>
  <c r="L47" i="1"/>
  <c r="M47" i="1"/>
  <c r="N47" i="1"/>
  <c r="C46" i="1"/>
  <c r="D46" i="1"/>
  <c r="E46" i="1"/>
  <c r="F46" i="1"/>
  <c r="G46" i="1"/>
  <c r="C47" i="1"/>
  <c r="D47" i="1"/>
  <c r="E47" i="1"/>
  <c r="F47" i="1"/>
  <c r="G47" i="1"/>
  <c r="I122" i="2"/>
  <c r="T82" i="2"/>
  <c r="M121" i="2" s="1"/>
  <c r="T83" i="2"/>
  <c r="S82" i="2"/>
  <c r="L121" i="2" s="1"/>
  <c r="S83" i="2"/>
  <c r="R82" i="2"/>
  <c r="K121" i="2" s="1"/>
  <c r="R83" i="2"/>
  <c r="Q82" i="2"/>
  <c r="J121" i="2" s="1"/>
  <c r="Q83" i="2"/>
  <c r="P82" i="2"/>
  <c r="I121" i="2" s="1"/>
  <c r="P83" i="2"/>
  <c r="M81" i="2"/>
  <c r="M82" i="2"/>
  <c r="M83" i="2"/>
  <c r="L81" i="2"/>
  <c r="L82" i="2"/>
  <c r="L83" i="2"/>
  <c r="K81" i="2"/>
  <c r="K82" i="2"/>
  <c r="K83" i="2"/>
  <c r="J81" i="2"/>
  <c r="J82" i="2"/>
  <c r="J83" i="2"/>
  <c r="I82" i="2"/>
  <c r="I83" i="2"/>
  <c r="Y41" i="2"/>
  <c r="Y42" i="2"/>
  <c r="W41" i="2"/>
  <c r="X41" i="2"/>
  <c r="Z41" i="2"/>
  <c r="E121" i="2" s="1"/>
  <c r="AA41" i="2"/>
  <c r="W42" i="2"/>
  <c r="X42" i="2"/>
  <c r="Z42" i="2"/>
  <c r="AA42" i="2"/>
  <c r="W35" i="5"/>
  <c r="N36" i="5"/>
  <c r="P36" i="5"/>
  <c r="M35" i="5"/>
  <c r="N35" i="5"/>
  <c r="O35" i="5"/>
  <c r="P35" i="5"/>
  <c r="Q35" i="5"/>
  <c r="AR34" i="8"/>
  <c r="AG34" i="8"/>
  <c r="AS34" i="8" s="1"/>
  <c r="AA34" i="8"/>
  <c r="AH34" i="8" s="1"/>
  <c r="AT34" i="8" s="1"/>
  <c r="AB34" i="8"/>
  <c r="AI34" i="8" s="1"/>
  <c r="AU34" i="8" s="1"/>
  <c r="AC34" i="8"/>
  <c r="AJ34" i="8" s="1"/>
  <c r="AV34" i="8" s="1"/>
  <c r="R5" i="1"/>
  <c r="Q52" i="1"/>
  <c r="J45" i="1"/>
  <c r="J44" i="1"/>
  <c r="K44" i="1"/>
  <c r="L44" i="1"/>
  <c r="M44" i="1"/>
  <c r="N44" i="1"/>
  <c r="K45" i="1"/>
  <c r="L45" i="1"/>
  <c r="M45" i="1"/>
  <c r="N45" i="1"/>
  <c r="C45" i="1"/>
  <c r="C15" i="1"/>
  <c r="D45" i="1"/>
  <c r="D44" i="1"/>
  <c r="E44" i="1"/>
  <c r="F44" i="1"/>
  <c r="G44" i="1"/>
  <c r="E45" i="1"/>
  <c r="F45" i="1"/>
  <c r="G45" i="1"/>
  <c r="C44" i="1"/>
  <c r="C43" i="1"/>
  <c r="P80" i="2"/>
  <c r="I119" i="2" s="1"/>
  <c r="Q80" i="2"/>
  <c r="J119" i="2" s="1"/>
  <c r="R80" i="2"/>
  <c r="K119" i="2" s="1"/>
  <c r="S80" i="2"/>
  <c r="L119" i="2" s="1"/>
  <c r="T80" i="2"/>
  <c r="M119" i="2" s="1"/>
  <c r="P81" i="2"/>
  <c r="I120" i="2" s="1"/>
  <c r="Q81" i="2"/>
  <c r="J120" i="2" s="1"/>
  <c r="R81" i="2"/>
  <c r="K120" i="2" s="1"/>
  <c r="S81" i="2"/>
  <c r="L120" i="2" s="1"/>
  <c r="T81" i="2"/>
  <c r="M120" i="2" s="1"/>
  <c r="I80" i="2"/>
  <c r="J80" i="2"/>
  <c r="K80" i="2"/>
  <c r="L80" i="2"/>
  <c r="E119" i="2" s="1"/>
  <c r="M80" i="2"/>
  <c r="I81" i="2"/>
  <c r="Y39" i="2"/>
  <c r="W39" i="2"/>
  <c r="X39" i="2"/>
  <c r="Z39" i="2"/>
  <c r="AA39" i="2"/>
  <c r="F119" i="2" s="1"/>
  <c r="W40" i="2"/>
  <c r="X40" i="2"/>
  <c r="Y40" i="2"/>
  <c r="Z40" i="2"/>
  <c r="E120" i="2" s="1"/>
  <c r="AA40" i="2"/>
  <c r="Y9" i="2"/>
  <c r="Q24" i="5"/>
  <c r="W24" i="5" s="1"/>
  <c r="O24" i="5"/>
  <c r="M4" i="5"/>
  <c r="N4" i="5"/>
  <c r="T4" i="5" s="1"/>
  <c r="O4" i="5"/>
  <c r="U4" i="5" s="1"/>
  <c r="P4" i="5"/>
  <c r="Q4" i="5"/>
  <c r="M5" i="5"/>
  <c r="N5" i="5"/>
  <c r="O5" i="5"/>
  <c r="P5" i="5"/>
  <c r="Q5" i="5"/>
  <c r="W5" i="5" s="1"/>
  <c r="M6" i="5"/>
  <c r="S6" i="5" s="1"/>
  <c r="N6" i="5"/>
  <c r="O6" i="5"/>
  <c r="P6" i="5"/>
  <c r="Q6" i="5"/>
  <c r="W6" i="5" s="1"/>
  <c r="M7" i="5"/>
  <c r="N7" i="5"/>
  <c r="O7" i="5"/>
  <c r="P7" i="5"/>
  <c r="V7" i="5" s="1"/>
  <c r="Q7" i="5"/>
  <c r="M8" i="5"/>
  <c r="N8" i="5"/>
  <c r="O8" i="5"/>
  <c r="U8" i="5" s="1"/>
  <c r="P8" i="5"/>
  <c r="Q8" i="5"/>
  <c r="M9" i="5"/>
  <c r="N9" i="5"/>
  <c r="T9" i="5" s="1"/>
  <c r="O9" i="5"/>
  <c r="P9" i="5"/>
  <c r="Q9" i="5"/>
  <c r="W9" i="5" s="1"/>
  <c r="M10" i="5"/>
  <c r="N10" i="5"/>
  <c r="O10" i="5"/>
  <c r="P10" i="5"/>
  <c r="V10" i="5" s="1"/>
  <c r="Q10" i="5"/>
  <c r="M11" i="5"/>
  <c r="N11" i="5"/>
  <c r="O11" i="5"/>
  <c r="P11" i="5"/>
  <c r="Q11" i="5"/>
  <c r="M12" i="5"/>
  <c r="N12" i="5"/>
  <c r="T12" i="5" s="1"/>
  <c r="O12" i="5"/>
  <c r="P12" i="5"/>
  <c r="Q12" i="5"/>
  <c r="M13" i="5"/>
  <c r="S13" i="5" s="1"/>
  <c r="N13" i="5"/>
  <c r="O13" i="5"/>
  <c r="P13" i="5"/>
  <c r="Q13" i="5"/>
  <c r="W13" i="5" s="1"/>
  <c r="M14" i="5"/>
  <c r="N14" i="5"/>
  <c r="O14" i="5"/>
  <c r="P14" i="5"/>
  <c r="Q14" i="5"/>
  <c r="W14" i="5" s="1"/>
  <c r="M15" i="5"/>
  <c r="N15" i="5"/>
  <c r="O15" i="5"/>
  <c r="P15" i="5"/>
  <c r="V15" i="5" s="1"/>
  <c r="Q15" i="5"/>
  <c r="M16" i="5"/>
  <c r="S16" i="5" s="1"/>
  <c r="N16" i="5"/>
  <c r="O16" i="5"/>
  <c r="P16" i="5"/>
  <c r="Q16" i="5"/>
  <c r="M17" i="5"/>
  <c r="N17" i="5"/>
  <c r="O17" i="5"/>
  <c r="P17" i="5"/>
  <c r="Q17" i="5"/>
  <c r="M18" i="5"/>
  <c r="S18" i="5" s="1"/>
  <c r="N18" i="5"/>
  <c r="O18" i="5"/>
  <c r="U18" i="5" s="1"/>
  <c r="P18" i="5"/>
  <c r="Q18" i="5"/>
  <c r="W18" i="5" s="1"/>
  <c r="M19" i="5"/>
  <c r="N19" i="5"/>
  <c r="O19" i="5"/>
  <c r="U19" i="5" s="1"/>
  <c r="P19" i="5"/>
  <c r="V31" i="5" s="1"/>
  <c r="Q19" i="5"/>
  <c r="W19" i="5" s="1"/>
  <c r="M20" i="5"/>
  <c r="S20" i="5"/>
  <c r="N20" i="5"/>
  <c r="O20" i="5"/>
  <c r="P20" i="5"/>
  <c r="Q20" i="5"/>
  <c r="W20" i="5" s="1"/>
  <c r="M21" i="5"/>
  <c r="N21" i="5"/>
  <c r="O21" i="5"/>
  <c r="U21" i="5" s="1"/>
  <c r="P21" i="5"/>
  <c r="V21" i="5" s="1"/>
  <c r="Q21" i="5"/>
  <c r="M22" i="5"/>
  <c r="N22" i="5"/>
  <c r="O22" i="5"/>
  <c r="U22" i="5" s="1"/>
  <c r="P22" i="5"/>
  <c r="Q22" i="5"/>
  <c r="M23" i="5"/>
  <c r="N23" i="5"/>
  <c r="O23" i="5"/>
  <c r="P23" i="5"/>
  <c r="Q23" i="5"/>
  <c r="W23" i="5"/>
  <c r="M24" i="5"/>
  <c r="S24" i="5" s="1"/>
  <c r="N24" i="5"/>
  <c r="P24" i="5"/>
  <c r="M25" i="5"/>
  <c r="S25" i="5" s="1"/>
  <c r="N25" i="5"/>
  <c r="O25" i="5"/>
  <c r="P25" i="5"/>
  <c r="Q25" i="5"/>
  <c r="W25" i="5" s="1"/>
  <c r="M26" i="5"/>
  <c r="S26" i="5" s="1"/>
  <c r="N26" i="5"/>
  <c r="O26" i="5"/>
  <c r="U26" i="5" s="1"/>
  <c r="P26" i="5"/>
  <c r="V26" i="5" s="1"/>
  <c r="Q26" i="5"/>
  <c r="W26" i="5"/>
  <c r="M27" i="5"/>
  <c r="S27" i="5" s="1"/>
  <c r="N27" i="5"/>
  <c r="T27" i="5" s="1"/>
  <c r="O27" i="5"/>
  <c r="P27" i="5"/>
  <c r="Q27" i="5"/>
  <c r="M28" i="5"/>
  <c r="S28" i="5" s="1"/>
  <c r="N28" i="5"/>
  <c r="O28" i="5"/>
  <c r="P28" i="5"/>
  <c r="V28" i="5" s="1"/>
  <c r="Q28" i="5"/>
  <c r="W28" i="5" s="1"/>
  <c r="M29" i="5"/>
  <c r="N29" i="5"/>
  <c r="T29" i="5" s="1"/>
  <c r="O29" i="5"/>
  <c r="U29" i="5" s="1"/>
  <c r="P29" i="5"/>
  <c r="V29" i="5" s="1"/>
  <c r="Q29" i="5"/>
  <c r="W29" i="5" s="1"/>
  <c r="M30" i="5"/>
  <c r="N30" i="5"/>
  <c r="O30" i="5"/>
  <c r="P30" i="5"/>
  <c r="Q30" i="5"/>
  <c r="M31" i="5"/>
  <c r="N31" i="5"/>
  <c r="O31" i="5"/>
  <c r="P31" i="5"/>
  <c r="Q31" i="5"/>
  <c r="W31" i="5" s="1"/>
  <c r="M32" i="5"/>
  <c r="S32" i="5" s="1"/>
  <c r="N32" i="5"/>
  <c r="T32" i="5" s="1"/>
  <c r="O32" i="5"/>
  <c r="U32" i="5" s="1"/>
  <c r="P32" i="5"/>
  <c r="V32" i="5" s="1"/>
  <c r="Q32" i="5"/>
  <c r="M33" i="5"/>
  <c r="N33" i="5"/>
  <c r="O33" i="5"/>
  <c r="U33" i="5" s="1"/>
  <c r="P33" i="5"/>
  <c r="Q33" i="5"/>
  <c r="W33" i="5" s="1"/>
  <c r="M34" i="5"/>
  <c r="S34" i="5" s="1"/>
  <c r="N34" i="5"/>
  <c r="T34" i="5" s="1"/>
  <c r="O34" i="5"/>
  <c r="P34" i="5"/>
  <c r="Q34" i="5"/>
  <c r="W34" i="5" s="1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35" i="3"/>
  <c r="AC33" i="8"/>
  <c r="AJ33" i="8" s="1"/>
  <c r="AV33" i="8" s="1"/>
  <c r="AR33" i="8"/>
  <c r="AG33" i="8"/>
  <c r="AS33" i="8" s="1"/>
  <c r="AA33" i="8"/>
  <c r="AH33" i="8" s="1"/>
  <c r="AT33" i="8" s="1"/>
  <c r="AB33" i="8"/>
  <c r="AI33" i="8" s="1"/>
  <c r="AU33" i="8" s="1"/>
  <c r="R52" i="1"/>
  <c r="S52" i="1"/>
  <c r="T52" i="1"/>
  <c r="U52" i="1"/>
  <c r="M10" i="2"/>
  <c r="M90" i="2" s="1"/>
  <c r="M11" i="2"/>
  <c r="M12" i="2"/>
  <c r="M13" i="2"/>
  <c r="M93" i="2" s="1"/>
  <c r="M14" i="2"/>
  <c r="M15" i="2"/>
  <c r="M16" i="2"/>
  <c r="M17" i="2"/>
  <c r="M97" i="2" s="1"/>
  <c r="M18" i="2"/>
  <c r="M98" i="2" s="1"/>
  <c r="M19" i="2"/>
  <c r="M9" i="2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AB41" i="1" s="1"/>
  <c r="D42" i="1"/>
  <c r="E42" i="1"/>
  <c r="F42" i="1"/>
  <c r="G42" i="1"/>
  <c r="D43" i="1"/>
  <c r="E43" i="1"/>
  <c r="F43" i="1"/>
  <c r="G43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AA22" i="1" s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X30" i="1" s="1"/>
  <c r="K30" i="1"/>
  <c r="L30" i="1"/>
  <c r="M30" i="1"/>
  <c r="N30" i="1"/>
  <c r="J31" i="1"/>
  <c r="K31" i="1"/>
  <c r="L31" i="1"/>
  <c r="M31" i="1"/>
  <c r="AA31" i="1" s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AA39" i="1" s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Z43" i="1" s="1"/>
  <c r="M43" i="1"/>
  <c r="N43" i="1"/>
  <c r="W9" i="2"/>
  <c r="B89" i="2" s="1"/>
  <c r="X9" i="2"/>
  <c r="Z9" i="2"/>
  <c r="AA9" i="2"/>
  <c r="W10" i="2"/>
  <c r="X10" i="2"/>
  <c r="Y10" i="2"/>
  <c r="Z10" i="2"/>
  <c r="AA10" i="2"/>
  <c r="W11" i="2"/>
  <c r="X11" i="2"/>
  <c r="Y11" i="2"/>
  <c r="Z11" i="2"/>
  <c r="AA11" i="2"/>
  <c r="W12" i="2"/>
  <c r="X12" i="2"/>
  <c r="Y12" i="2"/>
  <c r="Z12" i="2"/>
  <c r="E92" i="2" s="1"/>
  <c r="AA12" i="2"/>
  <c r="W13" i="2"/>
  <c r="X13" i="2"/>
  <c r="Y13" i="2"/>
  <c r="Z13" i="2"/>
  <c r="AA13" i="2"/>
  <c r="W14" i="2"/>
  <c r="X14" i="2"/>
  <c r="Y14" i="2"/>
  <c r="Z14" i="2"/>
  <c r="E94" i="2" s="1"/>
  <c r="AA14" i="2"/>
  <c r="W15" i="2"/>
  <c r="X15" i="2"/>
  <c r="Y15" i="2"/>
  <c r="Z15" i="2"/>
  <c r="AA15" i="2"/>
  <c r="W16" i="2"/>
  <c r="X16" i="2"/>
  <c r="Y16" i="2"/>
  <c r="Z16" i="2"/>
  <c r="AA16" i="2"/>
  <c r="W17" i="2"/>
  <c r="B97" i="2" s="1"/>
  <c r="X17" i="2"/>
  <c r="Y17" i="2"/>
  <c r="Z17" i="2"/>
  <c r="AA17" i="2"/>
  <c r="W18" i="2"/>
  <c r="X18" i="2"/>
  <c r="C98" i="2" s="1"/>
  <c r="Y18" i="2"/>
  <c r="Z18" i="2"/>
  <c r="E98" i="2" s="1"/>
  <c r="AA18" i="2"/>
  <c r="W19" i="2"/>
  <c r="B99" i="2" s="1"/>
  <c r="X19" i="2"/>
  <c r="Y19" i="2"/>
  <c r="Z19" i="2"/>
  <c r="AA19" i="2"/>
  <c r="W20" i="2"/>
  <c r="X20" i="2"/>
  <c r="C100" i="2" s="1"/>
  <c r="Y20" i="2"/>
  <c r="D100" i="2" s="1"/>
  <c r="Z20" i="2"/>
  <c r="AA20" i="2"/>
  <c r="W21" i="2"/>
  <c r="X21" i="2"/>
  <c r="Y21" i="2"/>
  <c r="D101" i="2" s="1"/>
  <c r="Z21" i="2"/>
  <c r="E101" i="2" s="1"/>
  <c r="AA21" i="2"/>
  <c r="W22" i="2"/>
  <c r="X22" i="2"/>
  <c r="C102" i="2" s="1"/>
  <c r="Y22" i="2"/>
  <c r="Z22" i="2"/>
  <c r="E102" i="2" s="1"/>
  <c r="AA22" i="2"/>
  <c r="W23" i="2"/>
  <c r="X23" i="2"/>
  <c r="Y23" i="2"/>
  <c r="Z23" i="2"/>
  <c r="AA23" i="2"/>
  <c r="W24" i="2"/>
  <c r="X24" i="2"/>
  <c r="Y24" i="2"/>
  <c r="Z24" i="2"/>
  <c r="AA24" i="2"/>
  <c r="W25" i="2"/>
  <c r="X25" i="2"/>
  <c r="Y25" i="2"/>
  <c r="Z25" i="2"/>
  <c r="E105" i="2" s="1"/>
  <c r="AA25" i="2"/>
  <c r="F105" i="2" s="1"/>
  <c r="W26" i="2"/>
  <c r="X26" i="2"/>
  <c r="Y26" i="2"/>
  <c r="Z26" i="2"/>
  <c r="AA26" i="2"/>
  <c r="F106" i="2" s="1"/>
  <c r="W27" i="2"/>
  <c r="X27" i="2"/>
  <c r="C107" i="2" s="1"/>
  <c r="Y27" i="2"/>
  <c r="Z27" i="2"/>
  <c r="E107" i="2" s="1"/>
  <c r="AA27" i="2"/>
  <c r="W28" i="2"/>
  <c r="X28" i="2"/>
  <c r="Y28" i="2"/>
  <c r="Z28" i="2"/>
  <c r="AA28" i="2"/>
  <c r="W29" i="2"/>
  <c r="X29" i="2"/>
  <c r="C109" i="2" s="1"/>
  <c r="Y29" i="2"/>
  <c r="Z29" i="2"/>
  <c r="E109" i="2" s="1"/>
  <c r="AA29" i="2"/>
  <c r="F109" i="2" s="1"/>
  <c r="W30" i="2"/>
  <c r="X30" i="2"/>
  <c r="Y30" i="2"/>
  <c r="Z30" i="2"/>
  <c r="E110" i="2" s="1"/>
  <c r="AA30" i="2"/>
  <c r="F110" i="2" s="1"/>
  <c r="W31" i="2"/>
  <c r="B111" i="2" s="1"/>
  <c r="X31" i="2"/>
  <c r="Y31" i="2"/>
  <c r="Z31" i="2"/>
  <c r="E111" i="2" s="1"/>
  <c r="AA31" i="2"/>
  <c r="W32" i="2"/>
  <c r="X32" i="2"/>
  <c r="Y32" i="2"/>
  <c r="Z32" i="2"/>
  <c r="AA32" i="2"/>
  <c r="W33" i="2"/>
  <c r="X33" i="2"/>
  <c r="Y33" i="2"/>
  <c r="Z33" i="2"/>
  <c r="AA33" i="2"/>
  <c r="W34" i="2"/>
  <c r="X34" i="2"/>
  <c r="Y34" i="2"/>
  <c r="Z34" i="2"/>
  <c r="E114" i="2" s="1"/>
  <c r="AA34" i="2"/>
  <c r="W35" i="2"/>
  <c r="X35" i="2"/>
  <c r="Y35" i="2"/>
  <c r="Z35" i="2"/>
  <c r="AA35" i="2"/>
  <c r="F115" i="2" s="1"/>
  <c r="W36" i="2"/>
  <c r="X36" i="2"/>
  <c r="Y36" i="2"/>
  <c r="Z36" i="2"/>
  <c r="AA36" i="2"/>
  <c r="W37" i="2"/>
  <c r="X37" i="2"/>
  <c r="Y37" i="2"/>
  <c r="D117" i="2" s="1"/>
  <c r="Z37" i="2"/>
  <c r="AA37" i="2"/>
  <c r="F117" i="2" s="1"/>
  <c r="AB5" i="8"/>
  <c r="AI5" i="8" s="1"/>
  <c r="AU5" i="8" s="1"/>
  <c r="AB6" i="8"/>
  <c r="AI6" i="8" s="1"/>
  <c r="AU6" i="8" s="1"/>
  <c r="AB7" i="8"/>
  <c r="AI7" i="8" s="1"/>
  <c r="AU7" i="8" s="1"/>
  <c r="AB8" i="8"/>
  <c r="AI8" i="8" s="1"/>
  <c r="AU8" i="8" s="1"/>
  <c r="AB9" i="8"/>
  <c r="AI9" i="8" s="1"/>
  <c r="AU9" i="8" s="1"/>
  <c r="AB10" i="8"/>
  <c r="AI10" i="8" s="1"/>
  <c r="AU10" i="8" s="1"/>
  <c r="AB11" i="8"/>
  <c r="AI11" i="8" s="1"/>
  <c r="AU11" i="8" s="1"/>
  <c r="AB12" i="8"/>
  <c r="AI12" i="8" s="1"/>
  <c r="AU12" i="8" s="1"/>
  <c r="AB13" i="8"/>
  <c r="AI13" i="8" s="1"/>
  <c r="AU13" i="8" s="1"/>
  <c r="AB14" i="8"/>
  <c r="AI14" i="8" s="1"/>
  <c r="AU14" i="8" s="1"/>
  <c r="AB15" i="8"/>
  <c r="AI15" i="8" s="1"/>
  <c r="AU15" i="8" s="1"/>
  <c r="AB16" i="8"/>
  <c r="AI16" i="8" s="1"/>
  <c r="AU16" i="8" s="1"/>
  <c r="AB17" i="8"/>
  <c r="AI17" i="8" s="1"/>
  <c r="AU17" i="8" s="1"/>
  <c r="AB18" i="8"/>
  <c r="AI18" i="8" s="1"/>
  <c r="AU18" i="8" s="1"/>
  <c r="AB19" i="8"/>
  <c r="AI19" i="8" s="1"/>
  <c r="AU19" i="8" s="1"/>
  <c r="AB20" i="8"/>
  <c r="AI20" i="8" s="1"/>
  <c r="AU20" i="8" s="1"/>
  <c r="AB21" i="8"/>
  <c r="AI21" i="8" s="1"/>
  <c r="AU21" i="8" s="1"/>
  <c r="AB22" i="8"/>
  <c r="AI22" i="8" s="1"/>
  <c r="AU22" i="8" s="1"/>
  <c r="AB23" i="8"/>
  <c r="AI23" i="8" s="1"/>
  <c r="AU23" i="8" s="1"/>
  <c r="AB24" i="8"/>
  <c r="AI24" i="8" s="1"/>
  <c r="AU24" i="8" s="1"/>
  <c r="AB25" i="8"/>
  <c r="AI25" i="8" s="1"/>
  <c r="AU25" i="8" s="1"/>
  <c r="AB26" i="8"/>
  <c r="AI26" i="8" s="1"/>
  <c r="AU26" i="8" s="1"/>
  <c r="AB27" i="8"/>
  <c r="AI27" i="8" s="1"/>
  <c r="AU27" i="8" s="1"/>
  <c r="AB28" i="8"/>
  <c r="AI28" i="8" s="1"/>
  <c r="AU28" i="8" s="1"/>
  <c r="AB29" i="8"/>
  <c r="AI29" i="8" s="1"/>
  <c r="AU29" i="8" s="1"/>
  <c r="AB30" i="8"/>
  <c r="AI30" i="8" s="1"/>
  <c r="AU30" i="8" s="1"/>
  <c r="AB31" i="8"/>
  <c r="AI31" i="8" s="1"/>
  <c r="AU31" i="8" s="1"/>
  <c r="AB32" i="8"/>
  <c r="AI32" i="8" s="1"/>
  <c r="AU32" i="8" s="1"/>
  <c r="AA38" i="2"/>
  <c r="Z38" i="2"/>
  <c r="Y38" i="2"/>
  <c r="X38" i="2"/>
  <c r="C118" i="2" s="1"/>
  <c r="W38" i="2"/>
  <c r="T51" i="2"/>
  <c r="T52" i="2"/>
  <c r="T53" i="2"/>
  <c r="T54" i="2"/>
  <c r="T55" i="2"/>
  <c r="T56" i="2"/>
  <c r="T57" i="2"/>
  <c r="T58" i="2"/>
  <c r="T59" i="2"/>
  <c r="T60" i="2"/>
  <c r="T61" i="2"/>
  <c r="M100" i="2" s="1"/>
  <c r="T62" i="2"/>
  <c r="M101" i="2" s="1"/>
  <c r="T63" i="2"/>
  <c r="M102" i="2" s="1"/>
  <c r="T64" i="2"/>
  <c r="M103" i="2" s="1"/>
  <c r="T65" i="2"/>
  <c r="M104" i="2" s="1"/>
  <c r="T66" i="2"/>
  <c r="M105" i="2" s="1"/>
  <c r="T67" i="2"/>
  <c r="M106" i="2"/>
  <c r="T68" i="2"/>
  <c r="M107" i="2" s="1"/>
  <c r="T69" i="2"/>
  <c r="M108" i="2"/>
  <c r="T70" i="2"/>
  <c r="M109" i="2" s="1"/>
  <c r="T71" i="2"/>
  <c r="M110" i="2" s="1"/>
  <c r="T72" i="2"/>
  <c r="M111" i="2" s="1"/>
  <c r="T73" i="2"/>
  <c r="M112" i="2"/>
  <c r="T74" i="2"/>
  <c r="M113" i="2" s="1"/>
  <c r="T75" i="2"/>
  <c r="M114" i="2"/>
  <c r="T76" i="2"/>
  <c r="M115" i="2" s="1"/>
  <c r="T77" i="2"/>
  <c r="M116" i="2"/>
  <c r="T78" i="2"/>
  <c r="M117" i="2" s="1"/>
  <c r="T79" i="2"/>
  <c r="M118" i="2" s="1"/>
  <c r="T50" i="2"/>
  <c r="S51" i="2"/>
  <c r="L90" i="2" s="1"/>
  <c r="S52" i="2"/>
  <c r="L91" i="2" s="1"/>
  <c r="S53" i="2"/>
  <c r="L92" i="2" s="1"/>
  <c r="S54" i="2"/>
  <c r="L93" i="2" s="1"/>
  <c r="S55" i="2"/>
  <c r="L94" i="2" s="1"/>
  <c r="S56" i="2"/>
  <c r="L95" i="2" s="1"/>
  <c r="S57" i="2"/>
  <c r="L96" i="2" s="1"/>
  <c r="S58" i="2"/>
  <c r="L97" i="2"/>
  <c r="S59" i="2"/>
  <c r="L98" i="2" s="1"/>
  <c r="S60" i="2"/>
  <c r="L99" i="2"/>
  <c r="S61" i="2"/>
  <c r="L100" i="2" s="1"/>
  <c r="S62" i="2"/>
  <c r="L101" i="2" s="1"/>
  <c r="S63" i="2"/>
  <c r="L102" i="2" s="1"/>
  <c r="S64" i="2"/>
  <c r="L103" i="2" s="1"/>
  <c r="S65" i="2"/>
  <c r="L104" i="2" s="1"/>
  <c r="S66" i="2"/>
  <c r="L105" i="2" s="1"/>
  <c r="S67" i="2"/>
  <c r="L106" i="2" s="1"/>
  <c r="S68" i="2"/>
  <c r="L107" i="2"/>
  <c r="S69" i="2"/>
  <c r="L108" i="2" s="1"/>
  <c r="S70" i="2"/>
  <c r="L109" i="2" s="1"/>
  <c r="S71" i="2"/>
  <c r="L110" i="2" s="1"/>
  <c r="S72" i="2"/>
  <c r="L111" i="2" s="1"/>
  <c r="S73" i="2"/>
  <c r="L112" i="2" s="1"/>
  <c r="S74" i="2"/>
  <c r="L113" i="2"/>
  <c r="S75" i="2"/>
  <c r="L114" i="2" s="1"/>
  <c r="S76" i="2"/>
  <c r="L115" i="2"/>
  <c r="S77" i="2"/>
  <c r="L116" i="2" s="1"/>
  <c r="S78" i="2"/>
  <c r="L117" i="2" s="1"/>
  <c r="S79" i="2"/>
  <c r="L118" i="2" s="1"/>
  <c r="S50" i="2"/>
  <c r="L89" i="2" s="1"/>
  <c r="R51" i="2"/>
  <c r="K90" i="2" s="1"/>
  <c r="R52" i="2"/>
  <c r="K91" i="2" s="1"/>
  <c r="R53" i="2"/>
  <c r="K92" i="2" s="1"/>
  <c r="R54" i="2"/>
  <c r="K93" i="2"/>
  <c r="R55" i="2"/>
  <c r="K94" i="2" s="1"/>
  <c r="R56" i="2"/>
  <c r="K95" i="2" s="1"/>
  <c r="R57" i="2"/>
  <c r="K96" i="2" s="1"/>
  <c r="R58" i="2"/>
  <c r="K97" i="2" s="1"/>
  <c r="R59" i="2"/>
  <c r="K98" i="2" s="1"/>
  <c r="R60" i="2"/>
  <c r="K99" i="2"/>
  <c r="R61" i="2"/>
  <c r="K100" i="2" s="1"/>
  <c r="R62" i="2"/>
  <c r="K101" i="2" s="1"/>
  <c r="R63" i="2"/>
  <c r="K102" i="2" s="1"/>
  <c r="R64" i="2"/>
  <c r="K103" i="2" s="1"/>
  <c r="R65" i="2"/>
  <c r="K104" i="2" s="1"/>
  <c r="R66" i="2"/>
  <c r="K105" i="2" s="1"/>
  <c r="R67" i="2"/>
  <c r="K106" i="2" s="1"/>
  <c r="R68" i="2"/>
  <c r="K107" i="2" s="1"/>
  <c r="R69" i="2"/>
  <c r="K108" i="2" s="1"/>
  <c r="R70" i="2"/>
  <c r="K109" i="2"/>
  <c r="R71" i="2"/>
  <c r="K110" i="2" s="1"/>
  <c r="R72" i="2"/>
  <c r="K111" i="2" s="1"/>
  <c r="R73" i="2"/>
  <c r="K112" i="2" s="1"/>
  <c r="R74" i="2"/>
  <c r="K113" i="2"/>
  <c r="R75" i="2"/>
  <c r="K114" i="2" s="1"/>
  <c r="R76" i="2"/>
  <c r="K115" i="2"/>
  <c r="R77" i="2"/>
  <c r="K116" i="2" s="1"/>
  <c r="R78" i="2"/>
  <c r="K117" i="2"/>
  <c r="R79" i="2"/>
  <c r="K118" i="2" s="1"/>
  <c r="R50" i="2"/>
  <c r="K89" i="2" s="1"/>
  <c r="Q51" i="2"/>
  <c r="J90" i="2" s="1"/>
  <c r="Q52" i="2"/>
  <c r="J91" i="2"/>
  <c r="Q53" i="2"/>
  <c r="J92" i="2" s="1"/>
  <c r="Q54" i="2"/>
  <c r="J93" i="2"/>
  <c r="Q55" i="2"/>
  <c r="J94" i="2" s="1"/>
  <c r="Q56" i="2"/>
  <c r="J95" i="2"/>
  <c r="Q57" i="2"/>
  <c r="J96" i="2" s="1"/>
  <c r="Q58" i="2"/>
  <c r="J97" i="2" s="1"/>
  <c r="Q59" i="2"/>
  <c r="J98" i="2" s="1"/>
  <c r="Q60" i="2"/>
  <c r="J99" i="2"/>
  <c r="Q61" i="2"/>
  <c r="J100" i="2" s="1"/>
  <c r="Q62" i="2"/>
  <c r="J101" i="2"/>
  <c r="Q63" i="2"/>
  <c r="J102" i="2" s="1"/>
  <c r="Q64" i="2"/>
  <c r="J103" i="2"/>
  <c r="Q65" i="2"/>
  <c r="J104" i="2" s="1"/>
  <c r="Q66" i="2"/>
  <c r="J105" i="2" s="1"/>
  <c r="Q67" i="2"/>
  <c r="J106" i="2" s="1"/>
  <c r="Q68" i="2"/>
  <c r="J107" i="2"/>
  <c r="Q69" i="2"/>
  <c r="J108" i="2" s="1"/>
  <c r="Q70" i="2"/>
  <c r="J109" i="2"/>
  <c r="Q71" i="2"/>
  <c r="J110" i="2" s="1"/>
  <c r="Q72" i="2"/>
  <c r="J111" i="2"/>
  <c r="Q73" i="2"/>
  <c r="J112" i="2" s="1"/>
  <c r="Q74" i="2"/>
  <c r="J113" i="2" s="1"/>
  <c r="Q75" i="2"/>
  <c r="J114" i="2" s="1"/>
  <c r="Q76" i="2"/>
  <c r="J115" i="2"/>
  <c r="Q77" i="2"/>
  <c r="J116" i="2" s="1"/>
  <c r="Q78" i="2"/>
  <c r="J117" i="2"/>
  <c r="Q79" i="2"/>
  <c r="J118" i="2" s="1"/>
  <c r="Q50" i="2"/>
  <c r="J89" i="2"/>
  <c r="P79" i="2"/>
  <c r="I118" i="2" s="1"/>
  <c r="P51" i="2"/>
  <c r="I90" i="2" s="1"/>
  <c r="P52" i="2"/>
  <c r="I91" i="2" s="1"/>
  <c r="P53" i="2"/>
  <c r="I92" i="2"/>
  <c r="P54" i="2"/>
  <c r="I93" i="2" s="1"/>
  <c r="P55" i="2"/>
  <c r="I94" i="2"/>
  <c r="P56" i="2"/>
  <c r="I95" i="2" s="1"/>
  <c r="P57" i="2"/>
  <c r="I96" i="2"/>
  <c r="P58" i="2"/>
  <c r="I97" i="2" s="1"/>
  <c r="P59" i="2"/>
  <c r="I98" i="2" s="1"/>
  <c r="P60" i="2"/>
  <c r="I99" i="2" s="1"/>
  <c r="P61" i="2"/>
  <c r="I100" i="2" s="1"/>
  <c r="P62" i="2"/>
  <c r="I101" i="2" s="1"/>
  <c r="P63" i="2"/>
  <c r="I102" i="2" s="1"/>
  <c r="P64" i="2"/>
  <c r="I103" i="2"/>
  <c r="P65" i="2"/>
  <c r="I104" i="2" s="1"/>
  <c r="P66" i="2"/>
  <c r="I105" i="2"/>
  <c r="P67" i="2"/>
  <c r="I106" i="2" s="1"/>
  <c r="P68" i="2"/>
  <c r="I107" i="2"/>
  <c r="P69" i="2"/>
  <c r="I108" i="2" s="1"/>
  <c r="P70" i="2"/>
  <c r="I109" i="2" s="1"/>
  <c r="P71" i="2"/>
  <c r="I110" i="2" s="1"/>
  <c r="P72" i="2"/>
  <c r="I111" i="2"/>
  <c r="P73" i="2"/>
  <c r="I112" i="2" s="1"/>
  <c r="P74" i="2"/>
  <c r="I113" i="2"/>
  <c r="P75" i="2"/>
  <c r="I114" i="2" s="1"/>
  <c r="P76" i="2"/>
  <c r="I115" i="2"/>
  <c r="P77" i="2"/>
  <c r="I116" i="2" s="1"/>
  <c r="P78" i="2"/>
  <c r="I117" i="2" s="1"/>
  <c r="P50" i="2"/>
  <c r="I89" i="2" s="1"/>
  <c r="M51" i="2"/>
  <c r="M52" i="2"/>
  <c r="M53" i="2"/>
  <c r="F92" i="2" s="1"/>
  <c r="M54" i="2"/>
  <c r="M55" i="2"/>
  <c r="M56" i="2"/>
  <c r="M57" i="2"/>
  <c r="F96" i="2" s="1"/>
  <c r="M58" i="2"/>
  <c r="M59" i="2"/>
  <c r="F98" i="2" s="1"/>
  <c r="M60" i="2"/>
  <c r="M61" i="2"/>
  <c r="M62" i="2"/>
  <c r="M63" i="2"/>
  <c r="M64" i="2"/>
  <c r="M65" i="2"/>
  <c r="F104" i="2" s="1"/>
  <c r="M66" i="2"/>
  <c r="M67" i="2"/>
  <c r="M68" i="2"/>
  <c r="F107" i="2" s="1"/>
  <c r="M69" i="2"/>
  <c r="M70" i="2"/>
  <c r="M71" i="2"/>
  <c r="M72" i="2"/>
  <c r="F111" i="2" s="1"/>
  <c r="M73" i="2"/>
  <c r="M74" i="2"/>
  <c r="M75" i="2"/>
  <c r="M76" i="2"/>
  <c r="M77" i="2"/>
  <c r="M78" i="2"/>
  <c r="M79" i="2"/>
  <c r="M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E108" i="2"/>
  <c r="L70" i="2"/>
  <c r="L71" i="2"/>
  <c r="L72" i="2"/>
  <c r="L73" i="2"/>
  <c r="E112" i="2" s="1"/>
  <c r="L74" i="2"/>
  <c r="L75" i="2"/>
  <c r="L76" i="2"/>
  <c r="L77" i="2"/>
  <c r="L78" i="2"/>
  <c r="L79" i="2"/>
  <c r="L50" i="2"/>
  <c r="I79" i="2"/>
  <c r="B118" i="2" s="1"/>
  <c r="J79" i="2"/>
  <c r="K79" i="2"/>
  <c r="D118" i="2" s="1"/>
  <c r="K51" i="2"/>
  <c r="K52" i="2"/>
  <c r="D91" i="2"/>
  <c r="K53" i="2"/>
  <c r="D92" i="2" s="1"/>
  <c r="K54" i="2"/>
  <c r="K55" i="2"/>
  <c r="D94" i="2" s="1"/>
  <c r="K56" i="2"/>
  <c r="D95" i="2" s="1"/>
  <c r="K57" i="2"/>
  <c r="D96" i="2" s="1"/>
  <c r="K58" i="2"/>
  <c r="K59" i="2"/>
  <c r="D98" i="2"/>
  <c r="K60" i="2"/>
  <c r="D99" i="2" s="1"/>
  <c r="K61" i="2"/>
  <c r="K62" i="2"/>
  <c r="K63" i="2"/>
  <c r="K64" i="2"/>
  <c r="K65" i="2"/>
  <c r="K66" i="2"/>
  <c r="D105" i="2"/>
  <c r="K67" i="2"/>
  <c r="K68" i="2"/>
  <c r="K69" i="2"/>
  <c r="K70" i="2"/>
  <c r="D109" i="2" s="1"/>
  <c r="K71" i="2"/>
  <c r="K72" i="2"/>
  <c r="K73" i="2"/>
  <c r="K74" i="2"/>
  <c r="D113" i="2" s="1"/>
  <c r="K75" i="2"/>
  <c r="D114" i="2" s="1"/>
  <c r="K76" i="2"/>
  <c r="D115" i="2"/>
  <c r="K77" i="2"/>
  <c r="K78" i="2"/>
  <c r="K50" i="2"/>
  <c r="D89" i="2" s="1"/>
  <c r="J51" i="2"/>
  <c r="J52" i="2"/>
  <c r="C91" i="2" s="1"/>
  <c r="J53" i="2"/>
  <c r="J54" i="2"/>
  <c r="C93" i="2" s="1"/>
  <c r="J55" i="2"/>
  <c r="C94" i="2" s="1"/>
  <c r="J56" i="2"/>
  <c r="C95" i="2" s="1"/>
  <c r="J57" i="2"/>
  <c r="J58" i="2"/>
  <c r="C97" i="2" s="1"/>
  <c r="J59" i="2"/>
  <c r="J60" i="2"/>
  <c r="J61" i="2"/>
  <c r="J62" i="2"/>
  <c r="C101" i="2" s="1"/>
  <c r="J63" i="2"/>
  <c r="J64" i="2"/>
  <c r="J65" i="2"/>
  <c r="J66" i="2"/>
  <c r="J67" i="2"/>
  <c r="J68" i="2"/>
  <c r="J69" i="2"/>
  <c r="J70" i="2"/>
  <c r="J71" i="2"/>
  <c r="J72" i="2"/>
  <c r="J73" i="2"/>
  <c r="C112" i="2"/>
  <c r="J74" i="2"/>
  <c r="C113" i="2" s="1"/>
  <c r="J75" i="2"/>
  <c r="J76" i="2"/>
  <c r="C115" i="2" s="1"/>
  <c r="J77" i="2"/>
  <c r="C116" i="2" s="1"/>
  <c r="J78" i="2"/>
  <c r="C117" i="2" s="1"/>
  <c r="J50" i="2"/>
  <c r="I50" i="2"/>
  <c r="I52" i="2"/>
  <c r="I53" i="2"/>
  <c r="B92" i="2" s="1"/>
  <c r="I54" i="2"/>
  <c r="I55" i="2"/>
  <c r="I56" i="2"/>
  <c r="I57" i="2"/>
  <c r="I58" i="2"/>
  <c r="I59" i="2"/>
  <c r="I60" i="2"/>
  <c r="I61" i="2"/>
  <c r="B100" i="2" s="1"/>
  <c r="I62" i="2"/>
  <c r="B101" i="2" s="1"/>
  <c r="I63" i="2"/>
  <c r="I64" i="2"/>
  <c r="I65" i="2"/>
  <c r="I66" i="2"/>
  <c r="B105" i="2" s="1"/>
  <c r="I67" i="2"/>
  <c r="B106" i="2" s="1"/>
  <c r="I68" i="2"/>
  <c r="I69" i="2"/>
  <c r="B108" i="2"/>
  <c r="I70" i="2"/>
  <c r="I71" i="2"/>
  <c r="B110" i="2" s="1"/>
  <c r="I72" i="2"/>
  <c r="I73" i="2"/>
  <c r="B112" i="2" s="1"/>
  <c r="I74" i="2"/>
  <c r="I75" i="2"/>
  <c r="I76" i="2"/>
  <c r="I77" i="2"/>
  <c r="B116" i="2" s="1"/>
  <c r="I78" i="2"/>
  <c r="I51" i="2"/>
  <c r="C103" i="2"/>
  <c r="U5" i="1"/>
  <c r="U6" i="1"/>
  <c r="U7" i="1"/>
  <c r="U8" i="1"/>
  <c r="U4" i="1"/>
  <c r="T5" i="1"/>
  <c r="T6" i="1"/>
  <c r="T7" i="1"/>
  <c r="T8" i="1"/>
  <c r="T4" i="1"/>
  <c r="S5" i="1"/>
  <c r="S6" i="1"/>
  <c r="S7" i="1"/>
  <c r="S8" i="1"/>
  <c r="S4" i="1"/>
  <c r="R6" i="1"/>
  <c r="R7" i="1"/>
  <c r="R8" i="1"/>
  <c r="R4" i="1"/>
  <c r="F3" i="1"/>
  <c r="F4" i="1"/>
  <c r="F5" i="1"/>
  <c r="F6" i="1"/>
  <c r="F2" i="1"/>
  <c r="K3" i="1"/>
  <c r="K4" i="1"/>
  <c r="K5" i="1"/>
  <c r="K6" i="1"/>
  <c r="K2" i="1"/>
  <c r="AA5" i="8"/>
  <c r="AH5" i="8" s="1"/>
  <c r="AT5" i="8" s="1"/>
  <c r="AR32" i="8"/>
  <c r="AG11" i="8"/>
  <c r="AS11" i="8" s="1"/>
  <c r="AC5" i="8"/>
  <c r="AJ5" i="8" s="1"/>
  <c r="AV5" i="8" s="1"/>
  <c r="Y5" i="8"/>
  <c r="Z5" i="8"/>
  <c r="AG5" i="8" s="1"/>
  <c r="AS5" i="8" s="1"/>
  <c r="AA6" i="8"/>
  <c r="AH6" i="8" s="1"/>
  <c r="AT6" i="8" s="1"/>
  <c r="AA7" i="8"/>
  <c r="AH7" i="8" s="1"/>
  <c r="AT7" i="8" s="1"/>
  <c r="AA8" i="8"/>
  <c r="AH8" i="8" s="1"/>
  <c r="AT8" i="8" s="1"/>
  <c r="AA9" i="8"/>
  <c r="AH9" i="8" s="1"/>
  <c r="AT9" i="8" s="1"/>
  <c r="AA10" i="8"/>
  <c r="AH10" i="8" s="1"/>
  <c r="AT10" i="8" s="1"/>
  <c r="AA11" i="8"/>
  <c r="AH11" i="8" s="1"/>
  <c r="AT11" i="8" s="1"/>
  <c r="AA12" i="8"/>
  <c r="AH12" i="8" s="1"/>
  <c r="AT12" i="8" s="1"/>
  <c r="AA13" i="8"/>
  <c r="AH13" i="8" s="1"/>
  <c r="AT13" i="8" s="1"/>
  <c r="AA14" i="8"/>
  <c r="AH14" i="8" s="1"/>
  <c r="AT14" i="8" s="1"/>
  <c r="AA15" i="8"/>
  <c r="AH15" i="8" s="1"/>
  <c r="AT15" i="8" s="1"/>
  <c r="AA16" i="8"/>
  <c r="AH16" i="8" s="1"/>
  <c r="AT16" i="8" s="1"/>
  <c r="AA17" i="8"/>
  <c r="AH17" i="8" s="1"/>
  <c r="AT17" i="8" s="1"/>
  <c r="AA18" i="8"/>
  <c r="AH18" i="8" s="1"/>
  <c r="AT18" i="8" s="1"/>
  <c r="AA19" i="8"/>
  <c r="AH19" i="8" s="1"/>
  <c r="AT19" i="8" s="1"/>
  <c r="AA20" i="8"/>
  <c r="AH20" i="8" s="1"/>
  <c r="AT20" i="8" s="1"/>
  <c r="AA21" i="8"/>
  <c r="AH21" i="8" s="1"/>
  <c r="AT21" i="8" s="1"/>
  <c r="AA22" i="8"/>
  <c r="AH22" i="8" s="1"/>
  <c r="AT22" i="8" s="1"/>
  <c r="AA23" i="8"/>
  <c r="AH23" i="8" s="1"/>
  <c r="AT23" i="8" s="1"/>
  <c r="AA24" i="8"/>
  <c r="AH24" i="8" s="1"/>
  <c r="AT24" i="8" s="1"/>
  <c r="AA25" i="8"/>
  <c r="AH25" i="8" s="1"/>
  <c r="AT25" i="8" s="1"/>
  <c r="AA26" i="8"/>
  <c r="AH26" i="8" s="1"/>
  <c r="AT26" i="8" s="1"/>
  <c r="AA27" i="8"/>
  <c r="AH27" i="8" s="1"/>
  <c r="AT27" i="8" s="1"/>
  <c r="AA28" i="8"/>
  <c r="AH28" i="8" s="1"/>
  <c r="AT28" i="8" s="1"/>
  <c r="AA29" i="8"/>
  <c r="AH29" i="8" s="1"/>
  <c r="AT29" i="8" s="1"/>
  <c r="AA30" i="8"/>
  <c r="AH30" i="8" s="1"/>
  <c r="AT30" i="8" s="1"/>
  <c r="AA31" i="8"/>
  <c r="AH31" i="8" s="1"/>
  <c r="AT31" i="8" s="1"/>
  <c r="AA32" i="8"/>
  <c r="AH32" i="8" s="1"/>
  <c r="AT32" i="8" s="1"/>
  <c r="AG6" i="8"/>
  <c r="AS6" i="8" s="1"/>
  <c r="AC6" i="8"/>
  <c r="AJ6" i="8" s="1"/>
  <c r="AV6" i="8" s="1"/>
  <c r="AG7" i="8"/>
  <c r="AS7" i="8" s="1"/>
  <c r="AC7" i="8"/>
  <c r="AJ7" i="8" s="1"/>
  <c r="AV7" i="8" s="1"/>
  <c r="AG8" i="8"/>
  <c r="AS8" i="8" s="1"/>
  <c r="AC8" i="8"/>
  <c r="AJ8" i="8" s="1"/>
  <c r="AV8" i="8" s="1"/>
  <c r="AG9" i="8"/>
  <c r="AS9" i="8" s="1"/>
  <c r="AC9" i="8"/>
  <c r="AJ9" i="8" s="1"/>
  <c r="AV9" i="8" s="1"/>
  <c r="AG10" i="8"/>
  <c r="AS10" i="8" s="1"/>
  <c r="AC10" i="8"/>
  <c r="AJ10" i="8" s="1"/>
  <c r="AV10" i="8" s="1"/>
  <c r="AC11" i="8"/>
  <c r="AJ11" i="8" s="1"/>
  <c r="AV11" i="8" s="1"/>
  <c r="AG12" i="8"/>
  <c r="AS12" i="8" s="1"/>
  <c r="AC12" i="8"/>
  <c r="AJ12" i="8" s="1"/>
  <c r="AV12" i="8" s="1"/>
  <c r="AG13" i="8"/>
  <c r="AS13" i="8" s="1"/>
  <c r="AC13" i="8"/>
  <c r="AJ13" i="8" s="1"/>
  <c r="AV13" i="8" s="1"/>
  <c r="AG14" i="8"/>
  <c r="AS14" i="8" s="1"/>
  <c r="AC14" i="8"/>
  <c r="AJ14" i="8" s="1"/>
  <c r="AV14" i="8" s="1"/>
  <c r="AG15" i="8"/>
  <c r="AS15" i="8" s="1"/>
  <c r="AC15" i="8"/>
  <c r="AJ15" i="8" s="1"/>
  <c r="AV15" i="8" s="1"/>
  <c r="AG16" i="8"/>
  <c r="AS16" i="8" s="1"/>
  <c r="AC16" i="8"/>
  <c r="AJ16" i="8" s="1"/>
  <c r="AV16" i="8" s="1"/>
  <c r="AG17" i="8"/>
  <c r="AS17" i="8" s="1"/>
  <c r="AC17" i="8"/>
  <c r="AJ17" i="8" s="1"/>
  <c r="AV17" i="8" s="1"/>
  <c r="AG18" i="8"/>
  <c r="AS18" i="8"/>
  <c r="AC18" i="8"/>
  <c r="AJ18" i="8" s="1"/>
  <c r="AV18" i="8" s="1"/>
  <c r="AG19" i="8"/>
  <c r="AS19" i="8" s="1"/>
  <c r="AC19" i="8"/>
  <c r="AJ19" i="8" s="1"/>
  <c r="AV19" i="8" s="1"/>
  <c r="AG20" i="8"/>
  <c r="AS20" i="8" s="1"/>
  <c r="AC20" i="8"/>
  <c r="AJ20" i="8" s="1"/>
  <c r="AV20" i="8" s="1"/>
  <c r="AG21" i="8"/>
  <c r="AS21" i="8" s="1"/>
  <c r="AC21" i="8"/>
  <c r="AJ21" i="8" s="1"/>
  <c r="AV21" i="8" s="1"/>
  <c r="AG22" i="8"/>
  <c r="AS22" i="8" s="1"/>
  <c r="AC22" i="8"/>
  <c r="AJ22" i="8" s="1"/>
  <c r="AV22" i="8" s="1"/>
  <c r="AG23" i="8"/>
  <c r="AS23" i="8" s="1"/>
  <c r="AC23" i="8"/>
  <c r="AJ23" i="8" s="1"/>
  <c r="AV23" i="8" s="1"/>
  <c r="AG24" i="8"/>
  <c r="AS24" i="8" s="1"/>
  <c r="AC24" i="8"/>
  <c r="AJ24" i="8" s="1"/>
  <c r="AV24" i="8" s="1"/>
  <c r="AG25" i="8"/>
  <c r="AS25" i="8" s="1"/>
  <c r="AC25" i="8"/>
  <c r="AJ25" i="8" s="1"/>
  <c r="AV25" i="8" s="1"/>
  <c r="AG26" i="8"/>
  <c r="AS26" i="8" s="1"/>
  <c r="AC26" i="8"/>
  <c r="AJ26" i="8" s="1"/>
  <c r="AV26" i="8" s="1"/>
  <c r="AG27" i="8"/>
  <c r="AS27" i="8" s="1"/>
  <c r="AC27" i="8"/>
  <c r="AJ27" i="8" s="1"/>
  <c r="AV27" i="8" s="1"/>
  <c r="AG28" i="8"/>
  <c r="AS28" i="8" s="1"/>
  <c r="AC28" i="8"/>
  <c r="AJ28" i="8" s="1"/>
  <c r="AV28" i="8" s="1"/>
  <c r="AG29" i="8"/>
  <c r="AS29" i="8" s="1"/>
  <c r="AC29" i="8"/>
  <c r="AJ29" i="8" s="1"/>
  <c r="AV29" i="8" s="1"/>
  <c r="AG30" i="8"/>
  <c r="AS30" i="8" s="1"/>
  <c r="AC30" i="8"/>
  <c r="AJ30" i="8" s="1"/>
  <c r="AV30" i="8" s="1"/>
  <c r="AG31" i="8"/>
  <c r="AS31" i="8" s="1"/>
  <c r="AC31" i="8"/>
  <c r="AJ31" i="8" s="1"/>
  <c r="AV31" i="8" s="1"/>
  <c r="AG32" i="8"/>
  <c r="AS32" i="8" s="1"/>
  <c r="AC32" i="8"/>
  <c r="AJ32" i="8" s="1"/>
  <c r="AV32" i="8" s="1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M95" i="2"/>
  <c r="F94" i="2"/>
  <c r="F90" i="2"/>
  <c r="C105" i="2"/>
  <c r="B90" i="2"/>
  <c r="U16" i="5"/>
  <c r="T31" i="5"/>
  <c r="T7" i="5"/>
  <c r="S31" i="5"/>
  <c r="W10" i="5"/>
  <c r="S33" i="5"/>
  <c r="W30" i="5"/>
  <c r="S30" i="5"/>
  <c r="S21" i="5"/>
  <c r="S17" i="5"/>
  <c r="V14" i="5"/>
  <c r="W27" i="5"/>
  <c r="W7" i="5"/>
  <c r="T21" i="5"/>
  <c r="W16" i="5"/>
  <c r="U17" i="5"/>
  <c r="W17" i="5"/>
  <c r="W11" i="5"/>
  <c r="U7" i="5"/>
  <c r="U20" i="5"/>
  <c r="U25" i="5"/>
  <c r="W4" i="5"/>
  <c r="W22" i="5"/>
  <c r="U14" i="5"/>
  <c r="T33" i="5"/>
  <c r="F120" i="2"/>
  <c r="AF5" i="8" l="1"/>
  <c r="AR5" i="8" s="1"/>
  <c r="Y22" i="1"/>
  <c r="Z40" i="1"/>
  <c r="Z36" i="1"/>
  <c r="Z35" i="1"/>
  <c r="Z31" i="1"/>
  <c r="X41" i="1"/>
  <c r="X29" i="1"/>
  <c r="X25" i="1"/>
  <c r="X17" i="1"/>
  <c r="Y39" i="1"/>
  <c r="X35" i="1"/>
  <c r="AB32" i="1"/>
  <c r="AA28" i="1"/>
  <c r="Y36" i="1"/>
  <c r="Y32" i="1"/>
  <c r="Y28" i="1"/>
  <c r="Y20" i="1"/>
  <c r="Z37" i="1"/>
  <c r="Z34" i="1"/>
  <c r="Z33" i="1"/>
  <c r="Z30" i="1"/>
  <c r="Z18" i="1"/>
  <c r="Z17" i="1"/>
  <c r="X20" i="1"/>
  <c r="X43" i="1"/>
  <c r="Y38" i="1"/>
  <c r="Y35" i="1"/>
  <c r="Y34" i="1"/>
  <c r="Y23" i="1"/>
  <c r="X45" i="1"/>
  <c r="AA43" i="1"/>
  <c r="AA42" i="1"/>
  <c r="AB31" i="1"/>
  <c r="AB24" i="1"/>
  <c r="AB19" i="1"/>
  <c r="AB18" i="1"/>
  <c r="X38" i="1"/>
  <c r="X26" i="1"/>
  <c r="AB45" i="1"/>
  <c r="AA45" i="1"/>
  <c r="X47" i="1"/>
  <c r="AA30" i="1"/>
  <c r="AA26" i="1"/>
  <c r="AA25" i="1"/>
  <c r="X28" i="1"/>
  <c r="Y44" i="1"/>
  <c r="X16" i="1"/>
  <c r="Z19" i="1"/>
  <c r="X36" i="1"/>
  <c r="AA41" i="1"/>
  <c r="AB38" i="1"/>
  <c r="X27" i="1"/>
  <c r="V11" i="5"/>
  <c r="V34" i="5"/>
  <c r="V20" i="5"/>
  <c r="U11" i="5"/>
  <c r="U23" i="5"/>
  <c r="U31" i="5"/>
  <c r="U10" i="5"/>
  <c r="U34" i="5"/>
  <c r="V30" i="5"/>
  <c r="U28" i="5"/>
  <c r="V27" i="5"/>
  <c r="T16" i="5"/>
  <c r="V17" i="5"/>
  <c r="W12" i="5"/>
  <c r="V35" i="5"/>
  <c r="V36" i="5"/>
  <c r="V12" i="5"/>
  <c r="U13" i="5"/>
  <c r="V33" i="5"/>
  <c r="W32" i="5"/>
  <c r="U30" i="5"/>
  <c r="T28" i="5"/>
  <c r="U27" i="5"/>
  <c r="T25" i="5"/>
  <c r="V22" i="5"/>
  <c r="W21" i="5"/>
  <c r="T20" i="5"/>
  <c r="V19" i="5"/>
  <c r="S35" i="5"/>
  <c r="W15" i="5"/>
  <c r="S15" i="5"/>
  <c r="T10" i="5"/>
  <c r="U9" i="5"/>
  <c r="V8" i="5"/>
  <c r="S7" i="5"/>
  <c r="T6" i="5"/>
  <c r="U5" i="5"/>
  <c r="V4" i="5"/>
  <c r="U24" i="5"/>
  <c r="U35" i="5"/>
  <c r="T15" i="5"/>
  <c r="T30" i="5"/>
  <c r="T8" i="5"/>
  <c r="T5" i="5"/>
  <c r="T14" i="5"/>
  <c r="T11" i="5"/>
  <c r="T18" i="5"/>
  <c r="T23" i="5"/>
  <c r="V16" i="5"/>
  <c r="V13" i="5"/>
  <c r="S12" i="5"/>
  <c r="S10" i="5"/>
  <c r="T36" i="5"/>
  <c r="T13" i="5"/>
  <c r="V9" i="5"/>
  <c r="T17" i="5"/>
  <c r="T26" i="5"/>
  <c r="T19" i="5"/>
  <c r="V18" i="5"/>
  <c r="T22" i="5"/>
  <c r="T24" i="5"/>
  <c r="V25" i="5"/>
  <c r="V24" i="5"/>
  <c r="S23" i="5"/>
  <c r="V6" i="5"/>
  <c r="S5" i="5"/>
  <c r="S19" i="5"/>
  <c r="T35" i="5"/>
  <c r="U12" i="5"/>
  <c r="S11" i="5"/>
  <c r="U15" i="5"/>
  <c r="S14" i="5"/>
  <c r="S22" i="5"/>
  <c r="S4" i="5"/>
  <c r="V23" i="5"/>
  <c r="W8" i="5"/>
  <c r="S8" i="5"/>
  <c r="U6" i="5"/>
  <c r="V5" i="5"/>
  <c r="M92" i="2"/>
  <c r="F113" i="2"/>
  <c r="F102" i="2"/>
  <c r="F116" i="2"/>
  <c r="F108" i="2"/>
  <c r="E104" i="2"/>
  <c r="E103" i="2"/>
  <c r="E99" i="2"/>
  <c r="E95" i="2"/>
  <c r="E115" i="2"/>
  <c r="E89" i="2"/>
  <c r="E93" i="2"/>
  <c r="C89" i="2"/>
  <c r="C114" i="2"/>
  <c r="D120" i="2"/>
  <c r="C106" i="2"/>
  <c r="D97" i="2"/>
  <c r="D93" i="2"/>
  <c r="B113" i="2"/>
  <c r="B109" i="2"/>
  <c r="B107" i="2"/>
  <c r="B103" i="2"/>
  <c r="E106" i="2"/>
  <c r="E90" i="2"/>
  <c r="E117" i="2"/>
  <c r="F89" i="2"/>
  <c r="F101" i="2"/>
  <c r="F97" i="2"/>
  <c r="F93" i="2"/>
  <c r="F121" i="2"/>
  <c r="F99" i="2"/>
  <c r="F95" i="2"/>
  <c r="F91" i="2"/>
  <c r="C108" i="2"/>
  <c r="C120" i="2"/>
  <c r="C111" i="2"/>
  <c r="C110" i="2"/>
  <c r="C99" i="2"/>
  <c r="C96" i="2"/>
  <c r="C92" i="2"/>
  <c r="B98" i="2"/>
  <c r="B95" i="2"/>
  <c r="B91" i="2"/>
  <c r="B115" i="2"/>
  <c r="B122" i="2"/>
  <c r="D112" i="2"/>
  <c r="D108" i="2"/>
  <c r="B114" i="2"/>
  <c r="B102" i="2"/>
  <c r="B94" i="2"/>
  <c r="C104" i="2"/>
  <c r="D111" i="2"/>
  <c r="D107" i="2"/>
  <c r="D104" i="2"/>
  <c r="F118" i="2"/>
  <c r="M94" i="2"/>
  <c r="F100" i="2"/>
  <c r="M96" i="2"/>
  <c r="B121" i="2"/>
  <c r="B117" i="2"/>
  <c r="B104" i="2"/>
  <c r="B96" i="2"/>
  <c r="B93" i="2"/>
  <c r="D116" i="2"/>
  <c r="D106" i="2"/>
  <c r="D103" i="2"/>
  <c r="D90" i="2"/>
  <c r="E113" i="2"/>
  <c r="E97" i="2"/>
  <c r="E91" i="2"/>
  <c r="F114" i="2"/>
  <c r="E118" i="2"/>
  <c r="E116" i="2"/>
  <c r="F103" i="2"/>
  <c r="E100" i="2"/>
  <c r="E96" i="2"/>
  <c r="C90" i="2"/>
  <c r="M99" i="2"/>
  <c r="B120" i="2"/>
  <c r="B119" i="2"/>
  <c r="Z22" i="1"/>
  <c r="Z29" i="1"/>
  <c r="Z28" i="1"/>
  <c r="Z25" i="1"/>
  <c r="AA16" i="1"/>
  <c r="AB26" i="1"/>
  <c r="Z27" i="1"/>
  <c r="AA32" i="1"/>
  <c r="AB40" i="1"/>
  <c r="AB39" i="1"/>
  <c r="Y16" i="1"/>
  <c r="Y24" i="1"/>
  <c r="Y33" i="1"/>
  <c r="Y43" i="1"/>
  <c r="Y46" i="1"/>
  <c r="Y18" i="1"/>
  <c r="Y27" i="1"/>
  <c r="Y42" i="1"/>
  <c r="Y25" i="1"/>
  <c r="Y40" i="1"/>
  <c r="Y19" i="1"/>
  <c r="Y21" i="1"/>
  <c r="Y29" i="1"/>
  <c r="X22" i="1"/>
  <c r="AA33" i="1"/>
  <c r="AA20" i="1"/>
  <c r="AB44" i="1"/>
  <c r="Z45" i="1"/>
  <c r="AB20" i="1"/>
  <c r="Z26" i="1"/>
  <c r="AA29" i="1"/>
  <c r="Y31" i="1"/>
  <c r="Y41" i="1"/>
  <c r="X40" i="1"/>
  <c r="AA37" i="1"/>
  <c r="Z39" i="1"/>
  <c r="X39" i="1"/>
  <c r="Z32" i="1"/>
  <c r="AB35" i="1"/>
  <c r="AB25" i="1"/>
  <c r="Y37" i="1"/>
  <c r="AA34" i="1"/>
  <c r="X34" i="1"/>
  <c r="Z23" i="1"/>
  <c r="X24" i="1"/>
  <c r="AA21" i="1"/>
  <c r="X19" i="1"/>
  <c r="AB17" i="1"/>
  <c r="AB29" i="1"/>
  <c r="AB27" i="1"/>
  <c r="AB22" i="1"/>
  <c r="Y26" i="1"/>
  <c r="X23" i="1"/>
  <c r="AA44" i="1"/>
  <c r="Z41" i="1"/>
  <c r="Z16" i="1"/>
  <c r="AA38" i="1"/>
  <c r="AA23" i="1"/>
  <c r="Z24" i="1"/>
  <c r="AB36" i="1"/>
  <c r="AB42" i="1"/>
  <c r="Z21" i="1"/>
  <c r="X44" i="1"/>
  <c r="AA27" i="1"/>
  <c r="AA18" i="1"/>
  <c r="Z44" i="1"/>
  <c r="AB37" i="1"/>
  <c r="AA19" i="1"/>
  <c r="Y17" i="1"/>
  <c r="Y45" i="1"/>
  <c r="Z20" i="1"/>
  <c r="AA35" i="1"/>
  <c r="X37" i="1"/>
  <c r="X18" i="1"/>
  <c r="X33" i="1"/>
  <c r="X21" i="1"/>
  <c r="AB34" i="1"/>
  <c r="X32" i="1"/>
  <c r="AA40" i="1"/>
  <c r="AA17" i="1"/>
  <c r="X42" i="1"/>
  <c r="Y30" i="1"/>
  <c r="AA36" i="1"/>
  <c r="AB28" i="1"/>
  <c r="AB21" i="1"/>
  <c r="AB33" i="1"/>
  <c r="AB43" i="1"/>
  <c r="Z46" i="1"/>
  <c r="Z47" i="1"/>
  <c r="AB30" i="1"/>
  <c r="Z38" i="1"/>
  <c r="Z42" i="1"/>
  <c r="X31" i="1"/>
  <c r="Y47" i="1"/>
  <c r="AA24" i="1"/>
  <c r="AB46" i="1"/>
  <c r="AB47" i="1"/>
  <c r="D110" i="2"/>
  <c r="D102" i="2"/>
  <c r="F112" i="2"/>
  <c r="AB23" i="1"/>
  <c r="D119" i="2"/>
  <c r="AA47" i="1"/>
  <c r="AB16" i="1"/>
  <c r="C121" i="2"/>
  <c r="AA46" i="1"/>
  <c r="M91" i="2"/>
  <c r="S9" i="5"/>
  <c r="D121" i="2"/>
  <c r="M89" i="2"/>
  <c r="S29" i="5"/>
  <c r="C119" i="2"/>
  <c r="X46" i="1"/>
</calcChain>
</file>

<file path=xl/comments1.xml><?xml version="1.0" encoding="utf-8"?>
<comments xmlns="http://schemas.openxmlformats.org/spreadsheetml/2006/main">
  <authors>
    <author>JAMEL SAADAOUI</author>
  </authors>
  <commentList>
    <comment ref="AB3" authorId="0" shapeId="0">
      <text>
        <r>
          <rPr>
            <b/>
            <sz val="9"/>
            <color indexed="81"/>
            <rFont val="Tahoma"/>
            <family val="2"/>
          </rPr>
          <t>JAMEL SAADAOUI:</t>
        </r>
        <r>
          <rPr>
            <sz val="9"/>
            <color indexed="81"/>
            <rFont val="Tahoma"/>
            <family val="2"/>
          </rPr>
          <t xml:space="preserve">
Valeur des balances courantes observées corrigées sans effets dynamiques</t>
        </r>
      </text>
    </comment>
  </commentList>
</comments>
</file>

<file path=xl/sharedStrings.xml><?xml version="1.0" encoding="utf-8"?>
<sst xmlns="http://schemas.openxmlformats.org/spreadsheetml/2006/main" count="304" uniqueCount="101">
  <si>
    <t>USA</t>
  </si>
  <si>
    <t>JAPON</t>
  </si>
  <si>
    <t>EURO</t>
  </si>
  <si>
    <t>CHINE</t>
  </si>
  <si>
    <t>UK</t>
  </si>
  <si>
    <t>T = 1</t>
  </si>
  <si>
    <t>T = 2</t>
  </si>
  <si>
    <t>T = 3</t>
  </si>
  <si>
    <t>EXPORT</t>
  </si>
  <si>
    <t>IMPORT</t>
  </si>
  <si>
    <t>US</t>
  </si>
  <si>
    <t>Bc/PY=mT((e2x+e3x)(1-ax)rx1-am(e2m +e3m)rm1+e3x(1-ax)rx2-am(e3m)rm2</t>
  </si>
  <si>
    <t>ax</t>
  </si>
  <si>
    <t>am</t>
  </si>
  <si>
    <t>ex</t>
  </si>
  <si>
    <t>em</t>
  </si>
  <si>
    <t>(e2x+e3x)(1-ax)</t>
  </si>
  <si>
    <t>am(e2m +e3m)</t>
  </si>
  <si>
    <t>e3x(1-ax)</t>
  </si>
  <si>
    <t>am(e3m)</t>
  </si>
  <si>
    <t>λij = X i vers j / X i</t>
  </si>
  <si>
    <t>μij = M i en provenance de j / M i</t>
  </si>
  <si>
    <t>PX en $</t>
  </si>
  <si>
    <t>Pxus</t>
  </si>
  <si>
    <t>PXjp</t>
  </si>
  <si>
    <t>Pxeu</t>
  </si>
  <si>
    <t>PXch</t>
  </si>
  <si>
    <t>CPI en dollar</t>
  </si>
  <si>
    <t>usa</t>
  </si>
  <si>
    <t>jp</t>
  </si>
  <si>
    <t>euro</t>
  </si>
  <si>
    <t>uk</t>
  </si>
  <si>
    <t>ch</t>
  </si>
  <si>
    <t>P en MN</t>
  </si>
  <si>
    <t>PPI/WPI</t>
  </si>
  <si>
    <t>P us</t>
  </si>
  <si>
    <t>Pjp</t>
  </si>
  <si>
    <t>Peuro</t>
  </si>
  <si>
    <t>Pch</t>
  </si>
  <si>
    <t>E</t>
  </si>
  <si>
    <t>JP</t>
  </si>
  <si>
    <t>1$ = Ei UMNi</t>
  </si>
  <si>
    <t>Japan</t>
  </si>
  <si>
    <t>United Kingdom</t>
  </si>
  <si>
    <t>Euro area</t>
  </si>
  <si>
    <t>China</t>
  </si>
  <si>
    <t>United States</t>
  </si>
  <si>
    <t>Euro Area</t>
  </si>
  <si>
    <t xml:space="preserve">Euro area </t>
  </si>
  <si>
    <t>Px = PxX / X</t>
  </si>
  <si>
    <t>Chine</t>
  </si>
  <si>
    <t>Etats-Unis</t>
  </si>
  <si>
    <t>Japon</t>
  </si>
  <si>
    <t>Royaume-Uni</t>
  </si>
  <si>
    <t>Zone Euro</t>
  </si>
  <si>
    <t>MT = PxX / PY</t>
  </si>
  <si>
    <t>Euro</t>
  </si>
  <si>
    <t>Inflation, average consumer prices PD MN</t>
  </si>
  <si>
    <t>NB : CPI en $ Se-Eun Data / Ei UMNi</t>
  </si>
  <si>
    <t>Gross domestic product, deflator, P MN</t>
  </si>
  <si>
    <t>NB : Se-Eun Data PPI/WPI</t>
  </si>
  <si>
    <t>Gross domestic product, deflator, P $</t>
  </si>
  <si>
    <t>Px = PxX / X in $</t>
  </si>
  <si>
    <t>NB : Chine 1980 1981 = valeur de 1982</t>
  </si>
  <si>
    <t>PMX in $</t>
  </si>
  <si>
    <t>PMM in $</t>
  </si>
  <si>
    <t>PMX/P in $</t>
  </si>
  <si>
    <t>PD/PMM en MN</t>
  </si>
  <si>
    <t>rx</t>
  </si>
  <si>
    <t>rm</t>
  </si>
  <si>
    <t>Bc/pY</t>
  </si>
  <si>
    <t>JAPAN</t>
  </si>
  <si>
    <t>CHINA</t>
  </si>
  <si>
    <t xml:space="preserve">EU </t>
  </si>
  <si>
    <t>bjp</t>
  </si>
  <si>
    <t>buk</t>
  </si>
  <si>
    <t>bch</t>
  </si>
  <si>
    <t>bus</t>
  </si>
  <si>
    <t>beu</t>
  </si>
  <si>
    <t>En % du PIB</t>
  </si>
  <si>
    <t>Moyenne</t>
  </si>
  <si>
    <t>Avec taux d'ouverture du fichier MTGPI (4).XLS où on utilise les exports</t>
  </si>
  <si>
    <t>de biens et services hors pétrole</t>
  </si>
  <si>
    <t>Balance Courante Corrigée</t>
  </si>
  <si>
    <t>Euro area (17 countries)</t>
  </si>
  <si>
    <t>OECD April 2012</t>
  </si>
  <si>
    <t>Exports of goods and services (BoP, current US$)</t>
  </si>
  <si>
    <t>CHN</t>
  </si>
  <si>
    <t>EMU</t>
  </si>
  <si>
    <t>JPN</t>
  </si>
  <si>
    <t>GBR</t>
  </si>
  <si>
    <t>Exports of goods and services (constant 2000 US$)</t>
  </si>
  <si>
    <t>WDI April 2012</t>
  </si>
  <si>
    <t>ROW</t>
  </si>
  <si>
    <t>WDI 2013</t>
  </si>
  <si>
    <t>WDI 2013 USD CONSTANT 2005</t>
  </si>
  <si>
    <t>Fichier CUR 5 GPI CORR (11).XLS</t>
  </si>
  <si>
    <t>brow</t>
  </si>
  <si>
    <t>Actual current account balance</t>
  </si>
  <si>
    <t>Corrected current account balance (XR)</t>
  </si>
  <si>
    <t>Equilibirum current account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</si>
</sst>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0"/>
  </numFmts>
  <fonts count="27">
    <font>
      <sz val="10"/>
      <color theme="1"/>
      <name val="Arial Unicode MS"/>
      <family val="2"/>
    </font>
    <font>
      <sz val="11"/>
      <name val="돋움"/>
      <family val="3"/>
      <charset val="129"/>
    </font>
    <font>
      <sz val="10"/>
      <name val="Arial Unicode MS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 Unicode MS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C00000"/>
      <name val="Arial Unicode MS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26" borderId="1" applyNumberFormat="0" applyAlignment="0" applyProtection="0"/>
    <xf numFmtId="0" fontId="13" fillId="0" borderId="2" applyNumberFormat="0" applyFill="0" applyAlignment="0" applyProtection="0"/>
    <xf numFmtId="0" fontId="14" fillId="27" borderId="1" applyNumberFormat="0" applyAlignment="0" applyProtection="0"/>
    <xf numFmtId="0" fontId="15" fillId="28" borderId="0" applyNumberFormat="0" applyBorder="0" applyAlignment="0" applyProtection="0"/>
    <xf numFmtId="0" fontId="16" fillId="2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30" borderId="0" applyNumberFormat="0" applyBorder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31" borderId="8" applyNumberFormat="0" applyAlignment="0" applyProtection="0"/>
    <xf numFmtId="0" fontId="1" fillId="0" borderId="0"/>
  </cellStyleXfs>
  <cellXfs count="54">
    <xf numFmtId="0" fontId="0" fillId="0" borderId="0" xfId="0"/>
    <xf numFmtId="2" fontId="0" fillId="0" borderId="0" xfId="0" applyNumberFormat="1"/>
    <xf numFmtId="0" fontId="0" fillId="32" borderId="0" xfId="0" applyFill="1"/>
    <xf numFmtId="0" fontId="2" fillId="0" borderId="0" xfId="0" applyFont="1"/>
    <xf numFmtId="0" fontId="24" fillId="0" borderId="0" xfId="0" applyFont="1"/>
    <xf numFmtId="0" fontId="0" fillId="0" borderId="0" xfId="0" applyNumberFormat="1"/>
    <xf numFmtId="0" fontId="0" fillId="0" borderId="0" xfId="0" applyFill="1"/>
    <xf numFmtId="2" fontId="11" fillId="0" borderId="0" xfId="0" applyNumberFormat="1" applyFont="1"/>
    <xf numFmtId="0" fontId="11" fillId="0" borderId="0" xfId="0" applyFont="1"/>
    <xf numFmtId="165" fontId="0" fillId="0" borderId="0" xfId="0" applyNumberFormat="1"/>
    <xf numFmtId="0" fontId="4" fillId="0" borderId="0" xfId="0" applyFont="1" applyAlignment="1">
      <alignment vertical="center"/>
    </xf>
    <xf numFmtId="165" fontId="4" fillId="0" borderId="0" xfId="100" applyNumberFormat="1" applyFont="1"/>
    <xf numFmtId="0" fontId="5" fillId="0" borderId="0" xfId="0" applyFont="1" applyAlignment="1">
      <alignment vertical="center"/>
    </xf>
    <xf numFmtId="0" fontId="4" fillId="0" borderId="0" xfId="100" applyFont="1"/>
    <xf numFmtId="2" fontId="26" fillId="0" borderId="0" xfId="0" applyNumberFormat="1" applyFont="1"/>
    <xf numFmtId="165" fontId="26" fillId="0" borderId="0" xfId="0" applyNumberFormat="1" applyFont="1" applyFill="1"/>
    <xf numFmtId="0" fontId="26" fillId="0" borderId="0" xfId="0" applyFont="1"/>
    <xf numFmtId="0" fontId="0" fillId="0" borderId="0" xfId="0" applyNumberFormat="1" applyFill="1"/>
    <xf numFmtId="0" fontId="0" fillId="0" borderId="0" xfId="0"/>
    <xf numFmtId="2" fontId="0" fillId="0" borderId="0" xfId="0" applyNumberFormat="1"/>
    <xf numFmtId="165" fontId="2" fillId="0" borderId="0" xfId="0" applyNumberFormat="1" applyFont="1"/>
    <xf numFmtId="165" fontId="11" fillId="0" borderId="0" xfId="0" applyNumberFormat="1" applyFont="1"/>
    <xf numFmtId="0" fontId="0" fillId="33" borderId="0" xfId="0" applyFill="1"/>
    <xf numFmtId="165" fontId="0" fillId="33" borderId="0" xfId="0" applyNumberFormat="1" applyFill="1"/>
    <xf numFmtId="2" fontId="0" fillId="34" borderId="0" xfId="0" applyNumberFormat="1" applyFill="1"/>
    <xf numFmtId="0" fontId="0" fillId="34" borderId="0" xfId="0" applyFill="1"/>
    <xf numFmtId="2" fontId="0" fillId="0" borderId="0" xfId="0" applyNumberFormat="1" applyFill="1"/>
    <xf numFmtId="0" fontId="24" fillId="34" borderId="0" xfId="0" applyFont="1" applyFill="1"/>
    <xf numFmtId="0" fontId="0" fillId="0" borderId="0" xfId="0" applyFont="1"/>
    <xf numFmtId="0" fontId="0" fillId="35" borderId="0" xfId="0" applyFill="1"/>
    <xf numFmtId="2" fontId="0" fillId="35" borderId="0" xfId="0" applyNumberFormat="1" applyFill="1"/>
    <xf numFmtId="0" fontId="8" fillId="35" borderId="0" xfId="0" applyFont="1" applyFill="1"/>
    <xf numFmtId="2" fontId="24" fillId="35" borderId="0" xfId="0" applyNumberFormat="1" applyFont="1" applyFill="1"/>
    <xf numFmtId="0" fontId="0" fillId="36" borderId="0" xfId="0" applyFill="1"/>
    <xf numFmtId="165" fontId="2" fillId="34" borderId="0" xfId="0" applyNumberFormat="1" applyFont="1" applyFill="1"/>
    <xf numFmtId="165" fontId="0" fillId="34" borderId="0" xfId="0" applyNumberFormat="1" applyFill="1"/>
    <xf numFmtId="2" fontId="2" fillId="0" borderId="0" xfId="0" applyNumberFormat="1" applyFont="1"/>
    <xf numFmtId="0" fontId="11" fillId="0" borderId="0" xfId="0" applyFont="1" applyFill="1"/>
    <xf numFmtId="2" fontId="11" fillId="0" borderId="0" xfId="0" applyNumberFormat="1" applyFont="1" applyFill="1"/>
    <xf numFmtId="0" fontId="11" fillId="0" borderId="0" xfId="0" applyNumberFormat="1" applyFont="1" applyFill="1"/>
    <xf numFmtId="165" fontId="0" fillId="0" borderId="0" xfId="0" applyNumberFormat="1" applyFill="1"/>
    <xf numFmtId="164" fontId="2" fillId="0" borderId="0" xfId="0" applyNumberFormat="1" applyFont="1" applyFill="1"/>
    <xf numFmtId="164" fontId="11" fillId="34" borderId="0" xfId="0" applyNumberFormat="1" applyFont="1" applyFill="1"/>
    <xf numFmtId="164" fontId="2" fillId="34" borderId="0" xfId="0" applyNumberFormat="1" applyFont="1" applyFill="1"/>
    <xf numFmtId="0" fontId="0" fillId="32" borderId="0" xfId="0" applyNumberFormat="1" applyFill="1"/>
    <xf numFmtId="2" fontId="0" fillId="32" borderId="0" xfId="0" applyNumberFormat="1" applyFill="1"/>
    <xf numFmtId="2" fontId="11" fillId="32" borderId="0" xfId="0" applyNumberFormat="1" applyFont="1" applyFill="1"/>
    <xf numFmtId="0" fontId="0" fillId="37" borderId="0" xfId="0" applyFill="1"/>
    <xf numFmtId="2" fontId="0" fillId="37" borderId="0" xfId="0" applyNumberFormat="1" applyFill="1"/>
    <xf numFmtId="165" fontId="2" fillId="37" borderId="0" xfId="0" applyNumberFormat="1" applyFont="1" applyFill="1"/>
    <xf numFmtId="165" fontId="0" fillId="37" borderId="0" xfId="0" applyNumberFormat="1" applyFill="1"/>
    <xf numFmtId="2" fontId="11" fillId="37" borderId="0" xfId="0" applyNumberFormat="1" applyFont="1" applyFill="1"/>
    <xf numFmtId="0" fontId="24" fillId="37" borderId="0" xfId="0" applyFont="1" applyFill="1"/>
    <xf numFmtId="166" fontId="0" fillId="0" borderId="0" xfId="0" applyNumberFormat="1"/>
  </cellXfs>
  <cellStyles count="101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 2" xfId="41"/>
    <cellStyle name="Normal 2 3" xfId="42"/>
    <cellStyle name="Normal 2 4" xfId="43"/>
    <cellStyle name="Normal 2 5" xfId="44"/>
    <cellStyle name="Normal 2 6" xfId="45"/>
    <cellStyle name="Normal 20" xfId="46"/>
    <cellStyle name="Normal 21" xfId="47"/>
    <cellStyle name="Normal 22" xfId="48"/>
    <cellStyle name="Normal 23" xfId="49"/>
    <cellStyle name="Normal 24" xfId="50"/>
    <cellStyle name="Normal 25" xfId="51"/>
    <cellStyle name="Normal 26" xfId="52"/>
    <cellStyle name="Normal 27" xfId="53"/>
    <cellStyle name="Normal 28" xfId="54"/>
    <cellStyle name="Normal 29" xfId="55"/>
    <cellStyle name="Normal 3" xfId="56"/>
    <cellStyle name="Normal 3 2" xfId="57"/>
    <cellStyle name="Normal 3 3" xfId="58"/>
    <cellStyle name="Normal 3 4" xfId="59"/>
    <cellStyle name="Normal 3 5" xfId="60"/>
    <cellStyle name="Normal 3 6" xfId="61"/>
    <cellStyle name="Normal 30" xfId="62"/>
    <cellStyle name="Normal 31" xfId="63"/>
    <cellStyle name="Normal 32" xfId="64"/>
    <cellStyle name="Normal 33" xfId="65"/>
    <cellStyle name="Normal 34" xfId="66"/>
    <cellStyle name="Normal 35" xfId="67"/>
    <cellStyle name="Normal 36" xfId="68"/>
    <cellStyle name="Normal 38" xfId="69"/>
    <cellStyle name="Normal 39" xfId="70"/>
    <cellStyle name="Normal 4" xfId="71"/>
    <cellStyle name="Normal 4 2" xfId="72"/>
    <cellStyle name="Normal 4 3" xfId="73"/>
    <cellStyle name="Normal 4 4" xfId="74"/>
    <cellStyle name="Normal 4 5" xfId="75"/>
    <cellStyle name="Normal 4 6" xfId="76"/>
    <cellStyle name="Normal 40" xfId="77"/>
    <cellStyle name="Normal 41" xfId="78"/>
    <cellStyle name="Normal 42" xfId="79"/>
    <cellStyle name="Normal 5" xfId="80"/>
    <cellStyle name="Normal 6" xfId="81"/>
    <cellStyle name="Normal 7" xfId="82"/>
    <cellStyle name="Normal 7 2" xfId="83"/>
    <cellStyle name="Normal 7 3" xfId="84"/>
    <cellStyle name="Normal 7 4" xfId="85"/>
    <cellStyle name="Normal 7 5" xfId="86"/>
    <cellStyle name="Normal 7 6" xfId="87"/>
    <cellStyle name="Normal 8" xfId="88"/>
    <cellStyle name="Normal 9" xfId="89"/>
    <cellStyle name="Satisfaisant" xfId="90" builtinId="26" customBuiltin="1"/>
    <cellStyle name="Sortie" xfId="91" builtinId="21" customBuiltin="1"/>
    <cellStyle name="Texte explicatif" xfId="92" builtinId="53" customBuiltin="1"/>
    <cellStyle name="Titre" xfId="93" builtinId="15" customBuiltin="1"/>
    <cellStyle name="Titre 1" xfId="94" builtinId="16" customBuiltin="1"/>
    <cellStyle name="Titre 2" xfId="95" builtinId="17" customBuiltin="1"/>
    <cellStyle name="Titre 3" xfId="96" builtinId="18" customBuiltin="1"/>
    <cellStyle name="Titre 4" xfId="97" builtinId="19" customBuiltin="1"/>
    <cellStyle name="Total" xfId="98" builtinId="25" customBuiltin="1"/>
    <cellStyle name="Vérification" xfId="99" builtinId="23" customBuiltin="1"/>
    <cellStyle name="표준_Data_Dynamic structure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06349206349201E-2"/>
          <c:y val="4.8611111111111112E-2"/>
          <c:w val="0.61309523809523814"/>
          <c:h val="0.76041666666666663"/>
        </c:manualLayout>
      </c:layout>
      <c:lineChart>
        <c:grouping val="standard"/>
        <c:varyColors val="0"/>
        <c:ser>
          <c:idx val="2"/>
          <c:order val="0"/>
          <c:tx>
            <c:strRef>
              <c:f>RX_RM!$C$8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RX_RM!$A$9:$A$45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RX_RM!$C$9:$C$45</c:f>
              <c:numCache>
                <c:formatCode>0.00</c:formatCode>
                <c:ptCount val="37"/>
                <c:pt idx="0">
                  <c:v>2.4106086313654456</c:v>
                </c:pt>
                <c:pt idx="1">
                  <c:v>2.34463980537272</c:v>
                </c:pt>
                <c:pt idx="2">
                  <c:v>2.6480733769816256</c:v>
                </c:pt>
                <c:pt idx="3">
                  <c:v>2.5251193926776985</c:v>
                </c:pt>
                <c:pt idx="4">
                  <c:v>2.5252345643605318</c:v>
                </c:pt>
                <c:pt idx="5">
                  <c:v>2.536007874328249</c:v>
                </c:pt>
                <c:pt idx="6">
                  <c:v>1.7916286123287879</c:v>
                </c:pt>
                <c:pt idx="7">
                  <c:v>1.5377221707530713</c:v>
                </c:pt>
                <c:pt idx="8">
                  <c:v>1.3624520581789974</c:v>
                </c:pt>
                <c:pt idx="9">
                  <c:v>1.4667768925480731</c:v>
                </c:pt>
                <c:pt idx="10">
                  <c:v>1.539370062457966</c:v>
                </c:pt>
                <c:pt idx="11">
                  <c:v>1.4321419299569691</c:v>
                </c:pt>
                <c:pt idx="12">
                  <c:v>1.3465011681585348</c:v>
                </c:pt>
                <c:pt idx="13">
                  <c:v>1.1822058654972292</c:v>
                </c:pt>
                <c:pt idx="14">
                  <c:v>1.0866283592445167</c:v>
                </c:pt>
                <c:pt idx="15" formatCode="General">
                  <c:v>1</c:v>
                </c:pt>
                <c:pt idx="16">
                  <c:v>1.156491004494077</c:v>
                </c:pt>
                <c:pt idx="17">
                  <c:v>1.286321545198496</c:v>
                </c:pt>
                <c:pt idx="18">
                  <c:v>1.3917274815784579</c:v>
                </c:pt>
                <c:pt idx="19">
                  <c:v>1.2110069618746646</c:v>
                </c:pt>
                <c:pt idx="20">
                  <c:v>1.1457152917939384</c:v>
                </c:pt>
                <c:pt idx="21">
                  <c:v>1.2920422278309369</c:v>
                </c:pt>
                <c:pt idx="22">
                  <c:v>1.3330701703438412</c:v>
                </c:pt>
                <c:pt idx="23">
                  <c:v>1.2325535073891836</c:v>
                </c:pt>
                <c:pt idx="24">
                  <c:v>1.1502557224926555</c:v>
                </c:pt>
                <c:pt idx="25">
                  <c:v>1.1717914663428379</c:v>
                </c:pt>
                <c:pt idx="26">
                  <c:v>1.236443042127586</c:v>
                </c:pt>
                <c:pt idx="27">
                  <c:v>1.251903636523825</c:v>
                </c:pt>
                <c:pt idx="28">
                  <c:v>1.0988725986111421</c:v>
                </c:pt>
                <c:pt idx="29">
                  <c:v>0.99479595799594212</c:v>
                </c:pt>
                <c:pt idx="30">
                  <c:v>0.93323695399487172</c:v>
                </c:pt>
                <c:pt idx="31">
                  <c:v>0.84847307258306992</c:v>
                </c:pt>
                <c:pt idx="32">
                  <c:v>0.84829696080183381</c:v>
                </c:pt>
                <c:pt idx="33">
                  <c:v>1.0375940338835665</c:v>
                </c:pt>
                <c:pt idx="34">
                  <c:v>1.1263582308825772</c:v>
                </c:pt>
                <c:pt idx="35">
                  <c:v>1.2868867507901562</c:v>
                </c:pt>
                <c:pt idx="36">
                  <c:v>1.2868867507901562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9-469A-955E-5CC414C907BF}"/>
            </c:ext>
          </c:extLst>
        </c:ser>
        <c:ser>
          <c:idx val="3"/>
          <c:order val="1"/>
          <c:tx>
            <c:strRef>
              <c:f>RX_RM!$D$8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numRef>
              <c:f>RX_RM!$A$9:$A$45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RX_RM!$D$9:$D$45</c:f>
              <c:numCache>
                <c:formatCode>0.00</c:formatCode>
                <c:ptCount val="37"/>
                <c:pt idx="0">
                  <c:v>0.67905433129020243</c:v>
                </c:pt>
                <c:pt idx="1">
                  <c:v>0.78533396037041481</c:v>
                </c:pt>
                <c:pt idx="2">
                  <c:v>0.90338631586256535</c:v>
                </c:pt>
                <c:pt idx="3">
                  <c:v>1.0411209024284009</c:v>
                </c:pt>
                <c:pt idx="4">
                  <c:v>1.1864367460562943</c:v>
                </c:pt>
                <c:pt idx="5">
                  <c:v>1.2297386012864782</c:v>
                </c:pt>
                <c:pt idx="6">
                  <c:v>1.0765842681025395</c:v>
                </c:pt>
                <c:pt idx="7">
                  <c:v>0.96569023526515463</c:v>
                </c:pt>
                <c:pt idx="8">
                  <c:v>0.88716804383367942</c:v>
                </c:pt>
                <c:pt idx="9">
                  <c:v>0.96450033771628041</c:v>
                </c:pt>
                <c:pt idx="10">
                  <c:v>0.88875720408794512</c:v>
                </c:pt>
                <c:pt idx="11">
                  <c:v>0.8948140035475991</c:v>
                </c:pt>
                <c:pt idx="12">
                  <c:v>0.89916801858386408</c:v>
                </c:pt>
                <c:pt idx="13">
                  <c:v>1.0522181962794397</c:v>
                </c:pt>
                <c:pt idx="14">
                  <c:v>1.0311819438570355</c:v>
                </c:pt>
                <c:pt idx="15" formatCode="General">
                  <c:v>1</c:v>
                </c:pt>
                <c:pt idx="16">
                  <c:v>1.0115044471237304</c:v>
                </c:pt>
                <c:pt idx="17">
                  <c:v>0.96396851348024526</c:v>
                </c:pt>
                <c:pt idx="18">
                  <c:v>0.95290278189840738</c:v>
                </c:pt>
                <c:pt idx="19">
                  <c:v>0.97536407077523235</c:v>
                </c:pt>
                <c:pt idx="20">
                  <c:v>1.0430241072612156</c:v>
                </c:pt>
                <c:pt idx="21">
                  <c:v>1.0962444055877842</c:v>
                </c:pt>
                <c:pt idx="22">
                  <c:v>1.0529535971518209</c:v>
                </c:pt>
                <c:pt idx="23">
                  <c:v>0.9665503071008793</c:v>
                </c:pt>
                <c:pt idx="24">
                  <c:v>0.86193400960755473</c:v>
                </c:pt>
                <c:pt idx="25">
                  <c:v>0.86795924679800773</c:v>
                </c:pt>
                <c:pt idx="26">
                  <c:v>0.85768415005965271</c:v>
                </c:pt>
                <c:pt idx="27">
                  <c:v>0.78869692015377135</c:v>
                </c:pt>
                <c:pt idx="28">
                  <c:v>0.85844006640701431</c:v>
                </c:pt>
                <c:pt idx="29">
                  <c:v>1.0130210141588341</c:v>
                </c:pt>
                <c:pt idx="30">
                  <c:v>1.0213218909586723</c:v>
                </c:pt>
                <c:pt idx="31">
                  <c:v>0.9849653130661481</c:v>
                </c:pt>
                <c:pt idx="32">
                  <c:v>0.99901999154131194</c:v>
                </c:pt>
                <c:pt idx="33">
                  <c:v>1.0094576339660517</c:v>
                </c:pt>
                <c:pt idx="34">
                  <c:v>0.95906689307334436</c:v>
                </c:pt>
                <c:pt idx="35">
                  <c:v>1.0329462747053664</c:v>
                </c:pt>
                <c:pt idx="36">
                  <c:v>1.0329462747053664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9-469A-955E-5CC414C907BF}"/>
            </c:ext>
          </c:extLst>
        </c:ser>
        <c:ser>
          <c:idx val="4"/>
          <c:order val="2"/>
          <c:tx>
            <c:strRef>
              <c:f>RX_RM!$E$8</c:f>
              <c:strCache>
                <c:ptCount val="1"/>
                <c:pt idx="0">
                  <c:v>Euro area</c:v>
                </c:pt>
              </c:strCache>
            </c:strRef>
          </c:tx>
          <c:marker>
            <c:symbol val="none"/>
          </c:marker>
          <c:cat>
            <c:numRef>
              <c:f>RX_RM!$A$9:$A$45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RX_RM!$E$9:$E$45</c:f>
              <c:numCache>
                <c:formatCode>0.00</c:formatCode>
                <c:ptCount val="37"/>
                <c:pt idx="0">
                  <c:v>0.94073190748836588</c:v>
                </c:pt>
                <c:pt idx="1">
                  <c:v>1.1742055018689999</c:v>
                </c:pt>
                <c:pt idx="2">
                  <c:v>1.3391291457035488</c:v>
                </c:pt>
                <c:pt idx="3">
                  <c:v>1.4705225643456488</c:v>
                </c:pt>
                <c:pt idx="4">
                  <c:v>1.6622450534972923</c:v>
                </c:pt>
                <c:pt idx="5">
                  <c:v>1.7280764113321234</c:v>
                </c:pt>
                <c:pt idx="6">
                  <c:v>1.3320947413088304</c:v>
                </c:pt>
                <c:pt idx="7">
                  <c:v>1.1339561851121622</c:v>
                </c:pt>
                <c:pt idx="8">
                  <c:v>1.1062639534424656</c:v>
                </c:pt>
                <c:pt idx="9">
                  <c:v>1.1872926837749584</c:v>
                </c:pt>
                <c:pt idx="10">
                  <c:v>1.0297016319661323</c:v>
                </c:pt>
                <c:pt idx="11">
                  <c:v>1.0575900844311543</c:v>
                </c:pt>
                <c:pt idx="12">
                  <c:v>1.0100381120657356</c:v>
                </c:pt>
                <c:pt idx="13">
                  <c:v>1.1159922431997924</c:v>
                </c:pt>
                <c:pt idx="14">
                  <c:v>1.1021133803234857</c:v>
                </c:pt>
                <c:pt idx="15" formatCode="General">
                  <c:v>1</c:v>
                </c:pt>
                <c:pt idx="16">
                  <c:v>1.0298519676854025</c:v>
                </c:pt>
                <c:pt idx="17">
                  <c:v>1.1535068878597501</c:v>
                </c:pt>
                <c:pt idx="18">
                  <c:v>1.1688572106109303</c:v>
                </c:pt>
                <c:pt idx="19">
                  <c:v>1.2269464096300615</c:v>
                </c:pt>
                <c:pt idx="20">
                  <c:v>1.4184933328069405</c:v>
                </c:pt>
                <c:pt idx="21">
                  <c:v>1.4597271524349287</c:v>
                </c:pt>
                <c:pt idx="22">
                  <c:v>1.3870980055548394</c:v>
                </c:pt>
                <c:pt idx="23">
                  <c:v>1.157138475930467</c:v>
                </c:pt>
                <c:pt idx="24">
                  <c:v>1.0521647951394761</c:v>
                </c:pt>
                <c:pt idx="25">
                  <c:v>1.0518598097194265</c:v>
                </c:pt>
                <c:pt idx="26">
                  <c:v>1.0414997177610279</c:v>
                </c:pt>
                <c:pt idx="27">
                  <c:v>0.95494765310255014</c:v>
                </c:pt>
                <c:pt idx="28">
                  <c:v>0.89243858393687681</c:v>
                </c:pt>
                <c:pt idx="29">
                  <c:v>0.94102708840498506</c:v>
                </c:pt>
                <c:pt idx="30">
                  <c:v>0.98704550570713601</c:v>
                </c:pt>
                <c:pt idx="31">
                  <c:v>0.94038914204842994</c:v>
                </c:pt>
                <c:pt idx="32">
                  <c:v>1.0174381590750614</c:v>
                </c:pt>
                <c:pt idx="33">
                  <c:v>0.98457999991110579</c:v>
                </c:pt>
                <c:pt idx="34">
                  <c:v>0.9853277567060843</c:v>
                </c:pt>
                <c:pt idx="35">
                  <c:v>1.1787091678381958</c:v>
                </c:pt>
                <c:pt idx="36">
                  <c:v>1.1787091678381958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9-469A-955E-5CC414C907BF}"/>
            </c:ext>
          </c:extLst>
        </c:ser>
        <c:ser>
          <c:idx val="0"/>
          <c:order val="3"/>
          <c:tx>
            <c:strRef>
              <c:f>RX_RM!$F$8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RX_RM!$A$9:$A$45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RX_RM!$F$9:$F$45</c:f>
              <c:numCache>
                <c:formatCode>0.00</c:formatCode>
                <c:ptCount val="37"/>
                <c:pt idx="0">
                  <c:v>0.17941865434332879</c:v>
                </c:pt>
                <c:pt idx="1">
                  <c:v>0.20410105255192024</c:v>
                </c:pt>
                <c:pt idx="2">
                  <c:v>0.22661328011761359</c:v>
                </c:pt>
                <c:pt idx="3">
                  <c:v>0.2365676387611827</c:v>
                </c:pt>
                <c:pt idx="4">
                  <c:v>0.277802198117996</c:v>
                </c:pt>
                <c:pt idx="5">
                  <c:v>0.35163589604015705</c:v>
                </c:pt>
                <c:pt idx="6">
                  <c:v>0.41343786329912641</c:v>
                </c:pt>
                <c:pt idx="7">
                  <c:v>0.44568484605666325</c:v>
                </c:pt>
                <c:pt idx="8">
                  <c:v>0.44568484605666325</c:v>
                </c:pt>
                <c:pt idx="9">
                  <c:v>0.45083463081774028</c:v>
                </c:pt>
                <c:pt idx="10">
                  <c:v>0.57274208676204297</c:v>
                </c:pt>
                <c:pt idx="11">
                  <c:v>0.63742380484653083</c:v>
                </c:pt>
                <c:pt idx="12">
                  <c:v>0.66031812325980133</c:v>
                </c:pt>
                <c:pt idx="13">
                  <c:v>0.68993776744712909</c:v>
                </c:pt>
                <c:pt idx="14">
                  <c:v>1.0320096577622697</c:v>
                </c:pt>
                <c:pt idx="15" formatCode="General">
                  <c:v>1</c:v>
                </c:pt>
                <c:pt idx="16">
                  <c:v>0.99554063699609308</c:v>
                </c:pt>
                <c:pt idx="17">
                  <c:v>0.99262400620158231</c:v>
                </c:pt>
                <c:pt idx="18">
                  <c:v>0.991323747814293</c:v>
                </c:pt>
                <c:pt idx="19">
                  <c:v>0.99123897178167497</c:v>
                </c:pt>
                <c:pt idx="20">
                  <c:v>0.99126938578207746</c:v>
                </c:pt>
                <c:pt idx="21">
                  <c:v>0.99109743891365987</c:v>
                </c:pt>
                <c:pt idx="22">
                  <c:v>0.99108426749616274</c:v>
                </c:pt>
                <c:pt idx="23">
                  <c:v>0.99109372696872877</c:v>
                </c:pt>
                <c:pt idx="24">
                  <c:v>0.99106546829118947</c:v>
                </c:pt>
                <c:pt idx="25">
                  <c:v>0.98118882101085358</c:v>
                </c:pt>
                <c:pt idx="26">
                  <c:v>0.95474073441668639</c:v>
                </c:pt>
                <c:pt idx="27">
                  <c:v>0.91092709177376729</c:v>
                </c:pt>
                <c:pt idx="28">
                  <c:v>0.83203305498935087</c:v>
                </c:pt>
                <c:pt idx="29">
                  <c:v>0.81799483848070331</c:v>
                </c:pt>
                <c:pt idx="30">
                  <c:v>0.81067308697434226</c:v>
                </c:pt>
                <c:pt idx="31">
                  <c:v>0.77369636793372909</c:v>
                </c:pt>
                <c:pt idx="32">
                  <c:v>0.75583975749265064</c:v>
                </c:pt>
                <c:pt idx="33">
                  <c:v>0.74188104844962233</c:v>
                </c:pt>
                <c:pt idx="34">
                  <c:v>0.73561576436669374</c:v>
                </c:pt>
                <c:pt idx="35">
                  <c:v>0.74568052343692104</c:v>
                </c:pt>
                <c:pt idx="36">
                  <c:v>0.74568052343692104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99-469A-955E-5CC414C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59296"/>
        <c:axId val="1"/>
      </c:lineChart>
      <c:catAx>
        <c:axId val="6179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7959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United Kingdom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'PROJECTIONS CA MEDIUM RUN (10)'!$K$2</c:f>
              <c:strCache>
                <c:ptCount val="1"/>
                <c:pt idx="0">
                  <c:v>Actual current account balance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(10)'!$K$3:$K$39</c:f>
              <c:numCache>
                <c:formatCode>0.00</c:formatCode>
                <c:ptCount val="23"/>
                <c:pt idx="0">
                  <c:v>-0.50344807372033429</c:v>
                </c:pt>
                <c:pt idx="1">
                  <c:v>-0.83975855088966722</c:v>
                </c:pt>
                <c:pt idx="2">
                  <c:v>-0.5061190756938192</c:v>
                </c:pt>
                <c:pt idx="3">
                  <c:v>-0.11375153568488515</c:v>
                </c:pt>
                <c:pt idx="4">
                  <c:v>0.11410069765501486</c:v>
                </c:pt>
                <c:pt idx="5">
                  <c:v>-1.7251319249857497</c:v>
                </c:pt>
                <c:pt idx="6">
                  <c:v>-1.80470825052755</c:v>
                </c:pt>
                <c:pt idx="7">
                  <c:v>-1.2634958395361087</c:v>
                </c:pt>
                <c:pt idx="8">
                  <c:v>-1.1267292571778316</c:v>
                </c:pt>
                <c:pt idx="9">
                  <c:v>-1.5400783061431027</c:v>
                </c:pt>
                <c:pt idx="10">
                  <c:v>-1.9583028611285005</c:v>
                </c:pt>
                <c:pt idx="11">
                  <c:v>-1.4942974278224848</c:v>
                </c:pt>
                <c:pt idx="12">
                  <c:v>-2.8661653800830993</c:v>
                </c:pt>
                <c:pt idx="13">
                  <c:v>-3.076725070454712</c:v>
                </c:pt>
                <c:pt idx="14">
                  <c:v>-3.8474631061902458</c:v>
                </c:pt>
                <c:pt idx="15">
                  <c:v>-3.4440894525944667</c:v>
                </c:pt>
                <c:pt idx="16">
                  <c:v>-3.4924099874238363</c:v>
                </c:pt>
                <c:pt idx="17">
                  <c:v>-2.4617973457292939</c:v>
                </c:pt>
                <c:pt idx="18">
                  <c:v>-4.1301843539918126</c:v>
                </c:pt>
                <c:pt idx="19">
                  <c:v>-5.3830778265482744</c:v>
                </c:pt>
                <c:pt idx="20">
                  <c:v>-5.8323408096083416</c:v>
                </c:pt>
                <c:pt idx="21">
                  <c:v>-4.8094316767511431</c:v>
                </c:pt>
                <c:pt idx="22">
                  <c:v>-4.6276919513376402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'PROJECTIONS CA MEDIUM RUN (10)'!$E$2</c:f>
              <c:strCache>
                <c:ptCount val="1"/>
                <c:pt idx="0">
                  <c:v>Equilibirum current account balance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(10)'!$E$3:$E$39</c:f>
              <c:numCache>
                <c:formatCode>0.00</c:formatCode>
                <c:ptCount val="23"/>
                <c:pt idx="0">
                  <c:v>-1.5544006350000004</c:v>
                </c:pt>
                <c:pt idx="1">
                  <c:v>-1.5544006350000004</c:v>
                </c:pt>
                <c:pt idx="2">
                  <c:v>-1.8974726099999986</c:v>
                </c:pt>
                <c:pt idx="3">
                  <c:v>-1.8974726099999986</c:v>
                </c:pt>
                <c:pt idx="4">
                  <c:v>-1.8974726099999986</c:v>
                </c:pt>
                <c:pt idx="5">
                  <c:v>-1.8974726099999986</c:v>
                </c:pt>
                <c:pt idx="6">
                  <c:v>-1.5687029450000001</c:v>
                </c:pt>
                <c:pt idx="7">
                  <c:v>-1.5687029450000001</c:v>
                </c:pt>
                <c:pt idx="8">
                  <c:v>-1.5687029450000001</c:v>
                </c:pt>
                <c:pt idx="9">
                  <c:v>-1.5687029450000001</c:v>
                </c:pt>
                <c:pt idx="10">
                  <c:v>-1.5233392214595725</c:v>
                </c:pt>
                <c:pt idx="11">
                  <c:v>-1.5233392214595725</c:v>
                </c:pt>
                <c:pt idx="12">
                  <c:v>-1.5233392214595725</c:v>
                </c:pt>
                <c:pt idx="13">
                  <c:v>-1.5233392214595725</c:v>
                </c:pt>
                <c:pt idx="14">
                  <c:v>-1.0900275752252639</c:v>
                </c:pt>
                <c:pt idx="15">
                  <c:v>-1.0900275752252639</c:v>
                </c:pt>
                <c:pt idx="16">
                  <c:v>-1.0900275752252639</c:v>
                </c:pt>
                <c:pt idx="17">
                  <c:v>-1.0900275752252639</c:v>
                </c:pt>
                <c:pt idx="18">
                  <c:v>-1.5344443006806365</c:v>
                </c:pt>
                <c:pt idx="19">
                  <c:v>-1.5344443006806365</c:v>
                </c:pt>
                <c:pt idx="20">
                  <c:v>-1.5344443006806365</c:v>
                </c:pt>
                <c:pt idx="21">
                  <c:v>-1.5344443006806365</c:v>
                </c:pt>
                <c:pt idx="22">
                  <c:v>-1.5344443006806365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ser>
          <c:idx val="2"/>
          <c:order val="2"/>
          <c:tx>
            <c:strRef>
              <c:f>'PROJECTIONS CA MEDIUM RUN (10)'!$Z$2</c:f>
              <c:strCache>
                <c:ptCount val="1"/>
                <c:pt idx="0">
                  <c:v>Corrected current account balance (XR)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(10)'!$Z$3:$Z$39</c:f>
              <c:numCache>
                <c:formatCode>0.00</c:formatCode>
                <c:ptCount val="23"/>
                <c:pt idx="0">
                  <c:v>-0.47107230152200724</c:v>
                </c:pt>
                <c:pt idx="1">
                  <c:v>-0.97469569149254875</c:v>
                </c:pt>
                <c:pt idx="2">
                  <c:v>-0.75097756893099055</c:v>
                </c:pt>
                <c:pt idx="3">
                  <c:v>-0.40266303957381455</c:v>
                </c:pt>
                <c:pt idx="4">
                  <c:v>-0.19618876138847863</c:v>
                </c:pt>
                <c:pt idx="5">
                  <c:v>-1.8271186531024077</c:v>
                </c:pt>
                <c:pt idx="6">
                  <c:v>-1.4626661199820503</c:v>
                </c:pt>
                <c:pt idx="7">
                  <c:v>-1.0688313526233726</c:v>
                </c:pt>
                <c:pt idx="8">
                  <c:v>-1.3261895732026623</c:v>
                </c:pt>
                <c:pt idx="9">
                  <c:v>-1.9469621432607127</c:v>
                </c:pt>
                <c:pt idx="10">
                  <c:v>-2.2934035937182289</c:v>
                </c:pt>
                <c:pt idx="11">
                  <c:v>-1.5691726981269447</c:v>
                </c:pt>
                <c:pt idx="12">
                  <c:v>-2.8580352048085587</c:v>
                </c:pt>
                <c:pt idx="13">
                  <c:v>-3.2620814112760512</c:v>
                </c:pt>
                <c:pt idx="14">
                  <c:v>-3.9831497529059701</c:v>
                </c:pt>
                <c:pt idx="15">
                  <c:v>-3.6109996570868224</c:v>
                </c:pt>
                <c:pt idx="16">
                  <c:v>-3.5334104927054772</c:v>
                </c:pt>
                <c:pt idx="17">
                  <c:v>-2.8878061504648365</c:v>
                </c:pt>
                <c:pt idx="18">
                  <c:v>-4.1940994126998508</c:v>
                </c:pt>
                <c:pt idx="19">
                  <c:v>-5.4088478965787301</c:v>
                </c:pt>
                <c:pt idx="20">
                  <c:v>-6.2836001272339095</c:v>
                </c:pt>
                <c:pt idx="21">
                  <c:v>-4.6310920762885575</c:v>
                </c:pt>
                <c:pt idx="22">
                  <c:v>-4.4373857790632041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F-4B27-8442-16150D7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 val="autoZero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Japan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'PROJECTIONS CA MEDIUM RUN (10)'!$J$2</c:f>
              <c:strCache>
                <c:ptCount val="1"/>
                <c:pt idx="0">
                  <c:v>Actual current account balance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(10)'!$J$3:$J$39</c:f>
              <c:numCache>
                <c:formatCode>0.00</c:formatCode>
                <c:ptCount val="23"/>
                <c:pt idx="0">
                  <c:v>2.8947234759480618</c:v>
                </c:pt>
                <c:pt idx="1">
                  <c:v>2.2416041186721114</c:v>
                </c:pt>
                <c:pt idx="2">
                  <c:v>1.5267009827451601</c:v>
                </c:pt>
                <c:pt idx="3">
                  <c:v>2.2652883265071382</c:v>
                </c:pt>
                <c:pt idx="4">
                  <c:v>3.2711200655979491</c:v>
                </c:pt>
                <c:pt idx="5">
                  <c:v>2.8737264571695693</c:v>
                </c:pt>
                <c:pt idx="6">
                  <c:v>2.9271268381069344</c:v>
                </c:pt>
                <c:pt idx="7">
                  <c:v>2.480305311932923</c:v>
                </c:pt>
                <c:pt idx="8">
                  <c:v>3.1614175341450239</c:v>
                </c:pt>
                <c:pt idx="9">
                  <c:v>3.3269761372010902</c:v>
                </c:pt>
                <c:pt idx="10">
                  <c:v>3.8259500316581945</c:v>
                </c:pt>
                <c:pt idx="11">
                  <c:v>3.5610810483570239</c:v>
                </c:pt>
                <c:pt idx="12">
                  <c:v>3.6143412449350363</c:v>
                </c:pt>
                <c:pt idx="13">
                  <c:v>4.3916487660126187</c:v>
                </c:pt>
                <c:pt idx="14">
                  <c:v>2.7869599522922708</c:v>
                </c:pt>
                <c:pt idx="15">
                  <c:v>2.6545582288500849</c:v>
                </c:pt>
                <c:pt idx="16">
                  <c:v>3.6420832819619062</c:v>
                </c:pt>
                <c:pt idx="17">
                  <c:v>1.7776271638553194</c:v>
                </c:pt>
                <c:pt idx="18">
                  <c:v>0.53756588837389141</c:v>
                </c:pt>
                <c:pt idx="19">
                  <c:v>0.217398712985656</c:v>
                </c:pt>
                <c:pt idx="20">
                  <c:v>-6.9641137116335072E-2</c:v>
                </c:pt>
                <c:pt idx="21">
                  <c:v>2.9253108203159766</c:v>
                </c:pt>
                <c:pt idx="22">
                  <c:v>3.5624699148070809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'PROJECTIONS CA MEDIUM RUN (10)'!$C$2</c:f>
              <c:strCache>
                <c:ptCount val="1"/>
                <c:pt idx="0">
                  <c:v>Equilibirum current account balance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(10)'!$C$3:$C$39</c:f>
              <c:numCache>
                <c:formatCode>0.00</c:formatCode>
                <c:ptCount val="23"/>
                <c:pt idx="0">
                  <c:v>2.7440318250000013</c:v>
                </c:pt>
                <c:pt idx="1">
                  <c:v>2.7440318250000013</c:v>
                </c:pt>
                <c:pt idx="2">
                  <c:v>2.8742376150000002</c:v>
                </c:pt>
                <c:pt idx="3">
                  <c:v>2.8742376150000002</c:v>
                </c:pt>
                <c:pt idx="4">
                  <c:v>2.8742376150000002</c:v>
                </c:pt>
                <c:pt idx="5">
                  <c:v>2.8742376150000002</c:v>
                </c:pt>
                <c:pt idx="6">
                  <c:v>2.629122810000001</c:v>
                </c:pt>
                <c:pt idx="7">
                  <c:v>2.629122810000001</c:v>
                </c:pt>
                <c:pt idx="8">
                  <c:v>2.629122810000001</c:v>
                </c:pt>
                <c:pt idx="9">
                  <c:v>2.629122810000001</c:v>
                </c:pt>
                <c:pt idx="10">
                  <c:v>2.3400199405023363</c:v>
                </c:pt>
                <c:pt idx="11">
                  <c:v>2.3400199405023363</c:v>
                </c:pt>
                <c:pt idx="12">
                  <c:v>2.3400199405023363</c:v>
                </c:pt>
                <c:pt idx="13">
                  <c:v>2.3400199405023363</c:v>
                </c:pt>
                <c:pt idx="14">
                  <c:v>1.8619475324042749</c:v>
                </c:pt>
                <c:pt idx="15">
                  <c:v>1.8619475324042749</c:v>
                </c:pt>
                <c:pt idx="16">
                  <c:v>1.8619475324042749</c:v>
                </c:pt>
                <c:pt idx="17">
                  <c:v>1.8619475324042749</c:v>
                </c:pt>
                <c:pt idx="18">
                  <c:v>0.71042107306224778</c:v>
                </c:pt>
                <c:pt idx="19">
                  <c:v>0.71042107306224778</c:v>
                </c:pt>
                <c:pt idx="20">
                  <c:v>0.71042107306224778</c:v>
                </c:pt>
                <c:pt idx="21">
                  <c:v>0.71042107306224778</c:v>
                </c:pt>
                <c:pt idx="22">
                  <c:v>0.71042107306224778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ser>
          <c:idx val="2"/>
          <c:order val="2"/>
          <c:tx>
            <c:strRef>
              <c:f>'PROJECTIONS CA MEDIUM RUN (10)'!$Y$2</c:f>
              <c:strCache>
                <c:ptCount val="1"/>
                <c:pt idx="0">
                  <c:v>Corrected current account balance (XR)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(10)'!$Y$3:$Y$39</c:f>
              <c:numCache>
                <c:formatCode>0.00</c:formatCode>
                <c:ptCount val="23"/>
                <c:pt idx="0">
                  <c:v>2.5135485810309626</c:v>
                </c:pt>
                <c:pt idx="1">
                  <c:v>2.1805363366977177</c:v>
                </c:pt>
                <c:pt idx="2">
                  <c:v>1.9987525728800644</c:v>
                </c:pt>
                <c:pt idx="3">
                  <c:v>2.5807846565389192</c:v>
                </c:pt>
                <c:pt idx="4">
                  <c:v>3.5109823183545852</c:v>
                </c:pt>
                <c:pt idx="5">
                  <c:v>2.3569161233127445</c:v>
                </c:pt>
                <c:pt idx="6">
                  <c:v>2.4374750831049399</c:v>
                </c:pt>
                <c:pt idx="7">
                  <c:v>2.8302440859945666</c:v>
                </c:pt>
                <c:pt idx="8">
                  <c:v>3.5592621350690887</c:v>
                </c:pt>
                <c:pt idx="9">
                  <c:v>3.5329955214812019</c:v>
                </c:pt>
                <c:pt idx="10">
                  <c:v>3.958500444054581</c:v>
                </c:pt>
                <c:pt idx="11">
                  <c:v>3.8759803653346161</c:v>
                </c:pt>
                <c:pt idx="12">
                  <c:v>4.2508022976565689</c:v>
                </c:pt>
                <c:pt idx="13">
                  <c:v>5.1240648631617995</c:v>
                </c:pt>
                <c:pt idx="14">
                  <c:v>2.5404661376969639</c:v>
                </c:pt>
                <c:pt idx="15">
                  <c:v>1.2702435245355723</c:v>
                </c:pt>
                <c:pt idx="16">
                  <c:v>3.1043616195957289</c:v>
                </c:pt>
                <c:pt idx="17">
                  <c:v>1.2313034333352557</c:v>
                </c:pt>
                <c:pt idx="18">
                  <c:v>0.44371241799260142</c:v>
                </c:pt>
                <c:pt idx="19">
                  <c:v>1.4826101853945191</c:v>
                </c:pt>
                <c:pt idx="20">
                  <c:v>0.66137275991893696</c:v>
                </c:pt>
                <c:pt idx="21">
                  <c:v>3.7485633511088521</c:v>
                </c:pt>
                <c:pt idx="22">
                  <c:v>3.7188816090083101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F-4B27-8442-16150D7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 val="autoZero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China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'PROJECTIONS CA MEDIUM RUN (10)'!$L$2</c:f>
              <c:strCache>
                <c:ptCount val="1"/>
                <c:pt idx="0">
                  <c:v>Actual current account balance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(10)'!$L$3:$L$39</c:f>
              <c:numCache>
                <c:formatCode>0.00</c:formatCode>
                <c:ptCount val="23"/>
                <c:pt idx="0">
                  <c:v>1.8423654070716295</c:v>
                </c:pt>
                <c:pt idx="1">
                  <c:v>0.57859594574685336</c:v>
                </c:pt>
                <c:pt idx="2">
                  <c:v>1.0902832536691462</c:v>
                </c:pt>
                <c:pt idx="3">
                  <c:v>3.8816250521676912</c:v>
                </c:pt>
                <c:pt idx="4">
                  <c:v>3.4699638419045344</c:v>
                </c:pt>
                <c:pt idx="5">
                  <c:v>2.0104282656732808</c:v>
                </c:pt>
                <c:pt idx="6">
                  <c:v>2.5369348016854656</c:v>
                </c:pt>
                <c:pt idx="7">
                  <c:v>2.0427820105464023</c:v>
                </c:pt>
                <c:pt idx="8">
                  <c:v>3.1012590703229694</c:v>
                </c:pt>
                <c:pt idx="9">
                  <c:v>2.8218508592973852</c:v>
                </c:pt>
                <c:pt idx="10">
                  <c:v>3.3044775752608091</c:v>
                </c:pt>
                <c:pt idx="11">
                  <c:v>5.38378957467134</c:v>
                </c:pt>
                <c:pt idx="12">
                  <c:v>7.5704325295219341</c:v>
                </c:pt>
                <c:pt idx="13">
                  <c:v>9.0664072530708761</c:v>
                </c:pt>
                <c:pt idx="14">
                  <c:v>8.9620557167825421</c:v>
                </c:pt>
                <c:pt idx="15">
                  <c:v>4.4454026369792308</c:v>
                </c:pt>
                <c:pt idx="16">
                  <c:v>3.429840467571617</c:v>
                </c:pt>
                <c:pt idx="17">
                  <c:v>1.3167537189475018</c:v>
                </c:pt>
                <c:pt idx="18">
                  <c:v>2.0404655615265508</c:v>
                </c:pt>
                <c:pt idx="19">
                  <c:v>1.0721189240293905</c:v>
                </c:pt>
                <c:pt idx="20">
                  <c:v>1.699355857016015</c:v>
                </c:pt>
                <c:pt idx="21">
                  <c:v>2.4338595042557412</c:v>
                </c:pt>
                <c:pt idx="22">
                  <c:v>2.4644337048285467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'PROJECTIONS CA MEDIUM RUN (10)'!$F$2</c:f>
              <c:strCache>
                <c:ptCount val="1"/>
                <c:pt idx="0">
                  <c:v>Equilibirum current account balance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(10)'!$F$3:$F$39</c:f>
              <c:numCache>
                <c:formatCode>0.00</c:formatCode>
                <c:ptCount val="23"/>
                <c:pt idx="0">
                  <c:v>0.74615845071561226</c:v>
                </c:pt>
                <c:pt idx="1">
                  <c:v>0.74615845071561226</c:v>
                </c:pt>
                <c:pt idx="2">
                  <c:v>0.55355219747811768</c:v>
                </c:pt>
                <c:pt idx="3">
                  <c:v>0.55355219747811768</c:v>
                </c:pt>
                <c:pt idx="4">
                  <c:v>0.55355219747811768</c:v>
                </c:pt>
                <c:pt idx="5">
                  <c:v>0.55355219747811768</c:v>
                </c:pt>
                <c:pt idx="6">
                  <c:v>0.83023145615262939</c:v>
                </c:pt>
                <c:pt idx="7">
                  <c:v>0.83023145615262939</c:v>
                </c:pt>
                <c:pt idx="8">
                  <c:v>0.83023145615262939</c:v>
                </c:pt>
                <c:pt idx="9">
                  <c:v>0.83023145615262939</c:v>
                </c:pt>
                <c:pt idx="10">
                  <c:v>1.5386776622371072</c:v>
                </c:pt>
                <c:pt idx="11">
                  <c:v>1.5386776622371072</c:v>
                </c:pt>
                <c:pt idx="12">
                  <c:v>1.5386776622371072</c:v>
                </c:pt>
                <c:pt idx="13">
                  <c:v>1.5386776622371072</c:v>
                </c:pt>
                <c:pt idx="14">
                  <c:v>2.1075477687968163</c:v>
                </c:pt>
                <c:pt idx="15">
                  <c:v>2.1075477687968163</c:v>
                </c:pt>
                <c:pt idx="16">
                  <c:v>2.1075477687968163</c:v>
                </c:pt>
                <c:pt idx="17">
                  <c:v>2.1075477687968163</c:v>
                </c:pt>
                <c:pt idx="18">
                  <c:v>2.4299681193653777</c:v>
                </c:pt>
                <c:pt idx="19">
                  <c:v>2.4299681193653777</c:v>
                </c:pt>
                <c:pt idx="20">
                  <c:v>2.4299681193653777</c:v>
                </c:pt>
                <c:pt idx="21">
                  <c:v>2.4299681193653777</c:v>
                </c:pt>
                <c:pt idx="22">
                  <c:v>2.4299681193653777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ser>
          <c:idx val="2"/>
          <c:order val="2"/>
          <c:tx>
            <c:strRef>
              <c:f>'PROJECTIONS CA MEDIUM RUN (10)'!$AA$2</c:f>
              <c:strCache>
                <c:ptCount val="1"/>
                <c:pt idx="0">
                  <c:v>Corrected current account balance (XR)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(10)'!$AA$3:$AA$39</c:f>
              <c:numCache>
                <c:formatCode>0.00</c:formatCode>
                <c:ptCount val="23"/>
                <c:pt idx="0">
                  <c:v>3.1716050442630417</c:v>
                </c:pt>
                <c:pt idx="1">
                  <c:v>5.8260856161764796E-2</c:v>
                </c:pt>
                <c:pt idx="2">
                  <c:v>0.10092131341003219</c:v>
                </c:pt>
                <c:pt idx="3">
                  <c:v>3.0613653852720155</c:v>
                </c:pt>
                <c:pt idx="4">
                  <c:v>3.1367145625316382</c:v>
                </c:pt>
                <c:pt idx="5">
                  <c:v>2.118295358347944</c:v>
                </c:pt>
                <c:pt idx="6">
                  <c:v>2.4153737279694929</c:v>
                </c:pt>
                <c:pt idx="7">
                  <c:v>1.6087643152678217</c:v>
                </c:pt>
                <c:pt idx="8">
                  <c:v>3.0298084300239441</c:v>
                </c:pt>
                <c:pt idx="9">
                  <c:v>3.3340809661652937</c:v>
                </c:pt>
                <c:pt idx="10">
                  <c:v>3.6510567293281366</c:v>
                </c:pt>
                <c:pt idx="11">
                  <c:v>5.2511260248643623</c:v>
                </c:pt>
                <c:pt idx="12">
                  <c:v>7.1457133845634067</c:v>
                </c:pt>
                <c:pt idx="13">
                  <c:v>8.3382192749880222</c:v>
                </c:pt>
                <c:pt idx="14">
                  <c:v>7.9354202320051517</c:v>
                </c:pt>
                <c:pt idx="15">
                  <c:v>3.5248941933922922</c:v>
                </c:pt>
                <c:pt idx="16">
                  <c:v>3.1263309138540216</c:v>
                </c:pt>
                <c:pt idx="17">
                  <c:v>2.5537902045264849E-2</c:v>
                </c:pt>
                <c:pt idx="18">
                  <c:v>1.2108025886720151</c:v>
                </c:pt>
                <c:pt idx="19">
                  <c:v>0.4152131251621024</c:v>
                </c:pt>
                <c:pt idx="20">
                  <c:v>1.262520630776182</c:v>
                </c:pt>
                <c:pt idx="21">
                  <c:v>2.3825688562722993</c:v>
                </c:pt>
                <c:pt idx="22">
                  <c:v>2.2539611283385752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F-4B27-8442-16150D7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 val="autoZero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  <c:min val="-2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United States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'PROJECTIONS CA MEDIUM RUN (10)'!$M$2</c:f>
              <c:strCache>
                <c:ptCount val="1"/>
                <c:pt idx="0">
                  <c:v>Actual current account balance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(10)'!$M$3:$M$39</c:f>
              <c:numCache>
                <c:formatCode>0.00</c:formatCode>
                <c:ptCount val="23"/>
                <c:pt idx="0">
                  <c:v>-1.533327457206237</c:v>
                </c:pt>
                <c:pt idx="1">
                  <c:v>-1.3754594942425737</c:v>
                </c:pt>
                <c:pt idx="2">
                  <c:v>-1.4755673308871653</c:v>
                </c:pt>
                <c:pt idx="3">
                  <c:v>-1.6897658170774301</c:v>
                </c:pt>
                <c:pt idx="4">
                  <c:v>-2.235711920014257</c:v>
                </c:pt>
                <c:pt idx="5">
                  <c:v>-2.9455443005892339</c:v>
                </c:pt>
                <c:pt idx="6">
                  <c:v>-3.8557675733524857</c:v>
                </c:pt>
                <c:pt idx="7">
                  <c:v>-3.4416031677751779</c:v>
                </c:pt>
                <c:pt idx="8">
                  <c:v>-4.1400318629787813</c:v>
                </c:pt>
                <c:pt idx="9">
                  <c:v>-4.4539432023600494</c:v>
                </c:pt>
                <c:pt idx="10">
                  <c:v>-5.2330387053432812</c:v>
                </c:pt>
                <c:pt idx="11">
                  <c:v>-5.819780547453604</c:v>
                </c:pt>
                <c:pt idx="12">
                  <c:v>-6.105814358738896</c:v>
                </c:pt>
                <c:pt idx="13">
                  <c:v>-5.2912736144441439</c:v>
                </c:pt>
                <c:pt idx="14">
                  <c:v>-4.808621386571784</c:v>
                </c:pt>
                <c:pt idx="15">
                  <c:v>-2.8463593707513257</c:v>
                </c:pt>
                <c:pt idx="16">
                  <c:v>-3.2686169721751561</c:v>
                </c:pt>
                <c:pt idx="17">
                  <c:v>-3.3303608993760045</c:v>
                </c:pt>
                <c:pt idx="18">
                  <c:v>-3.1734837399912155</c:v>
                </c:pt>
                <c:pt idx="19">
                  <c:v>-2.6713674280646487</c:v>
                </c:pt>
                <c:pt idx="20">
                  <c:v>-2.6076187463399276</c:v>
                </c:pt>
                <c:pt idx="21">
                  <c:v>-2.9109941068821681</c:v>
                </c:pt>
                <c:pt idx="22">
                  <c:v>-3.0395469372302477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'PROJECTIONS CA MEDIUM RUN (10)'!$B$2</c:f>
              <c:strCache>
                <c:ptCount val="1"/>
                <c:pt idx="0">
                  <c:v>Equilibirum current account balance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(10)'!$B$3:$B$39</c:f>
              <c:numCache>
                <c:formatCode>0.00</c:formatCode>
                <c:ptCount val="23"/>
                <c:pt idx="0">
                  <c:v>-2.631203209999998</c:v>
                </c:pt>
                <c:pt idx="1">
                  <c:v>-2.631203209999998</c:v>
                </c:pt>
                <c:pt idx="2">
                  <c:v>-2.6651222799999976</c:v>
                </c:pt>
                <c:pt idx="3">
                  <c:v>-2.6651222799999976</c:v>
                </c:pt>
                <c:pt idx="4">
                  <c:v>-2.6651222799999976</c:v>
                </c:pt>
                <c:pt idx="5">
                  <c:v>-2.6651222799999976</c:v>
                </c:pt>
                <c:pt idx="6">
                  <c:v>-2.6422289899999969</c:v>
                </c:pt>
                <c:pt idx="7">
                  <c:v>-2.6422289899999969</c:v>
                </c:pt>
                <c:pt idx="8">
                  <c:v>-2.6422289899999969</c:v>
                </c:pt>
                <c:pt idx="9">
                  <c:v>-2.6422289899999969</c:v>
                </c:pt>
                <c:pt idx="10">
                  <c:v>-2.3439125148754965</c:v>
                </c:pt>
                <c:pt idx="11">
                  <c:v>-2.3439125148754965</c:v>
                </c:pt>
                <c:pt idx="12">
                  <c:v>-2.3439125148754965</c:v>
                </c:pt>
                <c:pt idx="13">
                  <c:v>-2.3439125148754965</c:v>
                </c:pt>
                <c:pt idx="14">
                  <c:v>-2.2438393984548295</c:v>
                </c:pt>
                <c:pt idx="15">
                  <c:v>-2.2438393984548295</c:v>
                </c:pt>
                <c:pt idx="16">
                  <c:v>-2.2438393984548295</c:v>
                </c:pt>
                <c:pt idx="17">
                  <c:v>-2.2438393984548295</c:v>
                </c:pt>
                <c:pt idx="18">
                  <c:v>-2.3607798947248142</c:v>
                </c:pt>
                <c:pt idx="19">
                  <c:v>-2.3607798947248142</c:v>
                </c:pt>
                <c:pt idx="20">
                  <c:v>-2.3607798947248142</c:v>
                </c:pt>
                <c:pt idx="21">
                  <c:v>-2.3607798947248142</c:v>
                </c:pt>
                <c:pt idx="22">
                  <c:v>-2.3607798947248142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ser>
          <c:idx val="2"/>
          <c:order val="2"/>
          <c:tx>
            <c:strRef>
              <c:f>'PROJECTIONS CA MEDIUM RUN (10)'!$AB$2</c:f>
              <c:strCache>
                <c:ptCount val="1"/>
                <c:pt idx="0">
                  <c:v>Corrected current account balance (XR)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'PROJECTIONS CA MEDIUM RUN (10)'!$X$3:$X$39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(10)'!$AB$3:$AB$39</c:f>
              <c:numCache>
                <c:formatCode>0.00</c:formatCode>
                <c:ptCount val="23"/>
                <c:pt idx="0">
                  <c:v>-1.5659176789403497</c:v>
                </c:pt>
                <c:pt idx="1">
                  <c:v>-1.1230008283200856</c:v>
                </c:pt>
                <c:pt idx="2">
                  <c:v>-1.6292609554537929</c:v>
                </c:pt>
                <c:pt idx="3">
                  <c:v>-2.1165090929169761</c:v>
                </c:pt>
                <c:pt idx="4">
                  <c:v>-2.519128031987425</c:v>
                </c:pt>
                <c:pt idx="5">
                  <c:v>-3.100050198179146</c:v>
                </c:pt>
                <c:pt idx="6">
                  <c:v>-4.1549852338422717</c:v>
                </c:pt>
                <c:pt idx="7">
                  <c:v>-3.7371012017600869</c:v>
                </c:pt>
                <c:pt idx="8">
                  <c:v>-4.202098699692038</c:v>
                </c:pt>
                <c:pt idx="9">
                  <c:v>-4.1824506848108438</c:v>
                </c:pt>
                <c:pt idx="10">
                  <c:v>-4.9451059130180619</c:v>
                </c:pt>
                <c:pt idx="11">
                  <c:v>-5.8139224941811527</c:v>
                </c:pt>
                <c:pt idx="12">
                  <c:v>-6.1591537988768819</c:v>
                </c:pt>
                <c:pt idx="13">
                  <c:v>-5.1376351420259869</c:v>
                </c:pt>
                <c:pt idx="14">
                  <c:v>-4.6075755395247402</c:v>
                </c:pt>
                <c:pt idx="15">
                  <c:v>-3.1903712695479953</c:v>
                </c:pt>
                <c:pt idx="16">
                  <c:v>-3.3986033877669546</c:v>
                </c:pt>
                <c:pt idx="17">
                  <c:v>-3.4235711847346075</c:v>
                </c:pt>
                <c:pt idx="18">
                  <c:v>-3.2707619220882136</c:v>
                </c:pt>
                <c:pt idx="19">
                  <c:v>-2.7721167150416535</c:v>
                </c:pt>
                <c:pt idx="20">
                  <c:v>-2.6892086346411208</c:v>
                </c:pt>
                <c:pt idx="21">
                  <c:v>-2.7023787293588035</c:v>
                </c:pt>
                <c:pt idx="22">
                  <c:v>-3.0235491414137288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F-4B27-8442-16150D7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 val="autoZero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  <c:max val="2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Euro area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'PROJECTIONS CA MEDIUM RUN (10)'!$N$2</c:f>
              <c:strCache>
                <c:ptCount val="1"/>
                <c:pt idx="0">
                  <c:v>Actual current account balance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(10)'!$N$3:$N$39</c:f>
              <c:numCache>
                <c:formatCode>0.00</c:formatCode>
                <c:ptCount val="23"/>
                <c:pt idx="0">
                  <c:v>0.2256243988631674</c:v>
                </c:pt>
                <c:pt idx="1">
                  <c:v>0.57615251721977678</c:v>
                </c:pt>
                <c:pt idx="2">
                  <c:v>1.0671241693967135</c:v>
                </c:pt>
                <c:pt idx="3">
                  <c:v>1.342506102690459</c:v>
                </c:pt>
                <c:pt idx="4">
                  <c:v>0.98812529488810885</c:v>
                </c:pt>
                <c:pt idx="5">
                  <c:v>0.72038289181037984</c:v>
                </c:pt>
                <c:pt idx="6">
                  <c:v>1.8247656477386513E-2</c:v>
                </c:pt>
                <c:pt idx="7">
                  <c:v>0.72646311943593678</c:v>
                </c:pt>
                <c:pt idx="8">
                  <c:v>1.164478778906493</c:v>
                </c:pt>
                <c:pt idx="9">
                  <c:v>0.72394135163472928</c:v>
                </c:pt>
                <c:pt idx="10">
                  <c:v>1.2562666505331155</c:v>
                </c:pt>
                <c:pt idx="11">
                  <c:v>0.46713164887594427</c:v>
                </c:pt>
                <c:pt idx="12">
                  <c:v>0.32468517735380492</c:v>
                </c:pt>
                <c:pt idx="13">
                  <c:v>0.27525986808173136</c:v>
                </c:pt>
                <c:pt idx="14">
                  <c:v>-0.33596295913368207</c:v>
                </c:pt>
                <c:pt idx="15">
                  <c:v>0.54341454547447565</c:v>
                </c:pt>
                <c:pt idx="16">
                  <c:v>0.2526494162270902</c:v>
                </c:pt>
                <c:pt idx="17">
                  <c:v>0.6171446105325219</c:v>
                </c:pt>
                <c:pt idx="18">
                  <c:v>1.7495076509580032</c:v>
                </c:pt>
                <c:pt idx="19">
                  <c:v>2.3716440865600825</c:v>
                </c:pt>
                <c:pt idx="20">
                  <c:v>2.7182926257932691</c:v>
                </c:pt>
                <c:pt idx="21">
                  <c:v>3.7028633340549746</c:v>
                </c:pt>
                <c:pt idx="22">
                  <c:v>4.1174978135647748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'PROJECTIONS CA MEDIUM RUN (10)'!$D$2</c:f>
              <c:strCache>
                <c:ptCount val="1"/>
                <c:pt idx="0">
                  <c:v>Equilibirum current account balance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(10)'!$D$3:$D$39</c:f>
              <c:numCache>
                <c:formatCode>0.00</c:formatCode>
                <c:ptCount val="23"/>
                <c:pt idx="0">
                  <c:v>0.22008802133511854</c:v>
                </c:pt>
                <c:pt idx="1">
                  <c:v>0.23630659712202517</c:v>
                </c:pt>
                <c:pt idx="2">
                  <c:v>0.11167782058826412</c:v>
                </c:pt>
                <c:pt idx="3">
                  <c:v>0.10907039019029294</c:v>
                </c:pt>
                <c:pt idx="4">
                  <c:v>0.10861527489729325</c:v>
                </c:pt>
                <c:pt idx="5">
                  <c:v>0.10877606399071901</c:v>
                </c:pt>
                <c:pt idx="6">
                  <c:v>7.7037635868222459E-2</c:v>
                </c:pt>
                <c:pt idx="7">
                  <c:v>7.9753506733967638E-2</c:v>
                </c:pt>
                <c:pt idx="8">
                  <c:v>7.764703427506936E-2</c:v>
                </c:pt>
                <c:pt idx="9">
                  <c:v>7.2968246241496143E-2</c:v>
                </c:pt>
                <c:pt idx="10">
                  <c:v>-0.13550634162938185</c:v>
                </c:pt>
                <c:pt idx="11">
                  <c:v>-0.13681722503977062</c:v>
                </c:pt>
                <c:pt idx="12">
                  <c:v>-0.13749090497208688</c:v>
                </c:pt>
                <c:pt idx="13">
                  <c:v>-0.13816262572175372</c:v>
                </c:pt>
                <c:pt idx="14">
                  <c:v>-0.37640576481606808</c:v>
                </c:pt>
                <c:pt idx="15">
                  <c:v>-0.38181108575288675</c:v>
                </c:pt>
                <c:pt idx="16">
                  <c:v>-0.38181108575288691</c:v>
                </c:pt>
                <c:pt idx="17">
                  <c:v>-0.38181108575288691</c:v>
                </c:pt>
                <c:pt idx="18">
                  <c:v>-0.68656580339868678</c:v>
                </c:pt>
                <c:pt idx="19">
                  <c:v>-0.68656580339868678</c:v>
                </c:pt>
                <c:pt idx="20">
                  <c:v>-0.68656580339868678</c:v>
                </c:pt>
                <c:pt idx="21">
                  <c:v>-0.68656580339868678</c:v>
                </c:pt>
                <c:pt idx="22">
                  <c:v>-0.68656580339868678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ser>
          <c:idx val="2"/>
          <c:order val="2"/>
          <c:tx>
            <c:strRef>
              <c:f>'PROJECTIONS CA MEDIUM RUN (10)'!$AC$2</c:f>
              <c:strCache>
                <c:ptCount val="1"/>
                <c:pt idx="0">
                  <c:v>Corrected current account balance (XR)</c:v>
                </c:pt>
              </c:strCache>
            </c:strRef>
          </c:tx>
          <c:spPr>
            <a:ln w="76200" cap="sq">
              <a:solidFill>
                <a:sysClr val="window" lastClr="FFFFFF">
                  <a:lumMod val="65000"/>
                </a:sysClr>
              </a:solidFill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(10)'!$AC$3:$AC$39</c:f>
              <c:numCache>
                <c:formatCode>0.00</c:formatCode>
                <c:ptCount val="23"/>
                <c:pt idx="0">
                  <c:v>0.25530804667184698</c:v>
                </c:pt>
                <c:pt idx="1">
                  <c:v>0.46711956750778783</c:v>
                </c:pt>
                <c:pt idx="2">
                  <c:v>0.98764592101213111</c:v>
                </c:pt>
                <c:pt idx="3">
                  <c:v>1.4410131968450504</c:v>
                </c:pt>
                <c:pt idx="4">
                  <c:v>0.97331378940010749</c:v>
                </c:pt>
                <c:pt idx="5">
                  <c:v>0.75324201360459386</c:v>
                </c:pt>
                <c:pt idx="6">
                  <c:v>0.25794546015658387</c:v>
                </c:pt>
                <c:pt idx="7">
                  <c:v>0.74910619324389649</c:v>
                </c:pt>
                <c:pt idx="8">
                  <c:v>1.0070417100190205</c:v>
                </c:pt>
                <c:pt idx="9">
                  <c:v>0.41965636406826756</c:v>
                </c:pt>
                <c:pt idx="10">
                  <c:v>1.0669514588108768</c:v>
                </c:pt>
                <c:pt idx="11">
                  <c:v>0.42495106176056896</c:v>
                </c:pt>
                <c:pt idx="12">
                  <c:v>0.30357198576395161</c:v>
                </c:pt>
                <c:pt idx="13">
                  <c:v>0.14519123758875116</c:v>
                </c:pt>
                <c:pt idx="14">
                  <c:v>-0.42724708830194719</c:v>
                </c:pt>
                <c:pt idx="15">
                  <c:v>0.4200965561640651</c:v>
                </c:pt>
                <c:pt idx="16">
                  <c:v>0.37337391186347535</c:v>
                </c:pt>
                <c:pt idx="17">
                  <c:v>0.55136712276854505</c:v>
                </c:pt>
                <c:pt idx="18">
                  <c:v>1.8253225914011673</c:v>
                </c:pt>
                <c:pt idx="19">
                  <c:v>2.3279331533398864</c:v>
                </c:pt>
                <c:pt idx="20">
                  <c:v>2.6738240947673702</c:v>
                </c:pt>
                <c:pt idx="21">
                  <c:v>4.0257358893505817</c:v>
                </c:pt>
                <c:pt idx="22">
                  <c:v>4.2198486922675364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F-4B27-8442-16150D7D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 val="autoZero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</c:valAx>
      <c:spPr>
        <a:noFill/>
      </c:spPr>
    </c:plotArea>
    <c:legend>
      <c:legendPos val="b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Rest of the World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'PROJECTIONS CA MEDIUM RUN (10)'!$G$2</c:f>
              <c:strCache>
                <c:ptCount val="1"/>
                <c:pt idx="0">
                  <c:v>Equilibirum current account balance</c:v>
                </c:pt>
              </c:strCache>
            </c:strRef>
          </c:tx>
          <c:spPr>
            <a:ln w="76200" cap="sq">
              <a:solidFill>
                <a:sysClr val="windowText" lastClr="000000">
                  <a:lumMod val="65000"/>
                  <a:lumOff val="35000"/>
                </a:sysClr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(10)'!$G$3:$G$39</c:f>
              <c:numCache>
                <c:formatCode>0.00</c:formatCode>
                <c:ptCount val="23"/>
                <c:pt idx="0">
                  <c:v>0.282272154112091</c:v>
                </c:pt>
                <c:pt idx="1">
                  <c:v>0.21702003238263234</c:v>
                </c:pt>
                <c:pt idx="2">
                  <c:v>0.40074688324668195</c:v>
                </c:pt>
                <c:pt idx="3">
                  <c:v>0.53176223941421019</c:v>
                </c:pt>
                <c:pt idx="4">
                  <c:v>0.63551972494530706</c:v>
                </c:pt>
                <c:pt idx="5">
                  <c:v>0.6032595627867513</c:v>
                </c:pt>
                <c:pt idx="6">
                  <c:v>0.6323545653715158</c:v>
                </c:pt>
                <c:pt idx="7">
                  <c:v>0.72964691250347014</c:v>
                </c:pt>
                <c:pt idx="8">
                  <c:v>0.76038385093986971</c:v>
                </c:pt>
                <c:pt idx="9">
                  <c:v>0.73082768366468498</c:v>
                </c:pt>
                <c:pt idx="10">
                  <c:v>0.64314628929211493</c:v>
                </c:pt>
                <c:pt idx="11">
                  <c:v>0.66960646335576934</c:v>
                </c:pt>
                <c:pt idx="12">
                  <c:v>0.69205007509429384</c:v>
                </c:pt>
                <c:pt idx="13">
                  <c:v>0.65815182948079876</c:v>
                </c:pt>
                <c:pt idx="14">
                  <c:v>0.55906658435976819</c:v>
                </c:pt>
                <c:pt idx="15">
                  <c:v>0.49994329520632741</c:v>
                </c:pt>
                <c:pt idx="16">
                  <c:v>0.43815709948874321</c:v>
                </c:pt>
                <c:pt idx="17">
                  <c:v>0.35790260735515511</c:v>
                </c:pt>
                <c:pt idx="18">
                  <c:v>0.56516969265155748</c:v>
                </c:pt>
                <c:pt idx="19">
                  <c:v>0.54873273313862725</c:v>
                </c:pt>
                <c:pt idx="20">
                  <c:v>0.53244250564616646</c:v>
                </c:pt>
                <c:pt idx="21">
                  <c:v>0.5246453920326678</c:v>
                </c:pt>
                <c:pt idx="22">
                  <c:v>0.51506243027822707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4-4B2F-8A7B-268A0AEDF34E}"/>
            </c:ext>
          </c:extLst>
        </c:ser>
        <c:ser>
          <c:idx val="1"/>
          <c:order val="1"/>
          <c:tx>
            <c:strRef>
              <c:f>'PROJECTIONS CA MEDIUM RUN (10)'!$O$2</c:f>
              <c:strCache>
                <c:ptCount val="1"/>
                <c:pt idx="0">
                  <c:v>Actual current account balance</c:v>
                </c:pt>
              </c:strCache>
            </c:strRef>
          </c:tx>
          <c:spPr>
            <a:ln w="76200" cap="sq" cmpd="sng">
              <a:solidFill>
                <a:sysClr val="window" lastClr="FFFFFF"/>
              </a:solidFill>
              <a:prstDash val="solid"/>
              <a:bevel/>
            </a:ln>
          </c:spPr>
          <c:marker>
            <c:symbol val="none"/>
          </c:marker>
          <c:cat>
            <c:numRef>
              <c:f>'PROJECTIONS CA MEDIUM RUN (10)'!$A$3:$A$39</c:f>
              <c:numCache>
                <c:formatCode>00</c:formatCode>
                <c:ptCount val="23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</c:numCache>
            </c:numRef>
          </c:cat>
          <c:val>
            <c:numRef>
              <c:f>'PROJECTIONS CA MEDIUM RUN (10)'!$O$3:$O$39</c:f>
              <c:numCache>
                <c:formatCode>0.00</c:formatCode>
                <c:ptCount val="23"/>
                <c:pt idx="0">
                  <c:v>-0.65320740631933683</c:v>
                </c:pt>
                <c:pt idx="1">
                  <c:v>-0.60744001416170001</c:v>
                </c:pt>
                <c:pt idx="2">
                  <c:v>-0.35828015135971036</c:v>
                </c:pt>
                <c:pt idx="3">
                  <c:v>-0.83798970554759789</c:v>
                </c:pt>
                <c:pt idx="4">
                  <c:v>-0.37723237186635444</c:v>
                </c:pt>
                <c:pt idx="5">
                  <c:v>1.2470126330816753</c:v>
                </c:pt>
                <c:pt idx="6">
                  <c:v>2.6584277253407498</c:v>
                </c:pt>
                <c:pt idx="7">
                  <c:v>2.233874543799014</c:v>
                </c:pt>
                <c:pt idx="8">
                  <c:v>2.2912699982318578</c:v>
                </c:pt>
                <c:pt idx="9">
                  <c:v>2.6353462202417308</c:v>
                </c:pt>
                <c:pt idx="10">
                  <c:v>2.5029583657335137</c:v>
                </c:pt>
                <c:pt idx="11">
                  <c:v>3.0802035010259585</c:v>
                </c:pt>
                <c:pt idx="12">
                  <c:v>3.0051567854474315</c:v>
                </c:pt>
                <c:pt idx="13">
                  <c:v>1.5156369227016793</c:v>
                </c:pt>
                <c:pt idx="14">
                  <c:v>1.3428240084977154</c:v>
                </c:pt>
                <c:pt idx="15">
                  <c:v>0.31451266412429785</c:v>
                </c:pt>
                <c:pt idx="16">
                  <c:v>0.54753526369773819</c:v>
                </c:pt>
                <c:pt idx="17">
                  <c:v>1.0463017570566642</c:v>
                </c:pt>
                <c:pt idx="18">
                  <c:v>0.72928587136964862</c:v>
                </c:pt>
                <c:pt idx="19">
                  <c:v>0.63895978349112226</c:v>
                </c:pt>
                <c:pt idx="20">
                  <c:v>0.39230691132743184</c:v>
                </c:pt>
                <c:pt idx="21">
                  <c:v>-0.44949530414458716</c:v>
                </c:pt>
                <c:pt idx="22">
                  <c:v>-0.74286182955809366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4-4B2F-8A7B-268A0AED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8000"/>
        <c:axId val="81379904"/>
      </c:lineChart>
      <c:catAx>
        <c:axId val="86208000"/>
        <c:scaling>
          <c:orientation val="minMax"/>
        </c:scaling>
        <c:delete val="0"/>
        <c:axPos val="b"/>
        <c:numFmt formatCode="00" sourceLinked="1"/>
        <c:majorTickMark val="none"/>
        <c:minorTickMark val="none"/>
        <c:tickLblPos val="low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1379904"/>
        <c:crosses val="autoZero"/>
        <c:auto val="1"/>
        <c:lblAlgn val="ctr"/>
        <c:lblOffset val="100"/>
        <c:tickLblSkip val="1"/>
        <c:noMultiLvlLbl val="0"/>
      </c:catAx>
      <c:valAx>
        <c:axId val="81379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12700">
            <a:solidFill>
              <a:sysClr val="windowText" lastClr="000000">
                <a:lumMod val="65000"/>
                <a:lumOff val="35000"/>
              </a:sysClr>
            </a:solidFill>
          </a:ln>
        </c:spPr>
        <c:crossAx val="86208000"/>
        <c:crosses val="autoZero"/>
        <c:crossBetween val="between"/>
        <c:majorUnit val="1"/>
      </c:valAx>
      <c:spPr>
        <a:noFill/>
      </c:spPr>
    </c:plotArea>
    <c:legend>
      <c:legendPos val="b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>
        <a:lumMod val="85000"/>
      </a:sysClr>
    </a:solidFill>
    <a:ln>
      <a:noFill/>
    </a:ln>
  </c:spPr>
  <c:txPr>
    <a:bodyPr/>
    <a:lstStyle/>
    <a:p>
      <a:pPr>
        <a:defRPr sz="2800">
          <a:latin typeface="Bodoni MT Condensed" panose="02070606080606020203" pitchFamily="18" charset="0"/>
          <a:cs typeface="Times New Roman" panose="02020603050405020304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47</xdr:row>
      <xdr:rowOff>133350</xdr:rowOff>
    </xdr:from>
    <xdr:to>
      <xdr:col>6</xdr:col>
      <xdr:colOff>511968</xdr:colOff>
      <xdr:row>62</xdr:row>
      <xdr:rowOff>38100</xdr:rowOff>
    </xdr:to>
    <xdr:graphicFrame macro="">
      <xdr:nvGraphicFramePr>
        <xdr:cNvPr id="1109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zoomScale="80" zoomScaleNormal="8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W13" sqref="W13:AB50"/>
    </sheetView>
  </sheetViews>
  <sheetFormatPr baseColWidth="10" defaultRowHeight="12.75"/>
  <cols>
    <col min="2" max="2" width="13.85546875" bestFit="1" customWidth="1"/>
    <col min="3" max="3" width="11.5703125" bestFit="1" customWidth="1"/>
    <col min="4" max="4" width="14.140625" bestFit="1" customWidth="1"/>
    <col min="5" max="5" width="12.28515625" bestFit="1" customWidth="1"/>
    <col min="6" max="6" width="12.140625" bestFit="1" customWidth="1"/>
    <col min="7" max="7" width="11.5703125" bestFit="1" customWidth="1"/>
    <col min="9" max="9" width="14.5703125" bestFit="1" customWidth="1"/>
    <col min="11" max="11" width="14.140625" bestFit="1" customWidth="1"/>
    <col min="12" max="12" width="12.28515625" bestFit="1" customWidth="1"/>
    <col min="16" max="16" width="13.85546875" bestFit="1" customWidth="1"/>
    <col min="18" max="18" width="14" bestFit="1" customWidth="1"/>
    <col min="19" max="19" width="13.5703125" bestFit="1" customWidth="1"/>
    <col min="20" max="20" width="8.7109375" bestFit="1" customWidth="1"/>
    <col min="25" max="25" width="14.140625" bestFit="1" customWidth="1"/>
    <col min="26" max="26" width="13.140625" customWidth="1"/>
  </cols>
  <sheetData>
    <row r="1" spans="1:36">
      <c r="C1" t="s">
        <v>5</v>
      </c>
      <c r="D1" t="s">
        <v>6</v>
      </c>
      <c r="E1" t="s">
        <v>7</v>
      </c>
      <c r="H1" t="s">
        <v>5</v>
      </c>
      <c r="I1" t="s">
        <v>6</v>
      </c>
      <c r="J1" t="s">
        <v>7</v>
      </c>
      <c r="M1" s="2" t="s">
        <v>11</v>
      </c>
      <c r="N1" s="2"/>
      <c r="O1" s="2"/>
      <c r="P1" s="2"/>
      <c r="Q1" s="2"/>
      <c r="R1" s="2"/>
    </row>
    <row r="2" spans="1:36">
      <c r="A2" t="s">
        <v>0</v>
      </c>
      <c r="B2" t="s">
        <v>8</v>
      </c>
      <c r="C2" s="1">
        <v>45.3</v>
      </c>
      <c r="D2" s="1">
        <v>35.5</v>
      </c>
      <c r="E2" s="1">
        <v>19.2</v>
      </c>
      <c r="F2" s="1">
        <f>SUM(C2:E2)</f>
        <v>100</v>
      </c>
      <c r="G2" t="s">
        <v>9</v>
      </c>
      <c r="H2" s="1">
        <v>61.7</v>
      </c>
      <c r="I2" s="1">
        <v>29.5</v>
      </c>
      <c r="J2" s="1">
        <v>8.9</v>
      </c>
      <c r="K2" s="1">
        <f>SUM(H2:J2)</f>
        <v>100.10000000000001</v>
      </c>
    </row>
    <row r="3" spans="1:36">
      <c r="A3" t="s">
        <v>1</v>
      </c>
      <c r="B3" t="s">
        <v>8</v>
      </c>
      <c r="C3" s="1">
        <v>49</v>
      </c>
      <c r="D3" s="1">
        <v>34.5</v>
      </c>
      <c r="E3" s="1">
        <v>16.5</v>
      </c>
      <c r="F3" s="1">
        <f>SUM(C3:E3)</f>
        <v>100</v>
      </c>
      <c r="G3" t="s">
        <v>9</v>
      </c>
      <c r="H3" s="1">
        <v>71.8</v>
      </c>
      <c r="I3" s="1">
        <v>23.7</v>
      </c>
      <c r="J3" s="1">
        <v>4.5</v>
      </c>
      <c r="K3" s="1">
        <f>SUM(H3:J3)</f>
        <v>100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</row>
    <row r="4" spans="1:36">
      <c r="A4" t="s">
        <v>2</v>
      </c>
      <c r="B4" t="s">
        <v>8</v>
      </c>
      <c r="C4" s="1">
        <v>60.6</v>
      </c>
      <c r="D4" s="1">
        <v>23.5</v>
      </c>
      <c r="E4" s="1">
        <v>16</v>
      </c>
      <c r="F4" s="1">
        <f>SUM(C4:E4)</f>
        <v>100.1</v>
      </c>
      <c r="G4" t="s">
        <v>9</v>
      </c>
      <c r="H4" s="1">
        <v>66.202090592334486</v>
      </c>
      <c r="I4" s="1">
        <v>24.390243902439025</v>
      </c>
      <c r="J4" s="1">
        <v>9.407665505226479</v>
      </c>
      <c r="K4" s="1">
        <f>SUM(H4:J4)</f>
        <v>99.999999999999986</v>
      </c>
      <c r="M4" t="s">
        <v>0</v>
      </c>
      <c r="N4" s="1">
        <v>0.09</v>
      </c>
      <c r="O4" s="1">
        <v>0.5</v>
      </c>
      <c r="P4" s="1">
        <v>0.91</v>
      </c>
      <c r="Q4" s="1">
        <v>1.44</v>
      </c>
      <c r="R4" s="1">
        <f>((D2+E2)*P4*(1-N4))/100</f>
        <v>0.45297070000000006</v>
      </c>
      <c r="S4" s="1">
        <f>(O4*(I2+J2)*Q4)/100</f>
        <v>0.27648</v>
      </c>
      <c r="T4" s="1">
        <f>((E2*P4)*(1-N4))/100</f>
        <v>0.15899520000000003</v>
      </c>
      <c r="U4" s="1">
        <f>(O4*J2*Q4)/100</f>
        <v>6.4079999999999998E-2</v>
      </c>
    </row>
    <row r="5" spans="1:36">
      <c r="A5" t="s">
        <v>4</v>
      </c>
      <c r="B5" t="s">
        <v>8</v>
      </c>
      <c r="C5" s="1">
        <v>80.701754385964918</v>
      </c>
      <c r="D5" s="1">
        <v>7.0175438596491198</v>
      </c>
      <c r="E5" s="1">
        <v>12.280701754385957</v>
      </c>
      <c r="F5" s="1">
        <f>SUM(C5:E5)</f>
        <v>100</v>
      </c>
      <c r="G5" t="s">
        <v>9</v>
      </c>
      <c r="H5" s="1">
        <v>49.056603773584904</v>
      </c>
      <c r="I5" s="1">
        <v>20.75471698113207</v>
      </c>
      <c r="J5" s="1">
        <v>30.188679245283023</v>
      </c>
      <c r="K5" s="1">
        <f>SUM(H5:J5)</f>
        <v>100</v>
      </c>
      <c r="M5" t="s">
        <v>1</v>
      </c>
      <c r="N5" s="1">
        <v>0.1</v>
      </c>
      <c r="O5" s="1">
        <v>0.56000000000000005</v>
      </c>
      <c r="P5" s="1">
        <v>1.26</v>
      </c>
      <c r="Q5" s="1">
        <v>1.47</v>
      </c>
      <c r="R5" s="1">
        <f>((D3+E3)*P5*(1-N5))/100</f>
        <v>0.57834000000000008</v>
      </c>
      <c r="S5" s="1">
        <f>(O5*(I3+J3)*Q5)/100</f>
        <v>0.2321424</v>
      </c>
      <c r="T5" s="1">
        <f>((E3*P5)*(1-N5))/100</f>
        <v>0.18711</v>
      </c>
      <c r="U5" s="1">
        <f>(O5*J3*Q5)/100</f>
        <v>3.7044000000000007E-2</v>
      </c>
    </row>
    <row r="6" spans="1:36">
      <c r="A6" t="s">
        <v>3</v>
      </c>
      <c r="B6" t="s">
        <v>8</v>
      </c>
      <c r="C6" s="1">
        <v>82.2</v>
      </c>
      <c r="D6" s="1">
        <v>17.2</v>
      </c>
      <c r="E6" s="1">
        <v>0.6</v>
      </c>
      <c r="F6" s="1">
        <f>SUM(C6:E6)</f>
        <v>100</v>
      </c>
      <c r="G6" t="s">
        <v>9</v>
      </c>
      <c r="H6" s="1">
        <v>2.8</v>
      </c>
      <c r="I6" s="1">
        <v>80.099999999999994</v>
      </c>
      <c r="J6" s="1">
        <v>17.100000000000001</v>
      </c>
      <c r="K6" s="1">
        <f>SUM(H6:J6)</f>
        <v>100</v>
      </c>
      <c r="M6" t="s">
        <v>2</v>
      </c>
      <c r="N6" s="1">
        <v>0.75</v>
      </c>
      <c r="O6" s="1">
        <v>0.64</v>
      </c>
      <c r="P6" s="1">
        <v>1.39</v>
      </c>
      <c r="Q6" s="1">
        <v>0.3</v>
      </c>
      <c r="R6" s="1">
        <f>((D4+E4)*P6*(1-N6))/100</f>
        <v>0.13726249999999998</v>
      </c>
      <c r="S6" s="1">
        <f>(O6*(I4+J4)*Q6)/100</f>
        <v>6.489198606271776E-2</v>
      </c>
      <c r="T6" s="1">
        <f>((E4*P6)*(1-N6))/100</f>
        <v>5.5599999999999997E-2</v>
      </c>
      <c r="U6" s="1">
        <f>(O6*J4*Q6)/100</f>
        <v>1.806271777003484E-2</v>
      </c>
    </row>
    <row r="7" spans="1:36">
      <c r="M7" t="s">
        <v>4</v>
      </c>
      <c r="N7" s="1">
        <v>7.0000000000000007E-2</v>
      </c>
      <c r="O7" s="1">
        <v>0.59</v>
      </c>
      <c r="P7" s="1">
        <v>0.7</v>
      </c>
      <c r="Q7" s="1">
        <v>1.33</v>
      </c>
      <c r="R7" s="1">
        <f>((D5+E5)*P7*(1-N7))/100</f>
        <v>0.12563157894736832</v>
      </c>
      <c r="S7" s="1">
        <f>(O7*(I5+J5)*Q7)/100</f>
        <v>0.39975283018867919</v>
      </c>
      <c r="T7" s="1">
        <f>((E5*P7)*(1-N7))/100</f>
        <v>7.9947368421052573E-2</v>
      </c>
      <c r="U7" s="1">
        <f>(O7*J5*Q7)/100</f>
        <v>0.23689056603773589</v>
      </c>
    </row>
    <row r="8" spans="1:36">
      <c r="M8" t="s">
        <v>3</v>
      </c>
      <c r="N8" s="1">
        <v>0.56000000000000005</v>
      </c>
      <c r="O8" s="1">
        <v>0.66</v>
      </c>
      <c r="P8" s="1">
        <v>0.71</v>
      </c>
      <c r="Q8" s="1">
        <v>1.02</v>
      </c>
      <c r="R8" s="1">
        <f>((D6+E6)*P8*(1-N8))/100</f>
        <v>5.5607199999999989E-2</v>
      </c>
      <c r="S8" s="1">
        <f>(O8*(I6+J6)*Q8)/100</f>
        <v>0.6543504</v>
      </c>
      <c r="T8" s="1">
        <f>((E6*P8)*(1-N8))/100</f>
        <v>1.8743999999999996E-3</v>
      </c>
      <c r="U8" s="1">
        <f>(O8*J6*Q8)/100</f>
        <v>0.11511720000000002</v>
      </c>
    </row>
    <row r="11" spans="1:36">
      <c r="L11" s="13"/>
      <c r="M11" s="13"/>
      <c r="N11" s="13"/>
      <c r="O11" s="13"/>
      <c r="P11" s="13"/>
    </row>
    <row r="12" spans="1:36">
      <c r="L12" s="13"/>
      <c r="M12" s="13"/>
      <c r="N12" s="13"/>
      <c r="O12" s="13"/>
      <c r="P12" s="13"/>
    </row>
    <row r="13" spans="1:36">
      <c r="B13" s="18" t="s">
        <v>68</v>
      </c>
      <c r="C13" s="18" t="s">
        <v>42</v>
      </c>
      <c r="D13" s="18" t="s">
        <v>43</v>
      </c>
      <c r="E13" s="18" t="s">
        <v>46</v>
      </c>
      <c r="F13" s="18" t="s">
        <v>45</v>
      </c>
      <c r="G13" s="18" t="s">
        <v>48</v>
      </c>
      <c r="I13" s="18" t="s">
        <v>69</v>
      </c>
      <c r="J13" s="18" t="s">
        <v>42</v>
      </c>
      <c r="K13" s="18" t="s">
        <v>43</v>
      </c>
      <c r="L13" s="18" t="s">
        <v>46</v>
      </c>
      <c r="M13" s="18" t="s">
        <v>45</v>
      </c>
      <c r="N13" s="18" t="s">
        <v>48</v>
      </c>
      <c r="O13" s="12"/>
      <c r="P13" t="s">
        <v>55</v>
      </c>
      <c r="Q13" t="s">
        <v>52</v>
      </c>
      <c r="R13" t="s">
        <v>53</v>
      </c>
      <c r="S13" t="s">
        <v>51</v>
      </c>
      <c r="T13" t="s">
        <v>50</v>
      </c>
      <c r="U13" t="s">
        <v>54</v>
      </c>
      <c r="W13" s="18" t="s">
        <v>70</v>
      </c>
      <c r="X13" s="18" t="s">
        <v>42</v>
      </c>
      <c r="Y13" s="18" t="s">
        <v>43</v>
      </c>
      <c r="Z13" s="18" t="s">
        <v>46</v>
      </c>
      <c r="AA13" s="18" t="s">
        <v>45</v>
      </c>
      <c r="AB13" s="18" t="s">
        <v>48</v>
      </c>
    </row>
    <row r="14" spans="1:36">
      <c r="B14" s="18">
        <v>1980</v>
      </c>
      <c r="C14" s="19"/>
      <c r="D14" s="19"/>
      <c r="E14" s="19"/>
      <c r="F14" s="19"/>
      <c r="G14" s="19"/>
      <c r="I14" s="18">
        <v>1980</v>
      </c>
      <c r="J14" s="18"/>
      <c r="K14" s="18"/>
      <c r="L14" s="11"/>
      <c r="M14" s="11"/>
      <c r="N14" s="10"/>
      <c r="O14" s="12"/>
      <c r="P14">
        <v>1980</v>
      </c>
      <c r="Q14" s="9">
        <v>0.13685348193334729</v>
      </c>
      <c r="R14" s="9">
        <v>0.23749467305923436</v>
      </c>
      <c r="S14" s="9">
        <v>9.9152502721585697E-2</v>
      </c>
      <c r="T14" s="9">
        <v>5.5631044287704733E-2</v>
      </c>
      <c r="U14" s="9">
        <v>0.14796093750704067</v>
      </c>
      <c r="V14" s="18"/>
      <c r="W14" s="18">
        <v>1980</v>
      </c>
      <c r="X14" s="9"/>
      <c r="Y14" s="9"/>
      <c r="Z14" s="9"/>
      <c r="AA14" s="9"/>
      <c r="AB14" s="9"/>
      <c r="AC14" s="18"/>
      <c r="AD14" s="18"/>
      <c r="AE14" s="18"/>
      <c r="AF14" s="18"/>
      <c r="AG14" s="18"/>
      <c r="AH14" s="18"/>
      <c r="AI14" s="18"/>
      <c r="AJ14" s="18"/>
    </row>
    <row r="15" spans="1:36">
      <c r="B15" s="18">
        <v>1981</v>
      </c>
      <c r="C15" s="19">
        <f>(LOG(C55)-LOG(C54))*100</f>
        <v>-3.7791008263965917</v>
      </c>
      <c r="D15" s="19">
        <f>(LOG(D55)-LOG(D54))*100</f>
        <v>2.0216757308522446</v>
      </c>
      <c r="E15" s="19">
        <f>(LOG(E55)-LOG(E54))*100</f>
        <v>-5.7680845564175272</v>
      </c>
      <c r="F15" s="19">
        <f>(LOG(F55)-LOG(F54))*100</f>
        <v>4.0009957232356728</v>
      </c>
      <c r="G15" s="19">
        <f>(LOG(G55)-LOG(G54))*100</f>
        <v>8.6545878549777555</v>
      </c>
      <c r="I15" s="18">
        <v>1981</v>
      </c>
      <c r="J15" s="19">
        <f t="shared" ref="J15:N24" si="0">(LOG(J55)-LOG(J54))*100</f>
        <v>2.6028842487073769</v>
      </c>
      <c r="K15" s="19">
        <f t="shared" si="0"/>
        <v>-2.4491090402146725</v>
      </c>
      <c r="L15" s="19">
        <f t="shared" si="0"/>
        <v>4.8020114335539503</v>
      </c>
      <c r="M15" s="19">
        <f t="shared" si="0"/>
        <v>-5.5513819622155571</v>
      </c>
      <c r="N15" s="19">
        <f t="shared" si="0"/>
        <v>-6.0413474100951214</v>
      </c>
      <c r="O15" s="12"/>
      <c r="P15">
        <v>1981</v>
      </c>
      <c r="Q15" s="9">
        <v>0.14646634020402302</v>
      </c>
      <c r="R15" s="9">
        <v>0.21831723977975678</v>
      </c>
      <c r="S15" s="9">
        <v>9.588400398752614E-2</v>
      </c>
      <c r="T15" s="9">
        <v>5.9448841799517378E-2</v>
      </c>
      <c r="U15" s="9">
        <v>0.1667992141966477</v>
      </c>
      <c r="V15" s="19"/>
      <c r="W15" s="18">
        <v>1981</v>
      </c>
      <c r="X15" s="9"/>
      <c r="Y15" s="9"/>
      <c r="Z15" s="9"/>
      <c r="AA15" s="9"/>
      <c r="AB15" s="9"/>
      <c r="AC15" s="19"/>
      <c r="AD15" s="19"/>
      <c r="AE15" s="19"/>
      <c r="AF15" s="19"/>
      <c r="AG15" s="19"/>
      <c r="AH15" s="19"/>
      <c r="AI15" s="19"/>
      <c r="AJ15" s="19"/>
    </row>
    <row r="16" spans="1:36">
      <c r="B16" s="18">
        <v>1982</v>
      </c>
      <c r="C16" s="19">
        <f t="shared" ref="C16:G43" si="1">(LOG(C56)-LOG(C55))*100</f>
        <v>3.2721936325543766</v>
      </c>
      <c r="D16" s="19">
        <f t="shared" si="1"/>
        <v>1.5457953923341983</v>
      </c>
      <c r="E16" s="19">
        <f t="shared" si="1"/>
        <v>-5.0405800479099723</v>
      </c>
      <c r="F16" s="19">
        <f t="shared" si="1"/>
        <v>2.5906885369565922</v>
      </c>
      <c r="G16" s="19">
        <f t="shared" si="1"/>
        <v>1.1729993410599464</v>
      </c>
      <c r="I16" s="18">
        <v>1982</v>
      </c>
      <c r="J16" s="19">
        <f t="shared" si="0"/>
        <v>-3.6316647011004513</v>
      </c>
      <c r="K16" s="19">
        <f t="shared" si="0"/>
        <v>-0.44623711905124042</v>
      </c>
      <c r="L16" s="19">
        <f t="shared" si="0"/>
        <v>5.2904591593259083</v>
      </c>
      <c r="M16" s="19">
        <f t="shared" si="0"/>
        <v>-1.4121580084708818</v>
      </c>
      <c r="N16" s="19">
        <f t="shared" si="0"/>
        <v>0.32006234778881038</v>
      </c>
      <c r="O16" s="12"/>
      <c r="P16">
        <v>1982</v>
      </c>
      <c r="Q16" s="9">
        <v>0.14484183861749755</v>
      </c>
      <c r="R16" s="9">
        <v>0.2128160367556117</v>
      </c>
      <c r="S16" s="9">
        <v>8.4439018719118006E-2</v>
      </c>
      <c r="T16" s="9">
        <v>6.0132435880571905E-2</v>
      </c>
      <c r="U16" s="9">
        <v>0.16398906161255217</v>
      </c>
      <c r="V16" s="19"/>
      <c r="W16" s="18">
        <v>1982</v>
      </c>
      <c r="X16" s="9">
        <f>Q16*($R$5*C16-$S$5*J16+$T$5*C15-$U$5*J15)</f>
        <v>0.27983081484550704</v>
      </c>
      <c r="Y16" s="9">
        <f>R16*($R$7*D16-$S$7*K16+$T$7*D15-$U$7*K15)</f>
        <v>0.23715873277029431</v>
      </c>
      <c r="Z16" s="9">
        <f t="shared" ref="Z16:Z43" si="2">S16*($R$4*E16-$S$4*L16+$T$4*E15-$U$4*L15)</f>
        <v>-0.41972541031764876</v>
      </c>
      <c r="AA16" s="9">
        <f t="shared" ref="AA16:AA43" si="3">T16*($R$8*F16-$S$8*M16+$T$8*F15-$U$8*M15)</f>
        <v>0.10310704975517636</v>
      </c>
      <c r="AB16" s="9">
        <f>U16*($R$6*G16-$S$6*N16+$T$6*G15-$U$6*N15)</f>
        <v>0.11980345176795719</v>
      </c>
      <c r="AC16" s="19"/>
      <c r="AD16" s="19"/>
      <c r="AE16" s="19"/>
      <c r="AF16" s="19"/>
      <c r="AG16" s="19"/>
      <c r="AH16" s="19"/>
      <c r="AI16" s="19"/>
      <c r="AJ16" s="19"/>
    </row>
    <row r="17" spans="2:36">
      <c r="B17" s="18">
        <v>1983</v>
      </c>
      <c r="C17" s="19">
        <f t="shared" si="1"/>
        <v>-4.007558918180953</v>
      </c>
      <c r="D17" s="19">
        <f t="shared" si="1"/>
        <v>3.3346162540918378</v>
      </c>
      <c r="E17" s="19">
        <f t="shared" si="1"/>
        <v>-3.3327991795829099</v>
      </c>
      <c r="F17" s="19">
        <f t="shared" si="1"/>
        <v>0.37394560017521283</v>
      </c>
      <c r="G17" s="19">
        <f t="shared" si="1"/>
        <v>1.4878581869669643</v>
      </c>
      <c r="I17" s="18">
        <v>1983</v>
      </c>
      <c r="J17" s="19">
        <f t="shared" si="0"/>
        <v>3.7771455612179983</v>
      </c>
      <c r="K17" s="19">
        <f t="shared" si="0"/>
        <v>-0.18201458553464278</v>
      </c>
      <c r="L17" s="19">
        <f t="shared" si="0"/>
        <v>2.35969926970516</v>
      </c>
      <c r="M17" s="19">
        <f t="shared" si="0"/>
        <v>-0.73658502890772692</v>
      </c>
      <c r="N17" s="19">
        <f t="shared" si="0"/>
        <v>-0.35627922358430486</v>
      </c>
      <c r="O17" s="12"/>
      <c r="P17">
        <v>1983</v>
      </c>
      <c r="Q17" s="9">
        <v>0.13911011535361834</v>
      </c>
      <c r="R17" s="9">
        <v>0.21153160817684422</v>
      </c>
      <c r="S17" s="9">
        <v>7.649311132206349E-2</v>
      </c>
      <c r="T17" s="9">
        <v>5.5960418119752692E-2</v>
      </c>
      <c r="U17" s="9">
        <v>0.16304815948008866</v>
      </c>
      <c r="V17" s="19"/>
      <c r="W17" s="18">
        <v>1983</v>
      </c>
      <c r="X17" s="9">
        <f t="shared" ref="X17:X43" si="4">Q17*($R$5*C17-$S$5*J17+$T$5*C16-$U$5*J16)</f>
        <v>-0.34051036314408983</v>
      </c>
      <c r="Y17" s="9">
        <f t="shared" ref="Y17:Y43" si="5">R17*($R$7*D17-$S$7*K17+$T$7*D16-$U$7*K16)</f>
        <v>0.15251124097427207</v>
      </c>
      <c r="Z17" s="9">
        <f t="shared" si="2"/>
        <v>-0.25261931763724138</v>
      </c>
      <c r="AA17" s="9">
        <f t="shared" si="3"/>
        <v>3.7504584845261466E-2</v>
      </c>
      <c r="AB17" s="9">
        <f t="shared" ref="AB17:AB43" si="6">U17*($R$6*G17-$S$6*N17+$T$6*G16-$U$6*N16)</f>
        <v>4.6759663419925539E-2</v>
      </c>
      <c r="AC17" s="19"/>
      <c r="AD17" s="19"/>
      <c r="AE17" s="19"/>
      <c r="AF17" s="19"/>
      <c r="AG17" s="19"/>
      <c r="AH17" s="19"/>
      <c r="AI17" s="19"/>
      <c r="AJ17" s="19"/>
    </row>
    <row r="18" spans="2:36">
      <c r="B18" s="18">
        <v>1984</v>
      </c>
      <c r="C18" s="19">
        <f t="shared" si="1"/>
        <v>-1.5979661555604818</v>
      </c>
      <c r="D18" s="19">
        <f t="shared" si="1"/>
        <v>3.3948229491721591</v>
      </c>
      <c r="E18" s="19">
        <f t="shared" si="1"/>
        <v>-2.4461175715752916</v>
      </c>
      <c r="F18" s="19">
        <f t="shared" si="1"/>
        <v>4.3860631002086929</v>
      </c>
      <c r="G18" s="19">
        <f t="shared" si="1"/>
        <v>3.0909064866851077</v>
      </c>
      <c r="I18" s="18">
        <v>1984</v>
      </c>
      <c r="J18" s="19">
        <f t="shared" si="0"/>
        <v>1.2859777362349945</v>
      </c>
      <c r="K18" s="19">
        <f t="shared" si="0"/>
        <v>-2.5790840432729141</v>
      </c>
      <c r="L18" s="19">
        <f t="shared" si="0"/>
        <v>2.3271180123658808</v>
      </c>
      <c r="M18" s="19">
        <f t="shared" si="0"/>
        <v>-5.8886966862833372</v>
      </c>
      <c r="N18" s="19">
        <f t="shared" si="0"/>
        <v>-1.7641738137077423</v>
      </c>
      <c r="O18" s="12"/>
      <c r="P18">
        <v>1984</v>
      </c>
      <c r="Q18" s="9">
        <v>0.14981574627429803</v>
      </c>
      <c r="R18" s="9">
        <v>0.22429670683062394</v>
      </c>
      <c r="S18" s="9">
        <v>7.5249415269871847E-2</v>
      </c>
      <c r="T18" s="9">
        <v>6.198813746605554E-2</v>
      </c>
      <c r="U18" s="9">
        <v>0.1766120975349913</v>
      </c>
      <c r="V18" s="19"/>
      <c r="W18" s="18">
        <v>1984</v>
      </c>
      <c r="X18" s="9">
        <f t="shared" si="4"/>
        <v>-0.31648166411582085</v>
      </c>
      <c r="Y18" s="9">
        <f t="shared" si="5"/>
        <v>0.39637813738781741</v>
      </c>
      <c r="Z18" s="9">
        <f t="shared" si="2"/>
        <v>-0.18304644342541609</v>
      </c>
      <c r="AA18" s="9">
        <f t="shared" si="3"/>
        <v>0.25927544252068685</v>
      </c>
      <c r="AB18" s="9">
        <f t="shared" si="6"/>
        <v>0.11089589822368953</v>
      </c>
      <c r="AC18" s="19"/>
      <c r="AD18" s="19"/>
      <c r="AE18" s="19"/>
      <c r="AF18" s="19"/>
      <c r="AG18" s="19"/>
      <c r="AH18" s="19"/>
      <c r="AI18" s="19"/>
      <c r="AJ18" s="19"/>
    </row>
    <row r="19" spans="2:36">
      <c r="B19" s="18">
        <v>1985</v>
      </c>
      <c r="C19" s="19">
        <f t="shared" si="1"/>
        <v>-0.77654794176537645</v>
      </c>
      <c r="D19" s="19">
        <f t="shared" si="1"/>
        <v>-1.8762307744588369</v>
      </c>
      <c r="E19" s="19">
        <f t="shared" si="1"/>
        <v>-1.8027365612521495</v>
      </c>
      <c r="F19" s="19">
        <f t="shared" si="1"/>
        <v>5.3384982416022551</v>
      </c>
      <c r="G19" s="19">
        <f t="shared" si="1"/>
        <v>-1.1485435520348919</v>
      </c>
      <c r="I19" s="18">
        <v>1985</v>
      </c>
      <c r="J19" s="19">
        <f t="shared" si="0"/>
        <v>1.7225981844485927</v>
      </c>
      <c r="K19" s="19">
        <f t="shared" si="0"/>
        <v>1.0293700856828987</v>
      </c>
      <c r="L19" s="19">
        <f t="shared" si="0"/>
        <v>2.2364912415662639</v>
      </c>
      <c r="M19" s="19">
        <f t="shared" si="0"/>
        <v>-5.3372692017029681</v>
      </c>
      <c r="N19" s="19">
        <f t="shared" si="0"/>
        <v>0.73672558937863397</v>
      </c>
      <c r="O19" s="12"/>
      <c r="P19">
        <v>1985</v>
      </c>
      <c r="Q19" s="9">
        <v>0.14285926878900271</v>
      </c>
      <c r="R19" s="9">
        <v>0.22898452864836816</v>
      </c>
      <c r="S19" s="9">
        <v>6.9958770823188313E-2</v>
      </c>
      <c r="T19" s="9">
        <v>6.2634994309696657E-2</v>
      </c>
      <c r="U19" s="9">
        <v>0.17725402654113889</v>
      </c>
      <c r="V19" s="19"/>
      <c r="W19" s="18">
        <v>1985</v>
      </c>
      <c r="X19" s="9">
        <f t="shared" si="4"/>
        <v>-0.17080683040540046</v>
      </c>
      <c r="Y19" s="9">
        <f t="shared" si="5"/>
        <v>5.3848093392737953E-2</v>
      </c>
      <c r="Z19" s="9">
        <f t="shared" si="2"/>
        <v>-0.13802687895053428</v>
      </c>
      <c r="AA19" s="9">
        <f t="shared" si="3"/>
        <v>0.28031757347330061</v>
      </c>
      <c r="AB19" s="9">
        <f t="shared" si="6"/>
        <v>-3.0831062599316763E-4</v>
      </c>
      <c r="AC19" s="19"/>
      <c r="AD19" s="19"/>
      <c r="AE19" s="19"/>
      <c r="AF19" s="19"/>
      <c r="AG19" s="19"/>
      <c r="AH19" s="19"/>
      <c r="AI19" s="19"/>
      <c r="AJ19" s="19"/>
    </row>
    <row r="20" spans="2:36">
      <c r="B20" s="18">
        <v>1986</v>
      </c>
      <c r="C20" s="19">
        <f t="shared" si="1"/>
        <v>-12.960205426230139</v>
      </c>
      <c r="D20" s="19">
        <f t="shared" si="1"/>
        <v>-3.6645412155790162</v>
      </c>
      <c r="E20" s="19">
        <f t="shared" si="1"/>
        <v>4.8570789397038832</v>
      </c>
      <c r="F20" s="19">
        <f t="shared" si="1"/>
        <v>9.0619334777361082</v>
      </c>
      <c r="G20" s="19">
        <f t="shared" si="1"/>
        <v>-7.6523225201729854</v>
      </c>
      <c r="I20" s="18">
        <v>1986</v>
      </c>
      <c r="J20" s="19">
        <f t="shared" si="0"/>
        <v>14.487771357641247</v>
      </c>
      <c r="K20" s="19">
        <f t="shared" si="0"/>
        <v>7.8170809831478945</v>
      </c>
      <c r="L20" s="19">
        <f t="shared" si="0"/>
        <v>-5.5867349629511276</v>
      </c>
      <c r="M20" s="19">
        <f t="shared" si="0"/>
        <v>-10.160344975706691</v>
      </c>
      <c r="N20" s="19">
        <f t="shared" si="0"/>
        <v>10.575264836152121</v>
      </c>
      <c r="O20" s="12"/>
      <c r="P20">
        <v>1986</v>
      </c>
      <c r="Q20" s="9">
        <v>0.11259754962980321</v>
      </c>
      <c r="R20" s="9">
        <v>0.22787272703914105</v>
      </c>
      <c r="S20" s="9">
        <v>7.0567381133119098E-2</v>
      </c>
      <c r="T20" s="9">
        <v>8.276219032453179E-2</v>
      </c>
      <c r="U20" s="9">
        <v>0.14932870638544332</v>
      </c>
      <c r="W20" s="18">
        <v>1986</v>
      </c>
      <c r="X20" s="9">
        <f t="shared" si="4"/>
        <v>-1.2462007453747657</v>
      </c>
      <c r="Y20" s="9">
        <f t="shared" si="5"/>
        <v>-0.90673523193561067</v>
      </c>
      <c r="Z20" s="9">
        <f t="shared" si="2"/>
        <v>0.23391633940639092</v>
      </c>
      <c r="AA20" s="9">
        <f t="shared" si="3"/>
        <v>0.64362107163115123</v>
      </c>
      <c r="AB20" s="9">
        <f t="shared" si="6"/>
        <v>-0.27085138416841298</v>
      </c>
    </row>
    <row r="21" spans="2:36">
      <c r="B21" s="18">
        <v>1987</v>
      </c>
      <c r="C21" s="19">
        <f t="shared" si="1"/>
        <v>-2.255289605553934</v>
      </c>
      <c r="D21" s="19">
        <f t="shared" si="1"/>
        <v>-3.1930529178711531</v>
      </c>
      <c r="E21" s="19">
        <f t="shared" si="1"/>
        <v>4.5040246336454732</v>
      </c>
      <c r="F21" s="19">
        <f t="shared" si="1"/>
        <v>5.3485475316457087</v>
      </c>
      <c r="G21" s="19">
        <f t="shared" si="1"/>
        <v>-3.5912948228731714</v>
      </c>
      <c r="I21" s="18">
        <v>1987</v>
      </c>
      <c r="J21" s="19">
        <f t="shared" si="0"/>
        <v>3.9212892890100548</v>
      </c>
      <c r="K21" s="19">
        <f t="shared" si="0"/>
        <v>3.5147829908905375</v>
      </c>
      <c r="L21" s="19">
        <f t="shared" si="0"/>
        <v>-3.6834701360408997</v>
      </c>
      <c r="M21" s="19">
        <f t="shared" si="0"/>
        <v>-4.3706093385302687</v>
      </c>
      <c r="N21" s="19">
        <f t="shared" si="0"/>
        <v>3.9414552958712794</v>
      </c>
      <c r="O21" s="12"/>
      <c r="P21">
        <v>1987</v>
      </c>
      <c r="Q21" s="9">
        <v>0.10302977811970206</v>
      </c>
      <c r="R21" s="9">
        <v>0.22813520499570472</v>
      </c>
      <c r="S21" s="9">
        <v>7.5561860415460674E-2</v>
      </c>
      <c r="T21" s="9">
        <v>0.10476345806182742</v>
      </c>
      <c r="U21" s="9">
        <v>0.13847129633908226</v>
      </c>
      <c r="W21" s="18">
        <v>1987</v>
      </c>
      <c r="X21" s="9">
        <f t="shared" si="4"/>
        <v>-0.53331208607450697</v>
      </c>
      <c r="Y21" s="9">
        <f t="shared" si="5"/>
        <v>-0.90135213266042746</v>
      </c>
      <c r="Z21" s="9">
        <f t="shared" si="2"/>
        <v>0.31651708955834362</v>
      </c>
      <c r="AA21" s="9">
        <f t="shared" si="3"/>
        <v>0.45508658186262835</v>
      </c>
      <c r="AB21" s="9">
        <f t="shared" si="6"/>
        <v>-0.18904186175362359</v>
      </c>
    </row>
    <row r="22" spans="2:36">
      <c r="B22" s="18">
        <v>1988</v>
      </c>
      <c r="C22" s="19">
        <f t="shared" si="1"/>
        <v>-3.357871333026992</v>
      </c>
      <c r="D22" s="19">
        <f t="shared" si="1"/>
        <v>-3.6953831613005894</v>
      </c>
      <c r="E22" s="19">
        <f t="shared" si="1"/>
        <v>1.042774814331721</v>
      </c>
      <c r="F22" s="19">
        <f t="shared" si="1"/>
        <v>-2.4312752748568296</v>
      </c>
      <c r="G22" s="19">
        <f t="shared" si="1"/>
        <v>0.53000289057671823</v>
      </c>
      <c r="I22" s="18">
        <v>1988</v>
      </c>
      <c r="J22" s="19">
        <f t="shared" si="0"/>
        <v>3.4578228549945869</v>
      </c>
      <c r="K22" s="19">
        <f t="shared" si="0"/>
        <v>1.2337756321925533</v>
      </c>
      <c r="L22" s="19">
        <f t="shared" si="0"/>
        <v>-1.3714407513608438</v>
      </c>
      <c r="M22" s="19">
        <f t="shared" si="0"/>
        <v>4.3223302313420247</v>
      </c>
      <c r="N22" s="19">
        <f t="shared" si="0"/>
        <v>-1.2816910153619494</v>
      </c>
      <c r="O22" s="12"/>
      <c r="P22">
        <v>1988</v>
      </c>
      <c r="Q22" s="9">
        <v>9.9213923976341101E-2</v>
      </c>
      <c r="R22" s="9">
        <v>0.21361059868120208</v>
      </c>
      <c r="S22" s="9">
        <v>8.5985874843041099E-2</v>
      </c>
      <c r="T22" s="9">
        <v>0.10256932426670246</v>
      </c>
      <c r="U22" s="9">
        <v>0.13860625909927343</v>
      </c>
      <c r="W22" s="18">
        <v>1988</v>
      </c>
      <c r="X22" s="9">
        <f t="shared" si="4"/>
        <v>-0.32859116675294953</v>
      </c>
      <c r="Y22" s="9">
        <f t="shared" si="5"/>
        <v>-0.43690998292590422</v>
      </c>
      <c r="Z22" s="9">
        <f t="shared" si="2"/>
        <v>0.15509078263673262</v>
      </c>
      <c r="AA22" s="9">
        <f t="shared" si="3"/>
        <v>-0.25133149241513159</v>
      </c>
      <c r="AB22" s="9">
        <f t="shared" si="6"/>
        <v>-1.5932566256822021E-2</v>
      </c>
    </row>
    <row r="23" spans="2:36">
      <c r="B23" s="18">
        <v>1989</v>
      </c>
      <c r="C23" s="19">
        <f t="shared" si="1"/>
        <v>2.0011128836450967</v>
      </c>
      <c r="D23" s="19">
        <f t="shared" si="1"/>
        <v>-0.16895093088713856</v>
      </c>
      <c r="E23" s="19">
        <f t="shared" si="1"/>
        <v>-2.6161739820730059</v>
      </c>
      <c r="F23" s="19">
        <f t="shared" si="1"/>
        <v>-3.6173446751015317</v>
      </c>
      <c r="G23" s="19">
        <f t="shared" si="1"/>
        <v>6.8041455780989968E-2</v>
      </c>
      <c r="I23" s="18">
        <v>1989</v>
      </c>
      <c r="J23" s="19">
        <f t="shared" si="0"/>
        <v>-2.4836078304146678</v>
      </c>
      <c r="K23" s="19">
        <f t="shared" si="0"/>
        <v>-0.15080928364832602</v>
      </c>
      <c r="L23" s="19">
        <f t="shared" si="0"/>
        <v>3.1559032624060022</v>
      </c>
      <c r="M23" s="19">
        <f t="shared" si="0"/>
        <v>7.611925958470847</v>
      </c>
      <c r="N23" s="19">
        <f t="shared" si="0"/>
        <v>-0.5470403743780522</v>
      </c>
      <c r="O23" s="12"/>
      <c r="P23">
        <v>1989</v>
      </c>
      <c r="Q23" s="9">
        <v>0.10377881818205469</v>
      </c>
      <c r="R23" s="9">
        <v>0.22090833133565202</v>
      </c>
      <c r="S23" s="9">
        <v>9.0442471788699311E-2</v>
      </c>
      <c r="T23" s="9">
        <v>9.7660967366015761E-2</v>
      </c>
      <c r="U23" s="9">
        <v>0.14413088525241635</v>
      </c>
      <c r="W23" s="18">
        <v>1989</v>
      </c>
      <c r="X23" s="9">
        <f t="shared" si="4"/>
        <v>0.1014429035801884</v>
      </c>
      <c r="Y23" s="9">
        <f t="shared" si="5"/>
        <v>-0.1212002737975834</v>
      </c>
      <c r="Z23" s="9">
        <f t="shared" si="2"/>
        <v>-0.16315063826084519</v>
      </c>
      <c r="AA23" s="9">
        <f t="shared" si="3"/>
        <v>-0.55511948419109214</v>
      </c>
      <c r="AB23" s="9">
        <f t="shared" si="6"/>
        <v>1.4046572399489535E-2</v>
      </c>
    </row>
    <row r="24" spans="2:36">
      <c r="B24" s="18">
        <v>1990</v>
      </c>
      <c r="C24" s="19">
        <f t="shared" si="1"/>
        <v>5.1785432899913886</v>
      </c>
      <c r="D24" s="19">
        <f t="shared" si="1"/>
        <v>-4.9231824975376117</v>
      </c>
      <c r="E24" s="19">
        <f t="shared" si="1"/>
        <v>2.5645941249431043</v>
      </c>
      <c r="F24" s="19">
        <f t="shared" si="1"/>
        <v>10.803901935066113</v>
      </c>
      <c r="G24" s="19">
        <f t="shared" si="1"/>
        <v>-6.1881938082654315</v>
      </c>
      <c r="I24" s="18">
        <v>1990</v>
      </c>
      <c r="J24" s="19">
        <f t="shared" si="0"/>
        <v>-3.1726828080688829</v>
      </c>
      <c r="K24" s="19">
        <f t="shared" si="0"/>
        <v>4.4535275486800989</v>
      </c>
      <c r="L24" s="19">
        <f t="shared" si="0"/>
        <v>-0.19338366809972876</v>
      </c>
      <c r="M24" s="19">
        <f t="shared" si="0"/>
        <v>-10.109993121399475</v>
      </c>
      <c r="N24" s="19">
        <f t="shared" si="0"/>
        <v>5.746610478765116</v>
      </c>
      <c r="O24" s="12"/>
      <c r="P24">
        <v>1990</v>
      </c>
      <c r="Q24" s="9">
        <v>0.10445551373478815</v>
      </c>
      <c r="R24" s="9">
        <v>0.22207866179707492</v>
      </c>
      <c r="S24" s="9">
        <v>9.352853983152129E-2</v>
      </c>
      <c r="T24" s="9">
        <v>0.13354535173600635</v>
      </c>
      <c r="U24" s="9">
        <v>0.13628556554886859</v>
      </c>
      <c r="W24" s="18">
        <v>1990</v>
      </c>
      <c r="X24" s="9">
        <f t="shared" si="4"/>
        <v>0.43849421140499284</v>
      </c>
      <c r="Y24" s="9">
        <f t="shared" si="5"/>
        <v>-0.52779199622909445</v>
      </c>
      <c r="Z24" s="9">
        <f t="shared" si="2"/>
        <v>5.5833108211700913E-2</v>
      </c>
      <c r="AA24" s="9">
        <f t="shared" si="3"/>
        <v>0.8457706001339238</v>
      </c>
      <c r="AB24" s="9">
        <f t="shared" si="6"/>
        <v>-0.16472179123498482</v>
      </c>
    </row>
    <row r="25" spans="2:36">
      <c r="B25" s="18">
        <v>1991</v>
      </c>
      <c r="C25" s="19">
        <f t="shared" si="1"/>
        <v>-3.9227460874605766</v>
      </c>
      <c r="D25" s="19">
        <f t="shared" si="1"/>
        <v>-1.6176627220205382</v>
      </c>
      <c r="E25" s="19">
        <f t="shared" si="1"/>
        <v>-0.7647046358167261</v>
      </c>
      <c r="F25" s="19">
        <f t="shared" si="1"/>
        <v>2.6080121063145527</v>
      </c>
      <c r="G25" s="19">
        <f t="shared" si="1"/>
        <v>4.5891161575336374</v>
      </c>
      <c r="I25" s="18">
        <v>1991</v>
      </c>
      <c r="J25" s="19">
        <f t="shared" ref="J25:N34" si="7">(LOG(J65)-LOG(J64))*100</f>
        <v>3.7515487867232715</v>
      </c>
      <c r="K25" s="19">
        <f t="shared" si="7"/>
        <v>1.7487348169699533</v>
      </c>
      <c r="L25" s="19">
        <f t="shared" si="7"/>
        <v>0.62255653328618754</v>
      </c>
      <c r="M25" s="19">
        <f t="shared" si="7"/>
        <v>-4.3612059426532896</v>
      </c>
      <c r="N25" s="19">
        <f t="shared" si="7"/>
        <v>-1.1646092386693008</v>
      </c>
      <c r="O25" s="12"/>
      <c r="P25">
        <v>1991</v>
      </c>
      <c r="Q25" s="9">
        <v>0.10021745139230526</v>
      </c>
      <c r="R25" s="9">
        <v>0.21533512670449764</v>
      </c>
      <c r="S25" s="9">
        <v>9.790932109831238E-2</v>
      </c>
      <c r="T25" s="9">
        <v>0.15066551277003068</v>
      </c>
      <c r="U25" s="9">
        <v>0.12834382853371348</v>
      </c>
      <c r="W25" s="18">
        <v>1991</v>
      </c>
      <c r="X25" s="9">
        <f t="shared" si="4"/>
        <v>-0.2057552883698863</v>
      </c>
      <c r="Y25" s="9">
        <f t="shared" si="5"/>
        <v>-0.50622819710261924</v>
      </c>
      <c r="Z25" s="9">
        <f t="shared" si="2"/>
        <v>-9.6306587844132534E-3</v>
      </c>
      <c r="AA25" s="9">
        <f t="shared" si="3"/>
        <v>0.63021365643313199</v>
      </c>
      <c r="AB25" s="9">
        <f t="shared" si="6"/>
        <v>3.3064499779789168E-2</v>
      </c>
    </row>
    <row r="26" spans="2:36">
      <c r="B26" s="18">
        <v>1992</v>
      </c>
      <c r="C26" s="19">
        <f t="shared" si="1"/>
        <v>-2.4604908881115146</v>
      </c>
      <c r="D26" s="19">
        <f t="shared" si="1"/>
        <v>-0.25022340201385357</v>
      </c>
      <c r="E26" s="19">
        <f t="shared" si="1"/>
        <v>0.45730024333679237</v>
      </c>
      <c r="F26" s="19">
        <f t="shared" si="1"/>
        <v>-0.92092309313474063</v>
      </c>
      <c r="G26" s="19">
        <f t="shared" si="1"/>
        <v>-3.1892762276541102</v>
      </c>
      <c r="I26" s="18">
        <v>1992</v>
      </c>
      <c r="J26" s="19">
        <f t="shared" si="7"/>
        <v>2.9881073251592296</v>
      </c>
      <c r="K26" s="19">
        <f t="shared" si="7"/>
        <v>2.3321168206401954</v>
      </c>
      <c r="L26" s="19">
        <f t="shared" si="7"/>
        <v>-7.6044741185448544E-2</v>
      </c>
      <c r="M26" s="19">
        <f t="shared" si="7"/>
        <v>4.7362007227799187E-2</v>
      </c>
      <c r="N26" s="19">
        <f t="shared" si="7"/>
        <v>3.2405361044631404</v>
      </c>
      <c r="O26" s="12"/>
      <c r="P26">
        <v>1992</v>
      </c>
      <c r="Q26" s="9">
        <v>9.8702938163985579E-2</v>
      </c>
      <c r="R26" s="9">
        <v>0.21983555325982912</v>
      </c>
      <c r="S26" s="9">
        <v>9.8834708389155632E-2</v>
      </c>
      <c r="T26" s="9">
        <v>0.15364983476698968</v>
      </c>
      <c r="U26" s="9">
        <v>0.11778126164278895</v>
      </c>
      <c r="W26" s="18">
        <v>1992</v>
      </c>
      <c r="X26" s="9">
        <f t="shared" si="4"/>
        <v>-0.29508468265913906</v>
      </c>
      <c r="Y26" s="9">
        <f t="shared" si="5"/>
        <v>-0.33135657271284352</v>
      </c>
      <c r="Z26" s="9">
        <f t="shared" si="2"/>
        <v>6.5913531403303718E-3</v>
      </c>
      <c r="AA26" s="9">
        <f t="shared" si="3"/>
        <v>6.5260765511119811E-2</v>
      </c>
      <c r="AB26" s="9">
        <f t="shared" si="6"/>
        <v>-4.3798373818086635E-2</v>
      </c>
    </row>
    <row r="27" spans="2:36">
      <c r="B27" s="18">
        <v>1993</v>
      </c>
      <c r="C27" s="19">
        <f t="shared" si="1"/>
        <v>-8.6402234988332705</v>
      </c>
      <c r="D27" s="19">
        <f t="shared" si="1"/>
        <v>4.7713272158017279</v>
      </c>
      <c r="E27" s="19">
        <f t="shared" si="1"/>
        <v>-3.5284726540647293</v>
      </c>
      <c r="F27" s="19">
        <f t="shared" si="1"/>
        <v>-5.9228309168821172</v>
      </c>
      <c r="G27" s="19">
        <f t="shared" si="1"/>
        <v>3.9587845902813763</v>
      </c>
      <c r="I27" s="18">
        <v>1993</v>
      </c>
      <c r="J27" s="19">
        <f t="shared" si="7"/>
        <v>7.5150053918651967</v>
      </c>
      <c r="K27" s="19">
        <f t="shared" si="7"/>
        <v>0.18809625897529098</v>
      </c>
      <c r="L27" s="19">
        <f t="shared" si="7"/>
        <v>2.1196060358543827</v>
      </c>
      <c r="M27" s="19">
        <f t="shared" si="7"/>
        <v>3.9151424584625096</v>
      </c>
      <c r="N27" s="19">
        <f t="shared" si="7"/>
        <v>-2.0278487641772496</v>
      </c>
      <c r="O27" s="12"/>
      <c r="P27">
        <v>1993</v>
      </c>
      <c r="Q27" s="9">
        <v>9.1151765872401341E-2</v>
      </c>
      <c r="R27" s="9">
        <v>0.23799496514465099</v>
      </c>
      <c r="S27" s="9">
        <v>9.7190808489107897E-2</v>
      </c>
      <c r="T27" s="9">
        <v>0.13644546185725845</v>
      </c>
      <c r="U27" s="9">
        <v>0.1297787403073366</v>
      </c>
      <c r="W27" s="18">
        <v>1993</v>
      </c>
      <c r="X27" s="9">
        <f t="shared" si="4"/>
        <v>-0.66655751004947905</v>
      </c>
      <c r="Y27" s="9">
        <f t="shared" si="5"/>
        <v>-1.1477025477914782E-2</v>
      </c>
      <c r="Z27" s="9">
        <f t="shared" si="2"/>
        <v>-0.20475594991617346</v>
      </c>
      <c r="AA27" s="9">
        <f t="shared" si="3"/>
        <v>-0.39547426850342671</v>
      </c>
      <c r="AB27" s="9">
        <f t="shared" si="6"/>
        <v>5.6989369170232486E-2</v>
      </c>
    </row>
    <row r="28" spans="2:36">
      <c r="B28" s="18">
        <v>1994</v>
      </c>
      <c r="C28" s="19">
        <f t="shared" si="1"/>
        <v>-2.8074155600247015</v>
      </c>
      <c r="D28" s="19">
        <f t="shared" si="1"/>
        <v>-0.23688716814093924</v>
      </c>
      <c r="E28" s="19">
        <f t="shared" si="1"/>
        <v>0.46440243521445185</v>
      </c>
      <c r="F28" s="19">
        <f t="shared" si="1"/>
        <v>10.556347317982558</v>
      </c>
      <c r="G28" s="19">
        <f t="shared" si="1"/>
        <v>-0.1182894989466346</v>
      </c>
      <c r="I28" s="18">
        <v>1994</v>
      </c>
      <c r="J28" s="19">
        <f t="shared" si="7"/>
        <v>2.9829981508971191</v>
      </c>
      <c r="K28" s="19">
        <f t="shared" si="7"/>
        <v>0.44258518222077409</v>
      </c>
      <c r="L28" s="19">
        <f t="shared" si="7"/>
        <v>-0.59006400074544352</v>
      </c>
      <c r="M28" s="19">
        <f t="shared" si="7"/>
        <v>-9.6000050320129535</v>
      </c>
      <c r="N28" s="19">
        <f t="shared" si="7"/>
        <v>0.38678984045675513</v>
      </c>
      <c r="O28" s="12"/>
      <c r="P28">
        <v>1994</v>
      </c>
      <c r="Q28" s="9">
        <v>9.0515003500268892E-2</v>
      </c>
      <c r="R28" s="9">
        <v>0.24863962126646641</v>
      </c>
      <c r="S28" s="9">
        <v>0.10079461066134464</v>
      </c>
      <c r="T28" s="9">
        <v>0.2074676165758271</v>
      </c>
      <c r="U28" s="9">
        <v>0.13780670273149073</v>
      </c>
      <c r="W28" s="18">
        <v>1994</v>
      </c>
      <c r="X28" s="9">
        <f t="shared" si="4"/>
        <v>-0.38117489491709933</v>
      </c>
      <c r="Y28" s="9">
        <f t="shared" si="5"/>
        <v>3.2375772198327026E-2</v>
      </c>
      <c r="Z28" s="9">
        <f t="shared" si="2"/>
        <v>-3.2590221734112815E-2</v>
      </c>
      <c r="AA28" s="9">
        <f t="shared" si="3"/>
        <v>1.3292396371914124</v>
      </c>
      <c r="AB28" s="9">
        <f t="shared" si="6"/>
        <v>2.9683647808679568E-2</v>
      </c>
    </row>
    <row r="29" spans="2:36">
      <c r="B29" s="5">
        <v>1995</v>
      </c>
      <c r="C29" s="19">
        <f t="shared" si="1"/>
        <v>0.16736030526127238</v>
      </c>
      <c r="D29" s="19">
        <f t="shared" si="1"/>
        <v>0.64437043088612911</v>
      </c>
      <c r="E29" s="19">
        <f t="shared" si="1"/>
        <v>3.2896795435002852</v>
      </c>
      <c r="F29" s="19">
        <f t="shared" si="1"/>
        <v>-3.8756965306914832</v>
      </c>
      <c r="G29" s="19">
        <f t="shared" si="1"/>
        <v>-3.9315926107950343</v>
      </c>
      <c r="I29" s="5">
        <v>1995</v>
      </c>
      <c r="J29" s="19">
        <f t="shared" si="7"/>
        <v>0.57208625357092335</v>
      </c>
      <c r="K29" s="19">
        <f t="shared" si="7"/>
        <v>1.16223215092553</v>
      </c>
      <c r="L29" s="19">
        <f t="shared" si="7"/>
        <v>-2.6127935901404493</v>
      </c>
      <c r="M29" s="19">
        <f t="shared" si="7"/>
        <v>5.4043597374038939</v>
      </c>
      <c r="N29" s="19">
        <f t="shared" si="7"/>
        <v>2.9541788706114329</v>
      </c>
      <c r="O29" s="12"/>
      <c r="P29">
        <v>1995</v>
      </c>
      <c r="Q29" s="9">
        <v>9.0900102438923089E-2</v>
      </c>
      <c r="R29" s="9">
        <v>0.26592000968280766</v>
      </c>
      <c r="S29" s="9">
        <v>0.1086234920045738</v>
      </c>
      <c r="T29" s="9">
        <v>0.19807581930676063</v>
      </c>
      <c r="U29" s="9">
        <v>0.14636746428909725</v>
      </c>
      <c r="W29" s="18">
        <v>1995</v>
      </c>
      <c r="X29" s="9">
        <f t="shared" si="4"/>
        <v>-6.1067781974393442E-2</v>
      </c>
      <c r="Y29" s="9">
        <f t="shared" si="5"/>
        <v>-0.13493714060288151</v>
      </c>
      <c r="Z29" s="9">
        <f t="shared" si="2"/>
        <v>0.25245866592248806</v>
      </c>
      <c r="AA29" s="9">
        <f t="shared" si="3"/>
        <v>-0.52033508958508856</v>
      </c>
      <c r="AB29" s="9">
        <f t="shared" si="6"/>
        <v>-0.10903294971198896</v>
      </c>
    </row>
    <row r="30" spans="2:36">
      <c r="B30" s="18">
        <v>1996</v>
      </c>
      <c r="C30" s="19">
        <f t="shared" si="1"/>
        <v>6.0346108908714635</v>
      </c>
      <c r="D30" s="19">
        <f t="shared" si="1"/>
        <v>-2.895001039420217</v>
      </c>
      <c r="E30" s="19">
        <f t="shared" si="1"/>
        <v>-2.3361230645909186</v>
      </c>
      <c r="F30" s="19">
        <f t="shared" si="1"/>
        <v>-4.3539830705445901</v>
      </c>
      <c r="G30" s="19">
        <f t="shared" si="1"/>
        <v>-1.6696805590959745</v>
      </c>
      <c r="I30" s="18">
        <v>1996</v>
      </c>
      <c r="J30" s="19">
        <f t="shared" si="7"/>
        <v>-5.7124343168675411</v>
      </c>
      <c r="K30" s="19">
        <f t="shared" si="7"/>
        <v>0.76155113798172658</v>
      </c>
      <c r="L30" s="19">
        <f t="shared" si="7"/>
        <v>3.7366331746612622</v>
      </c>
      <c r="M30" s="19">
        <f t="shared" si="7"/>
        <v>6.378934839394276</v>
      </c>
      <c r="N30" s="19">
        <f t="shared" si="7"/>
        <v>0.38154144692643477</v>
      </c>
      <c r="O30" s="12"/>
      <c r="P30">
        <v>1996</v>
      </c>
      <c r="Q30" s="9">
        <v>9.780863000491842E-2</v>
      </c>
      <c r="R30" s="9">
        <v>0.27452292241731652</v>
      </c>
      <c r="S30" s="9">
        <v>0.10971622644125546</v>
      </c>
      <c r="T30" s="9">
        <v>0.19608523826877577</v>
      </c>
      <c r="U30" s="9">
        <v>0.1511279026499473</v>
      </c>
      <c r="W30" s="18">
        <v>1996</v>
      </c>
      <c r="X30" s="9">
        <f t="shared" si="4"/>
        <v>0.47205159013490433</v>
      </c>
      <c r="Y30" s="9">
        <f t="shared" si="5"/>
        <v>-0.2448584932371714</v>
      </c>
      <c r="Z30" s="9">
        <f t="shared" si="2"/>
        <v>-0.15369362456662772</v>
      </c>
      <c r="AA30" s="9">
        <f t="shared" si="3"/>
        <v>-0.98936194025911406</v>
      </c>
      <c r="AB30" s="9">
        <f t="shared" si="6"/>
        <v>-7.9478248384582451E-2</v>
      </c>
    </row>
    <row r="31" spans="2:36">
      <c r="B31" s="18">
        <v>1997</v>
      </c>
      <c r="C31" s="19">
        <f t="shared" si="1"/>
        <v>1.8104203815620397</v>
      </c>
      <c r="D31" s="19">
        <f t="shared" si="1"/>
        <v>-5.877335998739702</v>
      </c>
      <c r="E31" s="19">
        <f t="shared" si="1"/>
        <v>-4.260198910995447</v>
      </c>
      <c r="F31" s="19">
        <f t="shared" si="1"/>
        <v>-3.5138405439298905</v>
      </c>
      <c r="G31" s="19">
        <f t="shared" si="1"/>
        <v>3.4220954231773479</v>
      </c>
      <c r="I31" s="18">
        <v>1997</v>
      </c>
      <c r="J31" s="19">
        <f t="shared" si="7"/>
        <v>-2.2661905299104412</v>
      </c>
      <c r="K31" s="19">
        <f t="shared" si="7"/>
        <v>-0.20962830701767135</v>
      </c>
      <c r="L31" s="19">
        <f t="shared" si="7"/>
        <v>4.3945693628506586</v>
      </c>
      <c r="M31" s="19">
        <f t="shared" si="7"/>
        <v>4.4497937052477798</v>
      </c>
      <c r="N31" s="19">
        <f t="shared" si="7"/>
        <v>-3.3173499928709762</v>
      </c>
      <c r="O31" s="12"/>
      <c r="P31">
        <v>1997</v>
      </c>
      <c r="Q31" s="9">
        <v>0.10827417936790588</v>
      </c>
      <c r="R31" s="9">
        <v>0.27091426624373188</v>
      </c>
      <c r="S31" s="9">
        <v>0.11362756471038528</v>
      </c>
      <c r="T31" s="9">
        <v>0.21307630072683387</v>
      </c>
      <c r="U31" s="9">
        <v>0.16831083315690992</v>
      </c>
      <c r="W31" s="18">
        <v>1997</v>
      </c>
      <c r="X31" s="9">
        <f t="shared" si="4"/>
        <v>0.31549633003178096</v>
      </c>
      <c r="Y31" s="9">
        <f t="shared" si="5"/>
        <v>-0.28891150388892939</v>
      </c>
      <c r="Z31" s="9">
        <f t="shared" si="2"/>
        <v>-0.42674327583954585</v>
      </c>
      <c r="AA31" s="9">
        <f t="shared" si="3"/>
        <v>-0.82025966689567564</v>
      </c>
      <c r="AB31" s="9">
        <f t="shared" si="6"/>
        <v>9.8507094154591371E-2</v>
      </c>
    </row>
    <row r="32" spans="2:36">
      <c r="B32" s="18">
        <v>1998</v>
      </c>
      <c r="C32" s="19">
        <f t="shared" si="1"/>
        <v>2.3576687432127734</v>
      </c>
      <c r="D32" s="19">
        <f t="shared" si="1"/>
        <v>-2.7176132962474635</v>
      </c>
      <c r="E32" s="19">
        <f t="shared" si="1"/>
        <v>-2.0199991355689213</v>
      </c>
      <c r="F32" s="19">
        <f t="shared" si="1"/>
        <v>-1.0529054593624756</v>
      </c>
      <c r="G32" s="19">
        <f t="shared" si="1"/>
        <v>-1.6704842715081536</v>
      </c>
      <c r="I32" s="18">
        <v>1998</v>
      </c>
      <c r="J32" s="19">
        <f t="shared" si="7"/>
        <v>-1.8267108206889566</v>
      </c>
      <c r="K32" s="19">
        <f t="shared" si="7"/>
        <v>1.1301288835120313</v>
      </c>
      <c r="L32" s="19">
        <f t="shared" si="7"/>
        <v>2.6940780434090055</v>
      </c>
      <c r="M32" s="19">
        <f t="shared" si="7"/>
        <v>1.6458634692917999</v>
      </c>
      <c r="N32" s="19">
        <f t="shared" si="7"/>
        <v>1.6570982632389555</v>
      </c>
      <c r="O32" s="12"/>
      <c r="P32">
        <v>1998</v>
      </c>
      <c r="Q32" s="9">
        <v>0.10852082891634016</v>
      </c>
      <c r="R32" s="9">
        <v>0.25571715565667641</v>
      </c>
      <c r="S32" s="9">
        <v>0.10822306556740889</v>
      </c>
      <c r="T32" s="9">
        <v>0.20143762621653483</v>
      </c>
      <c r="U32" s="9">
        <v>0.17095777940588239</v>
      </c>
      <c r="W32" s="18">
        <v>1998</v>
      </c>
      <c r="X32" s="9">
        <f t="shared" si="4"/>
        <v>0.23986225275663597</v>
      </c>
      <c r="Y32" s="9">
        <f t="shared" si="5"/>
        <v>-0.31028945904349348</v>
      </c>
      <c r="Z32" s="9">
        <f t="shared" si="2"/>
        <v>-0.28341611197316807</v>
      </c>
      <c r="AA32" s="9">
        <f t="shared" si="3"/>
        <v>-0.33324927937289622</v>
      </c>
      <c r="AB32" s="9">
        <f t="shared" si="6"/>
        <v>-1.4811505488001335E-2</v>
      </c>
    </row>
    <row r="33" spans="2:28">
      <c r="B33" s="18">
        <v>1999</v>
      </c>
      <c r="C33" s="19">
        <f t="shared" si="1"/>
        <v>-6.7802314501653012</v>
      </c>
      <c r="D33" s="19">
        <f t="shared" si="1"/>
        <v>0.16521664116301987</v>
      </c>
      <c r="E33" s="19">
        <f t="shared" si="1"/>
        <v>-1.5266611156301346</v>
      </c>
      <c r="F33" s="19">
        <f t="shared" si="1"/>
        <v>6.5506023356587395E-2</v>
      </c>
      <c r="G33" s="19">
        <f t="shared" si="1"/>
        <v>1.672769462785662</v>
      </c>
      <c r="I33" s="18">
        <v>1999</v>
      </c>
      <c r="J33" s="19">
        <f t="shared" si="7"/>
        <v>7.012598476354408</v>
      </c>
      <c r="K33" s="19">
        <f t="shared" si="7"/>
        <v>-0.13285830119356359</v>
      </c>
      <c r="L33" s="19">
        <f t="shared" si="7"/>
        <v>0.99189354260991314</v>
      </c>
      <c r="M33" s="19">
        <f t="shared" si="7"/>
        <v>-1.1031121739986272</v>
      </c>
      <c r="N33" s="19">
        <f t="shared" si="7"/>
        <v>-1.3506026814273964</v>
      </c>
      <c r="O33" s="12"/>
      <c r="P33">
        <v>1999</v>
      </c>
      <c r="Q33" s="9">
        <v>0.10253383082021282</v>
      </c>
      <c r="R33" s="9">
        <v>0.2480728793662319</v>
      </c>
      <c r="S33" s="9">
        <v>0.10585654193074034</v>
      </c>
      <c r="T33" s="9">
        <v>0.20198932156227339</v>
      </c>
      <c r="U33" s="9">
        <v>0.16899260200613916</v>
      </c>
      <c r="W33" s="18">
        <v>1999</v>
      </c>
      <c r="X33" s="9">
        <f t="shared" si="4"/>
        <v>-0.51681033385682495</v>
      </c>
      <c r="Y33" s="9">
        <f t="shared" si="5"/>
        <v>-0.10198672811665796</v>
      </c>
      <c r="Z33" s="9">
        <f t="shared" si="2"/>
        <v>-0.15450589758991212</v>
      </c>
      <c r="AA33" s="9">
        <f t="shared" si="3"/>
        <v>0.10786709267466305</v>
      </c>
      <c r="AB33" s="9">
        <f t="shared" si="6"/>
        <v>3.2859121794214061E-2</v>
      </c>
    </row>
    <row r="34" spans="2:28">
      <c r="B34" s="18">
        <v>2000</v>
      </c>
      <c r="C34" s="19">
        <f t="shared" si="1"/>
        <v>-3.9571433309875186</v>
      </c>
      <c r="D34" s="19">
        <f t="shared" si="1"/>
        <v>0.90086254766681695</v>
      </c>
      <c r="E34" s="19">
        <f t="shared" si="1"/>
        <v>-3.505630944331553</v>
      </c>
      <c r="F34" s="19">
        <f t="shared" si="1"/>
        <v>-2.3623073980050977</v>
      </c>
      <c r="G34" s="19">
        <f t="shared" si="1"/>
        <v>5.9003326121064124</v>
      </c>
      <c r="I34" s="18">
        <v>2000</v>
      </c>
      <c r="J34" s="19">
        <f t="shared" si="7"/>
        <v>2.8296965980640176</v>
      </c>
      <c r="K34" s="19">
        <f t="shared" si="7"/>
        <v>-2.9672427704114561</v>
      </c>
      <c r="L34" s="19">
        <f t="shared" si="7"/>
        <v>2.9687104336092491</v>
      </c>
      <c r="M34" s="19">
        <f t="shared" si="7"/>
        <v>0.80205883299655367</v>
      </c>
      <c r="N34" s="19">
        <f t="shared" si="7"/>
        <v>-4.7408923297739491</v>
      </c>
      <c r="O34" s="12"/>
      <c r="P34">
        <v>2000</v>
      </c>
      <c r="Q34" s="9">
        <v>0.10944651861232921</v>
      </c>
      <c r="R34" s="9">
        <v>0.2544914683018189</v>
      </c>
      <c r="S34" s="9">
        <v>0.11020788594393009</v>
      </c>
      <c r="T34" s="9">
        <v>0.22975984387000656</v>
      </c>
      <c r="U34" s="9">
        <v>0.19409642768006435</v>
      </c>
      <c r="W34" s="18">
        <v>2000</v>
      </c>
      <c r="X34" s="9">
        <f t="shared" si="4"/>
        <v>-0.4896517550019947</v>
      </c>
      <c r="Y34" s="9">
        <f t="shared" si="5"/>
        <v>0.3420421305454997</v>
      </c>
      <c r="Z34" s="9">
        <f t="shared" si="2"/>
        <v>-0.29921766048978565</v>
      </c>
      <c r="AA34" s="9">
        <f t="shared" si="3"/>
        <v>-0.12156107371597255</v>
      </c>
      <c r="AB34" s="9">
        <f t="shared" si="6"/>
        <v>0.23969780367919738</v>
      </c>
    </row>
    <row r="35" spans="2:28">
      <c r="B35" s="18">
        <v>2001</v>
      </c>
      <c r="C35" s="19">
        <f t="shared" si="1"/>
        <v>5.0625342988327997</v>
      </c>
      <c r="D35" s="19">
        <f t="shared" si="1"/>
        <v>0.42760617220906488</v>
      </c>
      <c r="E35" s="19">
        <f t="shared" si="1"/>
        <v>-2.662072446133104</v>
      </c>
      <c r="F35" s="19">
        <f t="shared" si="1"/>
        <v>-2.3133235174379361</v>
      </c>
      <c r="G35" s="19">
        <f t="shared" si="1"/>
        <v>-1.4397209188668318</v>
      </c>
      <c r="I35" s="18">
        <v>2001</v>
      </c>
      <c r="J35" s="19">
        <f t="shared" ref="J35:N43" si="8">(LOG(J75)-LOG(J74))*100</f>
        <v>-5.3388027994407183</v>
      </c>
      <c r="K35" s="19">
        <f t="shared" si="8"/>
        <v>0.1487117074445635</v>
      </c>
      <c r="L35" s="19">
        <f t="shared" si="8"/>
        <v>3.5470611865645569</v>
      </c>
      <c r="M35" s="19">
        <f t="shared" si="8"/>
        <v>2.6252784350276919</v>
      </c>
      <c r="N35" s="19">
        <f t="shared" si="8"/>
        <v>1.5655678866121681</v>
      </c>
      <c r="O35" s="12"/>
      <c r="P35">
        <v>2001</v>
      </c>
      <c r="Q35" s="9">
        <v>0.10534028813390871</v>
      </c>
      <c r="R35" s="9">
        <v>0.25307187593273245</v>
      </c>
      <c r="S35" s="9">
        <v>0.100710073311056</v>
      </c>
      <c r="T35" s="9">
        <v>0.22334651567677349</v>
      </c>
      <c r="U35" s="9">
        <v>0.19779170345683222</v>
      </c>
      <c r="W35" s="18">
        <v>2001</v>
      </c>
      <c r="X35" s="9">
        <f t="shared" si="4"/>
        <v>0.34993877406164342</v>
      </c>
      <c r="Y35" s="9">
        <f t="shared" si="5"/>
        <v>0.19466448691273605</v>
      </c>
      <c r="Z35" s="9">
        <f t="shared" si="2"/>
        <v>-0.29549803398490893</v>
      </c>
      <c r="AA35" s="9">
        <f t="shared" si="3"/>
        <v>-0.43401769527858064</v>
      </c>
      <c r="AB35" s="9">
        <f t="shared" si="6"/>
        <v>2.2643073807959734E-2</v>
      </c>
    </row>
    <row r="36" spans="2:28">
      <c r="B36" s="18">
        <v>2002</v>
      </c>
      <c r="C36" s="19">
        <f t="shared" si="1"/>
        <v>3.2860634767678873</v>
      </c>
      <c r="D36" s="19">
        <f t="shared" si="1"/>
        <v>-2.6623417873360604</v>
      </c>
      <c r="E36" s="19">
        <f t="shared" si="1"/>
        <v>0.36785060696867544</v>
      </c>
      <c r="F36" s="19">
        <f t="shared" si="1"/>
        <v>0.36588096716878848</v>
      </c>
      <c r="G36" s="19">
        <f t="shared" si="1"/>
        <v>-3.7612502104111192</v>
      </c>
      <c r="I36" s="18">
        <v>2002</v>
      </c>
      <c r="J36" s="19">
        <f t="shared" si="8"/>
        <v>-1.9843832064371771</v>
      </c>
      <c r="K36" s="19">
        <f t="shared" si="8"/>
        <v>1.2031485692366732</v>
      </c>
      <c r="L36" s="19">
        <f t="shared" si="8"/>
        <v>0.61567609375277332</v>
      </c>
      <c r="M36" s="19">
        <f t="shared" si="8"/>
        <v>1.8454719449584323E-3</v>
      </c>
      <c r="N36" s="19">
        <f t="shared" si="8"/>
        <v>2.7825165578541773</v>
      </c>
      <c r="O36" s="12"/>
      <c r="P36">
        <v>2002</v>
      </c>
      <c r="Q36" s="9">
        <v>0.11347073398674506</v>
      </c>
      <c r="R36" s="9">
        <v>0.24429336083809575</v>
      </c>
      <c r="S36" s="9">
        <v>9.4881803061585793E-2</v>
      </c>
      <c r="T36" s="9">
        <v>0.2485993974110213</v>
      </c>
      <c r="U36" s="9">
        <v>0.19553306378982266</v>
      </c>
      <c r="W36" s="18">
        <v>2002</v>
      </c>
      <c r="X36" s="9">
        <f t="shared" si="4"/>
        <v>0.39784460092406487</v>
      </c>
      <c r="Y36" s="9">
        <f t="shared" si="5"/>
        <v>-0.19946031602483064</v>
      </c>
      <c r="Z36" s="9">
        <f t="shared" si="2"/>
        <v>-6.2066836713256794E-2</v>
      </c>
      <c r="AA36" s="9">
        <f t="shared" si="3"/>
        <v>-7.145064029902555E-2</v>
      </c>
      <c r="AB36" s="9">
        <f t="shared" si="6"/>
        <v>-0.1574370688874725</v>
      </c>
    </row>
    <row r="37" spans="2:28">
      <c r="B37" s="18">
        <v>2003</v>
      </c>
      <c r="C37" s="19">
        <f t="shared" si="1"/>
        <v>1.9927917295598063</v>
      </c>
      <c r="D37" s="19">
        <f t="shared" si="1"/>
        <v>-1.531193851109619</v>
      </c>
      <c r="E37" s="19">
        <f t="shared" si="1"/>
        <v>4.4668667453141628</v>
      </c>
      <c r="F37" s="19">
        <f t="shared" si="1"/>
        <v>2.737881328751071</v>
      </c>
      <c r="G37" s="19">
        <f t="shared" si="1"/>
        <v>-7.1007743657546376</v>
      </c>
      <c r="I37" s="18">
        <v>2003</v>
      </c>
      <c r="J37" s="19">
        <f t="shared" si="8"/>
        <v>0.52539269055013471</v>
      </c>
      <c r="K37" s="19">
        <f t="shared" si="8"/>
        <v>2.5466964860485701</v>
      </c>
      <c r="L37" s="19">
        <f t="shared" si="8"/>
        <v>-3.1035113383422934</v>
      </c>
      <c r="M37" s="19">
        <f t="shared" si="8"/>
        <v>-2.445997519591983</v>
      </c>
      <c r="N37" s="19">
        <f t="shared" si="8"/>
        <v>6.107528813433424</v>
      </c>
      <c r="O37" s="12"/>
      <c r="P37">
        <v>2003</v>
      </c>
      <c r="Q37" s="9">
        <v>0.11985466080554569</v>
      </c>
      <c r="R37" s="9">
        <v>0.23818373179719363</v>
      </c>
      <c r="S37" s="9">
        <v>9.3603503221952711E-2</v>
      </c>
      <c r="T37" s="9">
        <v>0.29215887969606863</v>
      </c>
      <c r="U37" s="9">
        <v>0.18663381979667382</v>
      </c>
      <c r="W37" s="18">
        <v>2003</v>
      </c>
      <c r="X37" s="9">
        <f t="shared" si="4"/>
        <v>0.20601938428011174</v>
      </c>
      <c r="Y37" s="9">
        <f t="shared" si="5"/>
        <v>-0.40688383711761011</v>
      </c>
      <c r="Z37" s="9">
        <f t="shared" si="2"/>
        <v>0.27149251754920578</v>
      </c>
      <c r="AA37" s="9">
        <f t="shared" si="3"/>
        <v>0.51223010686790871</v>
      </c>
      <c r="AB37" s="9">
        <f t="shared" si="6"/>
        <v>-0.30428498756646172</v>
      </c>
    </row>
    <row r="38" spans="2:28">
      <c r="B38" s="18">
        <v>2004</v>
      </c>
      <c r="C38" s="19">
        <f t="shared" si="1"/>
        <v>1.1975270034556618</v>
      </c>
      <c r="D38" s="19">
        <f t="shared" si="1"/>
        <v>-3.3236725675836269</v>
      </c>
      <c r="E38" s="19">
        <f t="shared" si="1"/>
        <v>2.898184192335135</v>
      </c>
      <c r="F38" s="19">
        <f t="shared" si="1"/>
        <v>0.38490559091390597</v>
      </c>
      <c r="G38" s="19">
        <f t="shared" si="1"/>
        <v>-2.6446620107345886</v>
      </c>
      <c r="I38" s="18">
        <v>2004</v>
      </c>
      <c r="J38" s="19">
        <f t="shared" si="8"/>
        <v>0.20005642316585637</v>
      </c>
      <c r="K38" s="19">
        <f t="shared" si="8"/>
        <v>0.73662790364987107</v>
      </c>
      <c r="L38" s="19">
        <f t="shared" si="8"/>
        <v>-2.4329161012205862</v>
      </c>
      <c r="M38" s="19">
        <f t="shared" si="8"/>
        <v>-1.1030803951208048</v>
      </c>
      <c r="N38" s="19">
        <f t="shared" si="8"/>
        <v>1.837513602308237</v>
      </c>
      <c r="O38" s="12"/>
      <c r="P38">
        <v>2004</v>
      </c>
      <c r="Q38" s="9">
        <v>0.13261077646927555</v>
      </c>
      <c r="R38" s="9">
        <v>0.23307616154535094</v>
      </c>
      <c r="S38" s="9">
        <v>9.9474849854883141E-2</v>
      </c>
      <c r="T38" s="9">
        <v>0.33651307533360192</v>
      </c>
      <c r="U38" s="9">
        <v>0.19173596366365481</v>
      </c>
      <c r="W38" s="18">
        <v>2004</v>
      </c>
      <c r="X38" s="9">
        <f t="shared" si="4"/>
        <v>0.13255041239638657</v>
      </c>
      <c r="Y38" s="9">
        <f t="shared" si="5"/>
        <v>-0.33510073258972856</v>
      </c>
      <c r="Z38" s="9">
        <f t="shared" si="2"/>
        <v>0.28793279232521968</v>
      </c>
      <c r="AA38" s="9">
        <f t="shared" si="3"/>
        <v>0.34657915406732759</v>
      </c>
      <c r="AB38" s="9">
        <f t="shared" si="6"/>
        <v>-0.18931519172223876</v>
      </c>
    </row>
    <row r="39" spans="2:28">
      <c r="B39" s="18">
        <v>2005</v>
      </c>
      <c r="C39" s="19">
        <f t="shared" si="1"/>
        <v>2.5360773088656683</v>
      </c>
      <c r="D39" s="19">
        <f t="shared" si="1"/>
        <v>6.3896995185308558E-2</v>
      </c>
      <c r="E39" s="19">
        <f t="shared" si="1"/>
        <v>-0.64142976860071532</v>
      </c>
      <c r="F39" s="19">
        <f t="shared" si="1"/>
        <v>-1.3811398904777326</v>
      </c>
      <c r="G39" s="19">
        <f t="shared" si="1"/>
        <v>-3.2845208197115894E-2</v>
      </c>
      <c r="I39" s="18">
        <v>2005</v>
      </c>
      <c r="J39" s="19">
        <f t="shared" si="8"/>
        <v>-2.2880439452218142</v>
      </c>
      <c r="K39" s="19">
        <f t="shared" si="8"/>
        <v>-0.3056212514862291</v>
      </c>
      <c r="L39" s="19">
        <f t="shared" si="8"/>
        <v>0.9744220389753866</v>
      </c>
      <c r="M39" s="19">
        <f t="shared" si="8"/>
        <v>0.62543531409283426</v>
      </c>
      <c r="N39" s="19">
        <f t="shared" si="8"/>
        <v>0.39958644895318612</v>
      </c>
      <c r="O39" s="12"/>
      <c r="P39">
        <v>2005</v>
      </c>
      <c r="Q39" s="9">
        <v>0.14219720574901165</v>
      </c>
      <c r="R39" s="9">
        <v>0.24151861109673664</v>
      </c>
      <c r="S39" s="9">
        <v>0.10324099451963691</v>
      </c>
      <c r="T39" s="9">
        <v>0.37020645860321377</v>
      </c>
      <c r="U39" s="9">
        <v>0.20021916955133168</v>
      </c>
      <c r="W39" s="18">
        <v>2005</v>
      </c>
      <c r="X39" s="9">
        <f t="shared" si="4"/>
        <v>0.31489931697759216</v>
      </c>
      <c r="Y39" s="9">
        <f t="shared" si="5"/>
        <v>-7.4875270304459909E-2</v>
      </c>
      <c r="Z39" s="9">
        <f t="shared" si="2"/>
        <v>5.858053272451277E-3</v>
      </c>
      <c r="AA39" s="9">
        <f t="shared" si="3"/>
        <v>-0.13266354980697767</v>
      </c>
      <c r="AB39" s="9">
        <f t="shared" si="6"/>
        <v>-4.2180587115375326E-2</v>
      </c>
    </row>
    <row r="40" spans="2:28">
      <c r="B40" s="18">
        <v>2006</v>
      </c>
      <c r="C40" s="19">
        <f t="shared" si="1"/>
        <v>4.4589231231124096</v>
      </c>
      <c r="D40" s="19">
        <f t="shared" si="1"/>
        <v>-0.78552699850712726</v>
      </c>
      <c r="E40" s="19">
        <f t="shared" si="1"/>
        <v>-0.20302234309662742</v>
      </c>
      <c r="F40" s="19">
        <f t="shared" si="1"/>
        <v>-1.5885682599194775</v>
      </c>
      <c r="G40" s="19">
        <f t="shared" si="1"/>
        <v>-0.51636848600133956</v>
      </c>
      <c r="I40" s="18">
        <v>2006</v>
      </c>
      <c r="J40" s="19">
        <f t="shared" si="8"/>
        <v>-3.7071415335226052</v>
      </c>
      <c r="K40" s="19">
        <f t="shared" si="8"/>
        <v>-0.13142771811188309</v>
      </c>
      <c r="L40" s="19">
        <f t="shared" si="8"/>
        <v>0.84013436604708225</v>
      </c>
      <c r="M40" s="19">
        <f t="shared" si="8"/>
        <v>1.3922622968750977</v>
      </c>
      <c r="N40" s="19">
        <f t="shared" si="8"/>
        <v>0.28643975137335326</v>
      </c>
      <c r="O40" s="12"/>
      <c r="P40">
        <v>2006</v>
      </c>
      <c r="Q40" s="9">
        <v>0.15916929889233419</v>
      </c>
      <c r="R40" s="9">
        <v>0.25926301653411399</v>
      </c>
      <c r="S40" s="9">
        <v>0.10915255195038832</v>
      </c>
      <c r="T40" s="9">
        <v>0.39547370819971212</v>
      </c>
      <c r="U40" s="9">
        <v>0.21432648540201968</v>
      </c>
      <c r="W40" s="18">
        <v>2006</v>
      </c>
      <c r="X40" s="9">
        <f t="shared" si="4"/>
        <v>0.63646105272153275</v>
      </c>
      <c r="Y40" s="9">
        <f t="shared" si="5"/>
        <v>8.1301752745407772E-3</v>
      </c>
      <c r="Z40" s="9">
        <f t="shared" si="2"/>
        <v>-5.3339440137985854E-2</v>
      </c>
      <c r="AA40" s="9">
        <f t="shared" si="3"/>
        <v>-0.42471914495852775</v>
      </c>
      <c r="AB40" s="9">
        <f t="shared" si="6"/>
        <v>-2.1113191589853319E-2</v>
      </c>
    </row>
    <row r="41" spans="2:28">
      <c r="B41" s="18">
        <v>2007</v>
      </c>
      <c r="C41" s="19">
        <f t="shared" si="1"/>
        <v>4.3949203298149886</v>
      </c>
      <c r="D41" s="19">
        <f t="shared" si="1"/>
        <v>-2.5779278205228158</v>
      </c>
      <c r="E41" s="19">
        <f t="shared" si="1"/>
        <v>2.3027402202923044</v>
      </c>
      <c r="F41" s="19">
        <f t="shared" si="1"/>
        <v>-2.3988631789126469</v>
      </c>
      <c r="G41" s="19">
        <f t="shared" si="1"/>
        <v>-3.1855337968363693</v>
      </c>
      <c r="I41" s="18">
        <v>2007</v>
      </c>
      <c r="J41" s="19">
        <f t="shared" si="8"/>
        <v>-2.993966472424467</v>
      </c>
      <c r="K41" s="19">
        <f t="shared" si="8"/>
        <v>1.0582125269591407</v>
      </c>
      <c r="L41" s="19">
        <f t="shared" si="8"/>
        <v>-1.2976102814567236</v>
      </c>
      <c r="M41" s="19">
        <f t="shared" si="8"/>
        <v>2.2909214502924962</v>
      </c>
      <c r="N41" s="19">
        <f t="shared" si="8"/>
        <v>1.9067956950138589</v>
      </c>
      <c r="O41" s="13"/>
      <c r="P41">
        <v>2007</v>
      </c>
      <c r="Q41" s="9">
        <v>0.17403583314129489</v>
      </c>
      <c r="R41" s="9">
        <v>0.23807603490443316</v>
      </c>
      <c r="S41" s="9">
        <v>0.11677124908539889</v>
      </c>
      <c r="T41" s="9">
        <v>0.40551526881022387</v>
      </c>
      <c r="U41" s="9">
        <v>0.21864902017773113</v>
      </c>
      <c r="W41" s="18">
        <v>2007</v>
      </c>
      <c r="X41" s="9">
        <f t="shared" si="4"/>
        <v>0.73241609714918121</v>
      </c>
      <c r="Y41" s="9">
        <f t="shared" si="5"/>
        <v>-0.18535634082133909</v>
      </c>
      <c r="Z41" s="9">
        <f t="shared" si="2"/>
        <v>0.15363847241815734</v>
      </c>
      <c r="AA41" s="9">
        <f t="shared" si="3"/>
        <v>-0.72818797808285463</v>
      </c>
      <c r="AB41" s="9">
        <f t="shared" si="6"/>
        <v>-0.1300686304929802</v>
      </c>
    </row>
    <row r="42" spans="2:28">
      <c r="B42" s="18">
        <v>2008</v>
      </c>
      <c r="C42" s="19">
        <f t="shared" si="1"/>
        <v>-2.7141262296489166</v>
      </c>
      <c r="D42" s="19">
        <f t="shared" si="1"/>
        <v>5.5007597702664892</v>
      </c>
      <c r="E42" s="19">
        <f t="shared" si="1"/>
        <v>1.8443741209875242</v>
      </c>
      <c r="F42" s="19">
        <f t="shared" si="1"/>
        <v>-4.33464957865099</v>
      </c>
      <c r="G42" s="19">
        <f t="shared" si="1"/>
        <v>-0.6243743248632736</v>
      </c>
      <c r="I42" s="18">
        <v>2008</v>
      </c>
      <c r="J42" s="19">
        <f t="shared" si="8"/>
        <v>3.3595487687239274</v>
      </c>
      <c r="K42" s="19">
        <f t="shared" si="8"/>
        <v>2.0117929077050447</v>
      </c>
      <c r="L42" s="19">
        <f t="shared" si="8"/>
        <v>-1.5805258918245788</v>
      </c>
      <c r="M42" s="19">
        <f t="shared" si="8"/>
        <v>3.09073370260263</v>
      </c>
      <c r="N42" s="19">
        <f t="shared" si="8"/>
        <v>1.8527839023539912</v>
      </c>
      <c r="P42" s="18">
        <v>2008</v>
      </c>
      <c r="Q42" s="20">
        <v>0.17403583314129489</v>
      </c>
      <c r="R42" s="20">
        <v>0.23807603490443316</v>
      </c>
      <c r="S42" s="20">
        <v>0.11677124908539889</v>
      </c>
      <c r="T42" s="20">
        <v>0.40551526881022387</v>
      </c>
      <c r="U42" s="20">
        <v>0.21864902017773113</v>
      </c>
      <c r="W42" s="18">
        <v>2008</v>
      </c>
      <c r="X42" s="9">
        <f t="shared" si="4"/>
        <v>-0.24649381459530673</v>
      </c>
      <c r="Y42" s="9">
        <f t="shared" si="5"/>
        <v>-0.13568664671572442</v>
      </c>
      <c r="Z42" s="9">
        <f t="shared" si="2"/>
        <v>0.20104584704704412</v>
      </c>
      <c r="AA42" s="9">
        <f t="shared" si="3"/>
        <v>-1.0266354847773909</v>
      </c>
      <c r="AB42" s="9">
        <f t="shared" si="6"/>
        <v>-9.128412916826513E-2</v>
      </c>
    </row>
    <row r="43" spans="2:28">
      <c r="B43" s="18">
        <v>2009</v>
      </c>
      <c r="C43" s="19">
        <f>(LOG(C83)-LOG(C82))*100</f>
        <v>-9.3455697516145158</v>
      </c>
      <c r="D43" s="19">
        <f t="shared" si="1"/>
        <v>3.3556188362442687</v>
      </c>
      <c r="E43" s="19">
        <f t="shared" si="1"/>
        <v>-5.2032614496362779</v>
      </c>
      <c r="F43" s="19">
        <f t="shared" si="1"/>
        <v>-4.7999356743909036</v>
      </c>
      <c r="G43" s="19">
        <f t="shared" si="1"/>
        <v>-1.4371143993616455</v>
      </c>
      <c r="I43" s="18">
        <v>2009</v>
      </c>
      <c r="J43" s="19">
        <f t="shared" si="8"/>
        <v>8.257799837263633</v>
      </c>
      <c r="K43" s="19">
        <f t="shared" si="8"/>
        <v>2.7162974751899709</v>
      </c>
      <c r="L43" s="19">
        <f t="shared" si="8"/>
        <v>3.5577050198260669</v>
      </c>
      <c r="M43" s="19">
        <f t="shared" si="8"/>
        <v>2.5049879695339698</v>
      </c>
      <c r="N43" s="19">
        <f t="shared" si="8"/>
        <v>4.6008191782712302</v>
      </c>
      <c r="P43" s="18">
        <v>2009</v>
      </c>
      <c r="Q43" s="20">
        <v>0.17403583314129489</v>
      </c>
      <c r="R43" s="20">
        <v>0.23807603490443316</v>
      </c>
      <c r="S43" s="20">
        <v>0.11677124908539889</v>
      </c>
      <c r="T43" s="20">
        <v>0.40551526881022387</v>
      </c>
      <c r="U43" s="20">
        <v>0.21864902017773113</v>
      </c>
      <c r="W43" s="18">
        <v>2009</v>
      </c>
      <c r="X43" s="9">
        <f t="shared" si="4"/>
        <v>-1.3843147043145125</v>
      </c>
      <c r="Y43" s="9">
        <f t="shared" si="5"/>
        <v>-0.16691020449235544</v>
      </c>
      <c r="Z43" s="9">
        <f t="shared" si="2"/>
        <v>-0.34401189879666971</v>
      </c>
      <c r="AA43" s="9">
        <f t="shared" si="3"/>
        <v>-0.9205084435869384</v>
      </c>
      <c r="AB43" s="9">
        <f t="shared" si="6"/>
        <v>-0.12331798931041053</v>
      </c>
    </row>
    <row r="44" spans="2:28" s="25" customFormat="1">
      <c r="B44" s="25">
        <v>2010</v>
      </c>
      <c r="C44" s="24">
        <f t="shared" ref="C44:G45" si="9">(LOG(C84)-LOG(C83))*100</f>
        <v>-1.2798761715210243</v>
      </c>
      <c r="D44" s="24">
        <f t="shared" si="9"/>
        <v>1.4474650110743448E-2</v>
      </c>
      <c r="E44" s="24">
        <f t="shared" si="9"/>
        <v>-0.21752519805068316</v>
      </c>
      <c r="F44" s="24">
        <f t="shared" si="9"/>
        <v>-2.0550300495872142</v>
      </c>
      <c r="G44" s="24">
        <f t="shared" si="9"/>
        <v>3.6762748419995899</v>
      </c>
      <c r="I44" s="25">
        <v>2010</v>
      </c>
      <c r="J44" s="24">
        <f t="shared" ref="J44:N45" si="10">(LOG(J84)-LOG(J83))*100</f>
        <v>1.2706124080399481</v>
      </c>
      <c r="K44" s="24">
        <f t="shared" si="10"/>
        <v>-0.50320560784943291</v>
      </c>
      <c r="L44" s="24">
        <f t="shared" si="10"/>
        <v>-0.14696349523403429</v>
      </c>
      <c r="M44" s="24">
        <f t="shared" si="10"/>
        <v>0.51473247869104344</v>
      </c>
      <c r="N44" s="24">
        <f t="shared" si="10"/>
        <v>-3.2443215878456235</v>
      </c>
      <c r="P44" s="25">
        <v>2010</v>
      </c>
      <c r="Q44" s="34">
        <v>0.174035833141295</v>
      </c>
      <c r="R44" s="34">
        <v>0.23807603490443299</v>
      </c>
      <c r="S44" s="34">
        <v>0.116771249085399</v>
      </c>
      <c r="T44" s="34">
        <v>0.40551526881022398</v>
      </c>
      <c r="U44" s="34">
        <v>0.218649020177731</v>
      </c>
      <c r="W44" s="25">
        <v>2010</v>
      </c>
      <c r="X44" s="35">
        <f>Q44*($R$5*C44-$S$5*J44+$T$5*C43-$U$5*J43)</f>
        <v>-0.53772166236617747</v>
      </c>
      <c r="Y44" s="35">
        <f>R44*($R$7*D44-$S$7*K44+$T$7*D43-$U$7*K43)</f>
        <v>-4.1000505281641113E-2</v>
      </c>
      <c r="Z44" s="35">
        <f>S44*($R$4*E44-$S$4*L44+$T$4*E43-$U$4*L43)</f>
        <v>-0.1299864155917983</v>
      </c>
      <c r="AA44" s="35">
        <f>T44*($R$8*F44-$S$8*M44+$T$8*F43-$U$8*M43)</f>
        <v>-0.30350955371759525</v>
      </c>
      <c r="AB44" s="35">
        <f>U44*($R$6*G44-$S$6*N44+$T$6*G43-$U$6*N43)</f>
        <v>0.12072449563638518</v>
      </c>
    </row>
    <row r="45" spans="2:28" s="25" customFormat="1">
      <c r="B45" s="25">
        <v>2011</v>
      </c>
      <c r="C45" s="24">
        <f t="shared" ref="C45:D47" si="11">(LOG(C85)-LOG(C84))*100</f>
        <v>-3.3229184773418776</v>
      </c>
      <c r="D45" s="24">
        <f t="shared" si="11"/>
        <v>-2.4749880640170794</v>
      </c>
      <c r="E45" s="24">
        <f t="shared" si="9"/>
        <v>-0.88716512367278955</v>
      </c>
      <c r="F45" s="24">
        <f t="shared" si="9"/>
        <v>-5.3903987876678379</v>
      </c>
      <c r="G45" s="24">
        <f t="shared" si="9"/>
        <v>-2.5617457972141962</v>
      </c>
      <c r="I45" s="25">
        <v>2011</v>
      </c>
      <c r="J45" s="24">
        <f t="shared" si="10"/>
        <v>4.0097036045336818</v>
      </c>
      <c r="K45" s="24">
        <f t="shared" si="10"/>
        <v>3.9994876632304681</v>
      </c>
      <c r="L45" s="24">
        <f t="shared" si="10"/>
        <v>1.342599481675935</v>
      </c>
      <c r="M45" s="24">
        <f t="shared" si="10"/>
        <v>4.3115808168168872</v>
      </c>
      <c r="N45" s="24">
        <f t="shared" si="10"/>
        <v>3.2701491544455243</v>
      </c>
      <c r="P45" s="25">
        <v>2011</v>
      </c>
      <c r="Q45" s="34">
        <v>0.174035833141295</v>
      </c>
      <c r="R45" s="34">
        <v>0.23807603490443299</v>
      </c>
      <c r="S45" s="34">
        <v>0.116771249085399</v>
      </c>
      <c r="T45" s="34">
        <v>0.40551526881022398</v>
      </c>
      <c r="U45" s="34">
        <v>0.218649020177731</v>
      </c>
      <c r="W45" s="25">
        <v>2011</v>
      </c>
      <c r="X45" s="35">
        <f>Q45*($R$5*C45-$S$5*J45+$T$5*C44-$U$5*J44)</f>
        <v>-0.54632373052006367</v>
      </c>
      <c r="Y45" s="35">
        <f>R45*($R$7*D45-$S$7*K45+$T$7*D44-$U$7*K44)</f>
        <v>-0.42600880473554259</v>
      </c>
      <c r="Z45" s="35">
        <f>S45*($R$4*E45-$S$4*L45+$T$4*E44-$U$4*L44)</f>
        <v>-9.3210285358603054E-2</v>
      </c>
      <c r="AA45" s="35">
        <f>T45*($R$8*F45-$S$8*M45+$T$8*F44-$U$8*M44)</f>
        <v>-1.291215816902237</v>
      </c>
      <c r="AB45" s="35">
        <f>U45*($R$6*G45-$S$6*N45+$T$6*G44-$U$6*N44)</f>
        <v>-6.5777487763976877E-2</v>
      </c>
    </row>
    <row r="46" spans="2:28" s="25" customFormat="1">
      <c r="B46" s="25">
        <v>2012</v>
      </c>
      <c r="C46" s="24">
        <f t="shared" si="11"/>
        <v>0.3965857221559857</v>
      </c>
      <c r="D46" s="24">
        <f t="shared" si="11"/>
        <v>-8.5165900075098722E-2</v>
      </c>
      <c r="E46" s="24">
        <f t="shared" ref="E46:G47" si="12">(LOG(E86)-LOG(E85))*100</f>
        <v>-0.79269664921994276</v>
      </c>
      <c r="F46" s="24">
        <f t="shared" si="12"/>
        <v>-2.4051683115313303</v>
      </c>
      <c r="G46" s="24">
        <f t="shared" si="12"/>
        <v>2.884050656008001</v>
      </c>
      <c r="I46" s="25">
        <v>2012</v>
      </c>
      <c r="J46" s="24">
        <f t="shared" ref="J46:N47" si="13">(LOG(J86)-LOG(J85))*100</f>
        <v>-7.1018762824158824E-3</v>
      </c>
      <c r="K46" s="24">
        <f t="shared" si="13"/>
        <v>-2.2202327020280355</v>
      </c>
      <c r="L46" s="24">
        <f t="shared" si="13"/>
        <v>0.89304501026357119</v>
      </c>
      <c r="M46" s="24">
        <f t="shared" si="13"/>
        <v>2.1483321554666759</v>
      </c>
      <c r="N46" s="24">
        <f t="shared" si="13"/>
        <v>-2.3480787471016744</v>
      </c>
      <c r="P46" s="25">
        <v>2012</v>
      </c>
      <c r="Q46" s="34">
        <v>0.174035833141295</v>
      </c>
      <c r="R46" s="34">
        <v>0.23807603490443299</v>
      </c>
      <c r="S46" s="34">
        <v>0.116771249085399</v>
      </c>
      <c r="T46" s="34">
        <v>0.40551526881022398</v>
      </c>
      <c r="U46" s="34">
        <v>0.218649020177731</v>
      </c>
      <c r="W46" s="25">
        <v>2012</v>
      </c>
      <c r="X46" s="35">
        <f>Q46*($R$5*C46-$S$5*J46+$T$5*C45-$U$5*J45)</f>
        <v>-9.385347038128998E-2</v>
      </c>
      <c r="Y46" s="35">
        <f>R46*($R$7*D46-$S$7*K46+$T$7*D45-$U$7*K45)</f>
        <v>-6.391505870803825E-2</v>
      </c>
      <c r="Z46" s="35">
        <f>S46*($R$4*E46-$S$4*L46+$T$4*E45-$U$4*L45)</f>
        <v>-9.7278182096997942E-2</v>
      </c>
      <c r="AA46" s="35">
        <f>T46*($R$8*F46-$S$8*M46+$T$8*F45-$U$8*M45)</f>
        <v>-0.82966297285453572</v>
      </c>
      <c r="AB46" s="35">
        <f>U46*($R$6*G46-$S$6*N46+$T$6*G45-$U$6*N45)</f>
        <v>7.5814940443164114E-2</v>
      </c>
    </row>
    <row r="47" spans="2:28" s="25" customFormat="1">
      <c r="B47" s="25">
        <v>2013</v>
      </c>
      <c r="C47" s="24">
        <f t="shared" si="11"/>
        <v>8.9920019252165897</v>
      </c>
      <c r="D47" s="24">
        <f t="shared" si="11"/>
        <v>-0.4022382564601773</v>
      </c>
      <c r="E47" s="24">
        <f t="shared" si="12"/>
        <v>-0.70219735046424536</v>
      </c>
      <c r="F47" s="24">
        <f t="shared" si="12"/>
        <v>-1.839300934469662</v>
      </c>
      <c r="G47" s="24">
        <f t="shared" si="12"/>
        <v>-1.9849189784528569</v>
      </c>
      <c r="I47" s="25">
        <v>2013</v>
      </c>
      <c r="J47" s="24">
        <f t="shared" si="13"/>
        <v>-8.593563861853232</v>
      </c>
      <c r="K47" s="24">
        <f t="shared" si="13"/>
        <v>1.4430231517818166</v>
      </c>
      <c r="L47" s="24">
        <f t="shared" si="13"/>
        <v>1.3073487430856874</v>
      </c>
      <c r="M47" s="24">
        <f t="shared" si="13"/>
        <v>1.9344865343771722</v>
      </c>
      <c r="N47" s="24">
        <f t="shared" si="13"/>
        <v>2.0067909826893868</v>
      </c>
      <c r="P47" s="25">
        <v>2013</v>
      </c>
      <c r="Q47" s="34">
        <v>0.174035833141295</v>
      </c>
      <c r="R47" s="34">
        <v>0.23807603490443299</v>
      </c>
      <c r="S47" s="34">
        <v>0.116771249085399</v>
      </c>
      <c r="T47" s="34">
        <v>0.40551526881022398</v>
      </c>
      <c r="U47" s="34">
        <v>0.218649020177731</v>
      </c>
      <c r="W47" s="25">
        <v>2013</v>
      </c>
      <c r="X47" s="35">
        <f>Q47*($R$5*C47-$S$5*J47+$T$5*C46-$U$5*J46)</f>
        <v>1.265211472408863</v>
      </c>
      <c r="Y47" s="35">
        <f>R47*($R$7*D47-$S$7*K47+$T$7*D46-$U$7*K46)</f>
        <v>-2.5770070030455665E-2</v>
      </c>
      <c r="Z47" s="35">
        <f>S47*($R$4*E47-$S$4*L47+$T$4*E46-$U$4*L46)</f>
        <v>-0.10074928697700493</v>
      </c>
      <c r="AA47" s="35">
        <f>T47*($R$8*F47-$S$8*M47+$T$8*F46-$U$8*M46)</f>
        <v>-0.65690579886728806</v>
      </c>
      <c r="AB47" s="35">
        <f>U47*($R$6*G47-$S$6*N47+$T$6*G46-$U$6*N46)</f>
        <v>-4.3710933220195959E-2</v>
      </c>
    </row>
    <row r="48" spans="2:28" s="47" customFormat="1">
      <c r="B48" s="47">
        <v>2014</v>
      </c>
      <c r="C48" s="24">
        <f t="shared" ref="C48:G48" si="14">(LOG(C88)-LOG(C87))*100</f>
        <v>2.8448198025747189</v>
      </c>
      <c r="D48" s="24">
        <f t="shared" si="14"/>
        <v>-3.0147033749953729</v>
      </c>
      <c r="E48" s="24">
        <f t="shared" si="14"/>
        <v>-0.70781002714766506</v>
      </c>
      <c r="F48" s="24">
        <f t="shared" si="14"/>
        <v>-0.90780466161681228</v>
      </c>
      <c r="G48" s="24">
        <f t="shared" si="14"/>
        <v>-0.34086585464680047</v>
      </c>
      <c r="I48" s="47">
        <v>2014</v>
      </c>
      <c r="J48" s="24">
        <f t="shared" ref="J48:N48" si="15">(LOG(J88)-LOG(J87))*100</f>
        <v>-2.387576486876049</v>
      </c>
      <c r="K48" s="24">
        <f t="shared" si="15"/>
        <v>2.8585253566836624</v>
      </c>
      <c r="L48" s="24">
        <f t="shared" si="15"/>
        <v>0.66072568546093335</v>
      </c>
      <c r="M48" s="24">
        <f t="shared" si="15"/>
        <v>1.2235252401000374</v>
      </c>
      <c r="N48" s="24">
        <f t="shared" si="15"/>
        <v>0.1538079536713477</v>
      </c>
      <c r="P48" s="47">
        <v>2014</v>
      </c>
      <c r="Q48" s="49">
        <v>0.174035833141295</v>
      </c>
      <c r="R48" s="49">
        <v>0.23807603490443299</v>
      </c>
      <c r="S48" s="49">
        <v>0.116771249085399</v>
      </c>
      <c r="T48" s="49">
        <v>0.40551526881022398</v>
      </c>
      <c r="U48" s="49">
        <v>0.218649020177731</v>
      </c>
      <c r="W48" s="47">
        <v>2014</v>
      </c>
      <c r="X48" s="50">
        <f t="shared" ref="X48:X50" si="16">Q48*($R$5*C48-$S$5*J48+$T$5*C47-$U$5*J47)</f>
        <v>0.73101389703527198</v>
      </c>
      <c r="Y48" s="50">
        <f t="shared" ref="Y48:Y50" si="17">R48*($R$7*D48-$S$7*K48+$T$7*D47-$U$7*K47)</f>
        <v>-0.4512593176255682</v>
      </c>
      <c r="Z48" s="50">
        <f t="shared" ref="Z48:Z50" si="18">S48*($R$4*E48-$S$4*L48+$T$4*E47-$U$4*L47)</f>
        <v>-8.1589888301193167E-2</v>
      </c>
      <c r="AA48" s="50">
        <f t="shared" ref="AA48:AA50" si="19">T48*($R$8*F48-$S$8*M48+$T$8*F47-$U$8*M47)</f>
        <v>-0.43683522623983295</v>
      </c>
      <c r="AB48" s="50">
        <f t="shared" ref="AB48:AB50" si="20">U48*($R$6*G48-$S$6*N48+$T$6*G47-$U$6*N47)</f>
        <v>-4.4468531025899094E-2</v>
      </c>
    </row>
    <row r="49" spans="2:28" s="47" customFormat="1">
      <c r="B49" s="47">
        <v>2015</v>
      </c>
      <c r="C49" s="24">
        <f t="shared" ref="C49:G49" si="21">(LOG(C89)-LOG(C88))*100</f>
        <v>4.9204466536137224</v>
      </c>
      <c r="D49" s="24">
        <f t="shared" si="21"/>
        <v>3.0851101262971579</v>
      </c>
      <c r="E49" s="24">
        <f t="shared" si="21"/>
        <v>-0.4329840184376571</v>
      </c>
      <c r="F49" s="24">
        <f t="shared" si="21"/>
        <v>0.65254670806509929</v>
      </c>
      <c r="G49" s="24">
        <f t="shared" si="21"/>
        <v>7.2438041668640247</v>
      </c>
      <c r="I49" s="47">
        <v>2015</v>
      </c>
      <c r="J49" s="24">
        <f t="shared" ref="J49:N49" si="22">(LOG(J89)-LOG(J88))*100</f>
        <v>-5.4446386793750436</v>
      </c>
      <c r="K49" s="24">
        <f t="shared" si="22"/>
        <v>-3.2011650111844761</v>
      </c>
      <c r="L49" s="24">
        <f t="shared" si="22"/>
        <v>-7.7312539684429087</v>
      </c>
      <c r="M49" s="24">
        <f t="shared" si="22"/>
        <v>3.0898677261831375E-2</v>
      </c>
      <c r="N49" s="24">
        <f t="shared" si="22"/>
        <v>-7.7682650842788945</v>
      </c>
      <c r="P49" s="47">
        <v>2015</v>
      </c>
      <c r="Q49" s="49">
        <v>0.174035833141295</v>
      </c>
      <c r="R49" s="49">
        <v>0.23807603490443299</v>
      </c>
      <c r="S49" s="49">
        <v>0.116771249085399</v>
      </c>
      <c r="T49" s="49">
        <v>0.40551526881022398</v>
      </c>
      <c r="U49" s="49">
        <v>0.218649020177731</v>
      </c>
      <c r="W49" s="47">
        <v>2015</v>
      </c>
      <c r="X49" s="50">
        <f t="shared" si="16"/>
        <v>0.82325253079287541</v>
      </c>
      <c r="Y49" s="50">
        <f t="shared" si="17"/>
        <v>0.17833960046258568</v>
      </c>
      <c r="Z49" s="50">
        <f t="shared" si="18"/>
        <v>0.20861537752336456</v>
      </c>
      <c r="AA49" s="50">
        <f t="shared" si="19"/>
        <v>-5.1290647983441913E-2</v>
      </c>
      <c r="AB49" s="50">
        <f t="shared" si="20"/>
        <v>0.32287255529560727</v>
      </c>
    </row>
    <row r="50" spans="2:28" s="47" customFormat="1">
      <c r="B50" s="47">
        <v>2016</v>
      </c>
      <c r="C50" s="24">
        <f t="shared" ref="C50:G50" si="23">(LOG(C90)-LOG(C89))*100</f>
        <v>-0.41883306633502815</v>
      </c>
      <c r="D50" s="24">
        <f t="shared" si="23"/>
        <v>-0.56857401440637834</v>
      </c>
      <c r="E50" s="24">
        <f t="shared" si="23"/>
        <v>-0.42361695137116129</v>
      </c>
      <c r="F50" s="24">
        <f t="shared" si="23"/>
        <v>-0.17298630163972151</v>
      </c>
      <c r="G50" s="24">
        <f t="shared" si="23"/>
        <v>-0.47175335701836252</v>
      </c>
      <c r="I50" s="47">
        <v>2016</v>
      </c>
      <c r="J50" s="24">
        <f t="shared" ref="J50:N50" si="24">(LOG(J90)-LOG(J89))*100</f>
        <v>-8.01432521758072E-2</v>
      </c>
      <c r="K50" s="24">
        <f t="shared" si="24"/>
        <v>0.33568488369134369</v>
      </c>
      <c r="L50" s="24">
        <f t="shared" si="24"/>
        <v>0.35333171740359881</v>
      </c>
      <c r="M50" s="24">
        <f t="shared" si="24"/>
        <v>0.77492413121021397</v>
      </c>
      <c r="N50" s="24">
        <f t="shared" si="24"/>
        <v>0.1573634547444927</v>
      </c>
      <c r="P50" s="47">
        <v>2016</v>
      </c>
      <c r="Q50" s="49">
        <v>0.174035833141295</v>
      </c>
      <c r="R50" s="49">
        <v>0.23807603490443299</v>
      </c>
      <c r="S50" s="49">
        <v>0.116771249085399</v>
      </c>
      <c r="T50" s="49">
        <v>0.40551526881022398</v>
      </c>
      <c r="U50" s="49">
        <v>0.218649020177731</v>
      </c>
      <c r="W50" s="47">
        <v>2016</v>
      </c>
      <c r="X50" s="50">
        <f t="shared" si="16"/>
        <v>0.15641169420122908</v>
      </c>
      <c r="Y50" s="50">
        <f t="shared" si="17"/>
        <v>0.1903061722744365</v>
      </c>
      <c r="Z50" s="50">
        <f t="shared" si="18"/>
        <v>1.5997795816518771E-2</v>
      </c>
      <c r="AA50" s="50">
        <f t="shared" si="19"/>
        <v>-0.21047257648997161</v>
      </c>
      <c r="AB50" s="50">
        <f t="shared" si="20"/>
        <v>0.10235087870276198</v>
      </c>
    </row>
    <row r="51" spans="2:28">
      <c r="C51" s="4"/>
      <c r="Q51" s="1"/>
      <c r="R51" s="1"/>
      <c r="S51" s="1"/>
      <c r="T51" s="1"/>
      <c r="U51" s="1"/>
    </row>
    <row r="52" spans="2:28">
      <c r="P52" s="18" t="s">
        <v>80</v>
      </c>
      <c r="Q52" s="21">
        <f>AVERAGE(Q14:Q43)</f>
        <v>0.12252813624549243</v>
      </c>
      <c r="R52" s="21">
        <f>AVERAGE(R14:R43)</f>
        <v>0.23737083825335889</v>
      </c>
      <c r="S52" s="21">
        <f>AVERAGE(S14:S43)</f>
        <v>9.7320823308903653E-2</v>
      </c>
      <c r="T52" s="21">
        <f>AVERAGE(T14:T43)</f>
        <v>0.19495311936302459</v>
      </c>
      <c r="U52" s="21">
        <f>AVERAGE(U14:U43)</f>
        <v>0.16860790060314798</v>
      </c>
    </row>
    <row r="53" spans="2:28">
      <c r="B53" t="s">
        <v>66</v>
      </c>
      <c r="C53" t="s">
        <v>42</v>
      </c>
      <c r="D53" t="s">
        <v>43</v>
      </c>
      <c r="E53" t="s">
        <v>46</v>
      </c>
      <c r="F53" t="s">
        <v>45</v>
      </c>
      <c r="G53" t="s">
        <v>48</v>
      </c>
      <c r="I53" t="s">
        <v>67</v>
      </c>
      <c r="J53" t="s">
        <v>42</v>
      </c>
      <c r="K53" t="s">
        <v>43</v>
      </c>
      <c r="L53" t="s">
        <v>46</v>
      </c>
      <c r="M53" t="s">
        <v>45</v>
      </c>
      <c r="N53" t="s">
        <v>48</v>
      </c>
    </row>
    <row r="54" spans="2:28">
      <c r="B54">
        <v>1980</v>
      </c>
      <c r="C54" s="19">
        <v>2.2880318270373143</v>
      </c>
      <c r="D54" s="19">
        <v>1.0942966461197816</v>
      </c>
      <c r="E54" s="19">
        <v>1.205585857028787</v>
      </c>
      <c r="F54" s="19">
        <v>0.41399144742080946</v>
      </c>
      <c r="G54" s="19">
        <v>1.0535912635484233</v>
      </c>
      <c r="I54">
        <v>1980</v>
      </c>
      <c r="J54" s="19">
        <v>0.40015403636355307</v>
      </c>
      <c r="K54" s="19">
        <v>0.65894552961752917</v>
      </c>
      <c r="L54" s="19">
        <v>0.81658400534407893</v>
      </c>
      <c r="M54" s="19">
        <v>2.3028798992570452</v>
      </c>
      <c r="N54" s="19">
        <v>0.7125472441883256</v>
      </c>
      <c r="Q54" s="18" t="s">
        <v>81</v>
      </c>
    </row>
    <row r="55" spans="2:28">
      <c r="B55">
        <v>1981</v>
      </c>
      <c r="C55" s="19">
        <v>2.0973506889086622</v>
      </c>
      <c r="D55" s="19">
        <v>1.1464413067392341</v>
      </c>
      <c r="E55" s="19">
        <v>1.0556435511569271</v>
      </c>
      <c r="F55" s="19">
        <v>0.45394300308873148</v>
      </c>
      <c r="G55" s="19">
        <v>1.28593210537187</v>
      </c>
      <c r="I55">
        <v>1981</v>
      </c>
      <c r="J55" s="19">
        <v>0.42486997824966899</v>
      </c>
      <c r="K55" s="19">
        <v>0.62281408499067215</v>
      </c>
      <c r="L55" s="19">
        <v>0.91205490511085885</v>
      </c>
      <c r="M55" s="19">
        <v>2.0265506817417926</v>
      </c>
      <c r="N55" s="19">
        <v>0.62001213640632102</v>
      </c>
      <c r="Q55" s="18" t="s">
        <v>82</v>
      </c>
    </row>
    <row r="56" spans="2:28">
      <c r="B56">
        <v>1982</v>
      </c>
      <c r="C56" s="19">
        <v>2.2614812396298021</v>
      </c>
      <c r="D56" s="19">
        <v>1.1879817784922506</v>
      </c>
      <c r="E56" s="19">
        <v>0.93996460119158221</v>
      </c>
      <c r="F56" s="19">
        <v>0.48184594865268965</v>
      </c>
      <c r="G56" s="19">
        <v>1.3211375386478466</v>
      </c>
      <c r="I56">
        <v>1982</v>
      </c>
      <c r="J56" s="19">
        <v>0.39078636068622125</v>
      </c>
      <c r="K56" s="19">
        <v>0.61644744149050945</v>
      </c>
      <c r="L56" s="19">
        <v>1.0302095582983841</v>
      </c>
      <c r="M56" s="19">
        <v>1.9617148937200155</v>
      </c>
      <c r="N56" s="19">
        <v>0.62459832342341715</v>
      </c>
    </row>
    <row r="57" spans="2:28">
      <c r="B57">
        <v>1983</v>
      </c>
      <c r="C57" s="19">
        <v>2.062136456376658</v>
      </c>
      <c r="D57" s="19">
        <v>1.282791111242455</v>
      </c>
      <c r="E57" s="19">
        <v>0.87052952781846682</v>
      </c>
      <c r="F57" s="19">
        <v>0.48601275577469344</v>
      </c>
      <c r="G57" s="19">
        <v>1.3671828898559653</v>
      </c>
      <c r="I57">
        <v>1983</v>
      </c>
      <c r="J57" s="19">
        <v>0.42629560291469876</v>
      </c>
      <c r="K57" s="19">
        <v>0.6138692915049363</v>
      </c>
      <c r="L57" s="19">
        <v>1.0877336590841669</v>
      </c>
      <c r="M57" s="19">
        <v>1.9287237975458842</v>
      </c>
      <c r="N57" s="19">
        <v>0.61949530869544889</v>
      </c>
    </row>
    <row r="58" spans="2:28">
      <c r="B58">
        <v>1984</v>
      </c>
      <c r="C58" s="19">
        <v>1.9876400483182286</v>
      </c>
      <c r="D58" s="19">
        <v>1.3870885009923892</v>
      </c>
      <c r="E58" s="19">
        <v>0.82285314046077107</v>
      </c>
      <c r="F58" s="19">
        <v>0.53766070702152768</v>
      </c>
      <c r="G58" s="19">
        <v>1.4680325309697686</v>
      </c>
      <c r="I58">
        <v>1984</v>
      </c>
      <c r="J58" s="19">
        <v>0.43910727299267777</v>
      </c>
      <c r="K58" s="19">
        <v>0.57847563053545314</v>
      </c>
      <c r="L58" s="19">
        <v>1.1476084775290607</v>
      </c>
      <c r="M58" s="19">
        <v>1.6841589291270049</v>
      </c>
      <c r="N58" s="19">
        <v>0.59483468408370754</v>
      </c>
    </row>
    <row r="59" spans="2:28">
      <c r="B59">
        <v>1985</v>
      </c>
      <c r="C59" s="19">
        <v>1.9524155557085634</v>
      </c>
      <c r="D59" s="19">
        <v>1.3284397544878344</v>
      </c>
      <c r="E59" s="19">
        <v>0.78939607988511984</v>
      </c>
      <c r="F59" s="19">
        <v>0.60798558318706042</v>
      </c>
      <c r="G59" s="19">
        <v>1.4297175358630849</v>
      </c>
      <c r="I59">
        <v>1985</v>
      </c>
      <c r="J59" s="19">
        <v>0.45687417732523972</v>
      </c>
      <c r="K59" s="19">
        <v>0.59235051311009035</v>
      </c>
      <c r="L59" s="19">
        <v>1.2082551646397537</v>
      </c>
      <c r="M59" s="19">
        <v>1.4893966757036832</v>
      </c>
      <c r="N59" s="19">
        <v>0.60501137448853715</v>
      </c>
    </row>
    <row r="60" spans="2:28">
      <c r="B60">
        <v>1986</v>
      </c>
      <c r="C60" s="19">
        <v>1.4486724630073027</v>
      </c>
      <c r="D60" s="19">
        <v>1.2209459863303509</v>
      </c>
      <c r="E60" s="19">
        <v>0.88280697283399623</v>
      </c>
      <c r="F60" s="19">
        <v>0.74905311774258232</v>
      </c>
      <c r="G60" s="19">
        <v>1.1987455796887347</v>
      </c>
      <c r="I60">
        <v>1986</v>
      </c>
      <c r="J60" s="19">
        <v>0.63778503665945685</v>
      </c>
      <c r="K60" s="19">
        <v>0.70916873195738905</v>
      </c>
      <c r="L60" s="19">
        <v>1.0624079468149794</v>
      </c>
      <c r="M60" s="19">
        <v>1.1787098978966406</v>
      </c>
      <c r="N60" s="19">
        <v>0.77182028411211689</v>
      </c>
    </row>
    <row r="61" spans="2:28">
      <c r="B61">
        <v>1987</v>
      </c>
      <c r="C61" s="19">
        <v>1.3753629116682109</v>
      </c>
      <c r="D61" s="19">
        <v>1.1343992281730542</v>
      </c>
      <c r="E61" s="19">
        <v>0.97927800709524926</v>
      </c>
      <c r="F61" s="19">
        <v>0.84722369065702519</v>
      </c>
      <c r="G61" s="19">
        <v>1.1036060446290643</v>
      </c>
      <c r="I61">
        <v>1987</v>
      </c>
      <c r="J61" s="19">
        <v>0.69805110474993859</v>
      </c>
      <c r="K61" s="19">
        <v>0.76894877380787197</v>
      </c>
      <c r="L61" s="19">
        <v>0.97601526288836493</v>
      </c>
      <c r="M61" s="19">
        <v>1.0658616514192896</v>
      </c>
      <c r="N61" s="19">
        <v>0.84514405525022385</v>
      </c>
    </row>
    <row r="62" spans="2:28">
      <c r="B62">
        <v>1988</v>
      </c>
      <c r="C62" s="19">
        <v>1.2730298747591859</v>
      </c>
      <c r="D62" s="19">
        <v>1.0418665401010723</v>
      </c>
      <c r="E62" s="19">
        <v>1.0030757917100555</v>
      </c>
      <c r="F62" s="19">
        <v>0.8010974301577054</v>
      </c>
      <c r="G62" s="19">
        <v>1.1171567126901676</v>
      </c>
      <c r="I62">
        <v>1988</v>
      </c>
      <c r="J62" s="19">
        <v>0.75590191799244411</v>
      </c>
      <c r="K62" s="19">
        <v>0.79110688656604455</v>
      </c>
      <c r="L62" s="19">
        <v>0.94567563924684916</v>
      </c>
      <c r="M62" s="19">
        <v>1.1774002924393763</v>
      </c>
      <c r="N62" s="19">
        <v>0.82056659089249573</v>
      </c>
    </row>
    <row r="63" spans="2:28">
      <c r="B63">
        <v>1989</v>
      </c>
      <c r="C63" s="19">
        <v>1.3330600837328408</v>
      </c>
      <c r="D63" s="19">
        <v>1.0378213038764874</v>
      </c>
      <c r="E63" s="19">
        <v>0.94443486108482666</v>
      </c>
      <c r="F63" s="19">
        <v>0.73707535759447884</v>
      </c>
      <c r="G63" s="19">
        <v>1.1189083477805739</v>
      </c>
      <c r="I63">
        <v>1989</v>
      </c>
      <c r="J63" s="19">
        <v>0.71388682829357752</v>
      </c>
      <c r="K63" s="19">
        <v>0.78836452254439771</v>
      </c>
      <c r="L63" s="19">
        <v>1.0169538254008887</v>
      </c>
      <c r="M63" s="19">
        <v>1.4029538943591986</v>
      </c>
      <c r="N63" s="19">
        <v>0.81029550007262963</v>
      </c>
    </row>
    <row r="64" spans="2:28">
      <c r="B64">
        <v>1990</v>
      </c>
      <c r="C64" s="19">
        <v>1.5018797347733861</v>
      </c>
      <c r="D64" s="19">
        <v>0.92659671555377043</v>
      </c>
      <c r="E64" s="19">
        <v>1.0018851757523835</v>
      </c>
      <c r="F64" s="19">
        <v>0.94525919611758979</v>
      </c>
      <c r="G64" s="19">
        <v>0.97031462185475381</v>
      </c>
      <c r="I64">
        <v>1990</v>
      </c>
      <c r="J64" s="19">
        <v>0.66359413797139344</v>
      </c>
      <c r="K64" s="19">
        <v>0.87349887041739505</v>
      </c>
      <c r="L64" s="19">
        <v>1.0124355764426587</v>
      </c>
      <c r="M64" s="19">
        <v>1.1115870221418227</v>
      </c>
      <c r="N64" s="19">
        <v>0.92493141820131231</v>
      </c>
    </row>
    <row r="65" spans="2:14">
      <c r="B65">
        <v>1991</v>
      </c>
      <c r="C65" s="19">
        <v>1.3721692934687424</v>
      </c>
      <c r="D65" s="19">
        <v>0.89271766624122306</v>
      </c>
      <c r="E65" s="19">
        <v>0.98439841172517883</v>
      </c>
      <c r="F65" s="19">
        <v>1.0037626515593756</v>
      </c>
      <c r="G65" s="19">
        <v>1.0784592443073602</v>
      </c>
      <c r="I65">
        <v>1991</v>
      </c>
      <c r="J65" s="19">
        <v>0.72346583832842548</v>
      </c>
      <c r="K65" s="19">
        <v>0.90938899835042042</v>
      </c>
      <c r="L65" s="19">
        <v>1.0270532541589334</v>
      </c>
      <c r="M65" s="19">
        <v>1.0053827009308136</v>
      </c>
      <c r="N65" s="19">
        <v>0.90045795568330855</v>
      </c>
    </row>
    <row r="66" spans="2:14">
      <c r="B66">
        <v>1992</v>
      </c>
      <c r="C66" s="19">
        <v>1.2965903575713911</v>
      </c>
      <c r="D66" s="19">
        <v>0.88758896706766433</v>
      </c>
      <c r="E66" s="19">
        <v>0.99481862320345749</v>
      </c>
      <c r="F66" s="19">
        <v>0.98270191257777828</v>
      </c>
      <c r="G66" s="19">
        <v>1.0020997994006782</v>
      </c>
      <c r="I66">
        <v>1992</v>
      </c>
      <c r="J66" s="19">
        <v>0.77499535946685194</v>
      </c>
      <c r="K66" s="19">
        <v>0.95955719023775521</v>
      </c>
      <c r="L66" s="19">
        <v>1.0252564627203968</v>
      </c>
      <c r="M66" s="19">
        <v>1.0064797196247017</v>
      </c>
      <c r="N66" s="19">
        <v>0.9702168224638017</v>
      </c>
    </row>
    <row r="67" spans="2:14">
      <c r="B67">
        <v>1993</v>
      </c>
      <c r="C67" s="19">
        <v>1.0626752174304743</v>
      </c>
      <c r="D67" s="19">
        <v>0.99066123084224411</v>
      </c>
      <c r="E67" s="19">
        <v>0.9171897237283384</v>
      </c>
      <c r="F67" s="19">
        <v>0.85741976816371979</v>
      </c>
      <c r="G67" s="19">
        <v>1.0977383104332128</v>
      </c>
      <c r="I67">
        <v>1993</v>
      </c>
      <c r="J67" s="19">
        <v>0.92140201136281941</v>
      </c>
      <c r="K67" s="19">
        <v>0.96372211855856171</v>
      </c>
      <c r="L67" s="19">
        <v>1.0765360457153226</v>
      </c>
      <c r="M67" s="19">
        <v>1.1014288628541082</v>
      </c>
      <c r="N67" s="19">
        <v>0.92595592051681141</v>
      </c>
    </row>
    <row r="68" spans="2:14">
      <c r="B68">
        <v>1994</v>
      </c>
      <c r="C68" s="19">
        <v>0.99615380219901151</v>
      </c>
      <c r="D68" s="19">
        <v>0.98527235106532796</v>
      </c>
      <c r="E68" s="19">
        <v>0.92705009888134848</v>
      </c>
      <c r="F68" s="19">
        <v>1.0933443507311187</v>
      </c>
      <c r="G68" s="19">
        <v>1.0947524507911608</v>
      </c>
      <c r="I68">
        <v>1994</v>
      </c>
      <c r="J68" s="19">
        <v>0.98691360846817078</v>
      </c>
      <c r="K68" s="19">
        <v>0.97359352855646353</v>
      </c>
      <c r="L68" s="19">
        <v>1.0620083610500906</v>
      </c>
      <c r="M68" s="19">
        <v>0.8829912554231687</v>
      </c>
      <c r="N68" s="19">
        <v>0.93423946949367709</v>
      </c>
    </row>
    <row r="69" spans="2:14" s="5" customFormat="1">
      <c r="B69" s="5">
        <v>1995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I69" s="5">
        <v>1995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</row>
    <row r="70" spans="2:14">
      <c r="B70">
        <v>1996</v>
      </c>
      <c r="C70" s="19">
        <v>1.1490690017356964</v>
      </c>
      <c r="D70" s="19">
        <v>0.93551335051498974</v>
      </c>
      <c r="E70" s="19">
        <v>0.94762993066339007</v>
      </c>
      <c r="F70" s="19">
        <v>0.90460746913623158</v>
      </c>
      <c r="G70" s="19">
        <v>0.96228384404764389</v>
      </c>
      <c r="I70">
        <v>1996</v>
      </c>
      <c r="J70" s="19">
        <v>0.87674976234342639</v>
      </c>
      <c r="K70" s="19">
        <v>1.0176900100645809</v>
      </c>
      <c r="L70" s="19">
        <v>1.0898490042777869</v>
      </c>
      <c r="M70" s="19">
        <v>1.1582154353116496</v>
      </c>
      <c r="N70" s="19">
        <v>1.0088240206330685</v>
      </c>
    </row>
    <row r="71" spans="2:14">
      <c r="B71">
        <v>1997</v>
      </c>
      <c r="C71" s="19">
        <v>1.1979820552043663</v>
      </c>
      <c r="D71" s="19">
        <v>0.81710266999595571</v>
      </c>
      <c r="E71" s="19">
        <v>0.85908627413354277</v>
      </c>
      <c r="F71" s="19">
        <v>0.83429907841950823</v>
      </c>
      <c r="G71" s="19">
        <v>1.0411759998768138</v>
      </c>
      <c r="I71">
        <v>1997</v>
      </c>
      <c r="J71" s="19">
        <v>0.83217325026424882</v>
      </c>
      <c r="K71" s="19">
        <v>1.0127895888977576</v>
      </c>
      <c r="L71" s="19">
        <v>1.2059020275808532</v>
      </c>
      <c r="M71" s="19">
        <v>1.2831791239168304</v>
      </c>
      <c r="N71" s="19">
        <v>0.93463472923920676</v>
      </c>
    </row>
    <row r="72" spans="2:14">
      <c r="B72">
        <v>1998</v>
      </c>
      <c r="C72" s="19">
        <v>1.2648149787736582</v>
      </c>
      <c r="D72" s="19">
        <v>0.76753907896983353</v>
      </c>
      <c r="E72" s="19">
        <v>0.82004330801178815</v>
      </c>
      <c r="F72" s="19">
        <v>0.81431551473575425</v>
      </c>
      <c r="G72" s="19">
        <v>1.0018883022126257</v>
      </c>
      <c r="I72">
        <v>1998</v>
      </c>
      <c r="J72" s="19">
        <v>0.79789665303257507</v>
      </c>
      <c r="K72" s="19">
        <v>1.0394904820884838</v>
      </c>
      <c r="L72" s="19">
        <v>1.283077253420517</v>
      </c>
      <c r="M72" s="19">
        <v>1.3327414962877215</v>
      </c>
      <c r="N72" s="19">
        <v>0.97098584131005927</v>
      </c>
    </row>
    <row r="73" spans="2:14">
      <c r="B73">
        <v>1999</v>
      </c>
      <c r="C73" s="19">
        <v>1.0819935843832071</v>
      </c>
      <c r="D73" s="19">
        <v>0.7704645534852026</v>
      </c>
      <c r="E73" s="19">
        <v>0.7917173780577802</v>
      </c>
      <c r="F73" s="19">
        <v>0.8155446996031166</v>
      </c>
      <c r="G73" s="19">
        <v>1.041230786410162</v>
      </c>
      <c r="I73">
        <v>1999</v>
      </c>
      <c r="J73" s="19">
        <v>0.93771881073901653</v>
      </c>
      <c r="K73" s="19">
        <v>1.0363153574454271</v>
      </c>
      <c r="L73" s="19">
        <v>1.3127189095197653</v>
      </c>
      <c r="M73" s="19">
        <v>1.2993160357225393</v>
      </c>
      <c r="N73" s="19">
        <v>0.94125407704049746</v>
      </c>
    </row>
    <row r="74" spans="2:14">
      <c r="B74">
        <v>2000</v>
      </c>
      <c r="C74" s="19">
        <v>0.98776413306920186</v>
      </c>
      <c r="D74" s="19">
        <v>0.78661330613859926</v>
      </c>
      <c r="E74" s="19">
        <v>0.73032113378379082</v>
      </c>
      <c r="F74" s="19">
        <v>0.77236875281844952</v>
      </c>
      <c r="G74" s="19">
        <v>1.1927524757350623</v>
      </c>
      <c r="I74">
        <v>2000</v>
      </c>
      <c r="J74" s="19">
        <v>1.0008513840167172</v>
      </c>
      <c r="K74" s="19">
        <v>0.96787552184611114</v>
      </c>
      <c r="L74" s="19">
        <v>1.4055906047047924</v>
      </c>
      <c r="M74" s="19">
        <v>1.323534866859434</v>
      </c>
      <c r="N74" s="19">
        <v>0.84391352478535941</v>
      </c>
    </row>
    <row r="75" spans="2:14">
      <c r="B75">
        <v>2001</v>
      </c>
      <c r="C75" s="19">
        <v>1.1098865674835514</v>
      </c>
      <c r="D75" s="19">
        <v>0.79439655161098766</v>
      </c>
      <c r="E75" s="19">
        <v>0.6868994107598323</v>
      </c>
      <c r="F75" s="19">
        <v>0.73230409103537752</v>
      </c>
      <c r="G75" s="19">
        <v>1.1538599979665085</v>
      </c>
      <c r="I75">
        <v>2001</v>
      </c>
      <c r="J75" s="19">
        <v>0.88507804129362799</v>
      </c>
      <c r="K75" s="19">
        <v>0.97119541514607743</v>
      </c>
      <c r="L75" s="19">
        <v>1.5252093446239221</v>
      </c>
      <c r="M75" s="19">
        <v>1.406009228000352</v>
      </c>
      <c r="N75" s="19">
        <v>0.8748903492300989</v>
      </c>
    </row>
    <row r="76" spans="2:14">
      <c r="B76">
        <v>2002</v>
      </c>
      <c r="C76" s="19">
        <v>1.1971242548483547</v>
      </c>
      <c r="D76" s="19">
        <v>0.74716054874313331</v>
      </c>
      <c r="E76" s="19">
        <v>0.69274220860952251</v>
      </c>
      <c r="F76" s="19">
        <v>0.73849960951430504</v>
      </c>
      <c r="G76" s="19">
        <v>1.0581338684430239</v>
      </c>
      <c r="I76">
        <v>2002</v>
      </c>
      <c r="J76" s="19">
        <v>0.84554696302474508</v>
      </c>
      <c r="K76" s="19">
        <v>0.99847710088993114</v>
      </c>
      <c r="L76" s="19">
        <v>1.546985412115861</v>
      </c>
      <c r="M76" s="19">
        <v>1.4060689756099494</v>
      </c>
      <c r="N76" s="19">
        <v>0.93277906747008787</v>
      </c>
    </row>
    <row r="77" spans="2:14">
      <c r="B77">
        <v>2003</v>
      </c>
      <c r="C77" s="19">
        <v>1.2533349413284802</v>
      </c>
      <c r="D77" s="19">
        <v>0.72127685086779036</v>
      </c>
      <c r="E77" s="19">
        <v>0.76778622722699019</v>
      </c>
      <c r="F77" s="19">
        <v>0.78655497674356867</v>
      </c>
      <c r="G77" s="19">
        <v>0.89853059972627725</v>
      </c>
      <c r="I77">
        <v>2003</v>
      </c>
      <c r="J77" s="19">
        <v>0.85583818772891429</v>
      </c>
      <c r="K77" s="19">
        <v>1.0587784032214449</v>
      </c>
      <c r="L77" s="19">
        <v>1.4402938457526742</v>
      </c>
      <c r="M77" s="19">
        <v>1.3290663137533494</v>
      </c>
      <c r="N77" s="19">
        <v>1.0736286189089925</v>
      </c>
    </row>
    <row r="78" spans="2:14">
      <c r="B78">
        <v>2004</v>
      </c>
      <c r="C78" s="19">
        <v>1.2883753808424827</v>
      </c>
      <c r="D78" s="19">
        <v>0.6681366084443392</v>
      </c>
      <c r="E78" s="19">
        <v>0.82077129482770284</v>
      </c>
      <c r="F78" s="19">
        <v>0.7935570224412779</v>
      </c>
      <c r="G78" s="19">
        <v>0.84544673563646722</v>
      </c>
      <c r="I78">
        <v>2004</v>
      </c>
      <c r="J78" s="19">
        <v>0.85978967434634301</v>
      </c>
      <c r="K78" s="19">
        <v>1.0768900222441768</v>
      </c>
      <c r="L78" s="19">
        <v>1.3618270112747883</v>
      </c>
      <c r="M78" s="19">
        <v>1.2957339757384623</v>
      </c>
      <c r="N78" s="19">
        <v>1.1200288659286231</v>
      </c>
    </row>
    <row r="79" spans="2:14">
      <c r="B79">
        <v>2005</v>
      </c>
      <c r="C79" s="19">
        <v>1.3658505771793623</v>
      </c>
      <c r="D79" s="19">
        <v>0.66912034977156609</v>
      </c>
      <c r="E79" s="19">
        <v>0.80873802215145973</v>
      </c>
      <c r="F79" s="19">
        <v>0.76871745101614708</v>
      </c>
      <c r="G79" s="19">
        <v>0.84480757540741203</v>
      </c>
      <c r="I79">
        <v>2005</v>
      </c>
      <c r="J79" s="19">
        <v>0.81566492199405816</v>
      </c>
      <c r="K79" s="19">
        <v>1.0693383456722265</v>
      </c>
      <c r="L79" s="19">
        <v>1.3927275428433041</v>
      </c>
      <c r="M79" s="19">
        <v>1.3145290854050782</v>
      </c>
      <c r="N79" s="19">
        <v>1.1303816014704871</v>
      </c>
    </row>
    <row r="80" spans="2:14">
      <c r="B80">
        <v>2006</v>
      </c>
      <c r="C80" s="19">
        <v>1.5135348376835789</v>
      </c>
      <c r="D80" s="19">
        <v>0.65712648002139717</v>
      </c>
      <c r="E80" s="19">
        <v>0.80496618729413638</v>
      </c>
      <c r="F80" s="19">
        <v>0.74110724293946717</v>
      </c>
      <c r="G80" s="19">
        <v>0.83482244058273247</v>
      </c>
      <c r="I80">
        <v>2006</v>
      </c>
      <c r="J80" s="19">
        <v>0.74892852182815561</v>
      </c>
      <c r="K80" s="19">
        <v>1.0661071681126006</v>
      </c>
      <c r="L80" s="19">
        <v>1.4199318736157305</v>
      </c>
      <c r="M80" s="19">
        <v>1.3573530488219629</v>
      </c>
      <c r="N80" s="19">
        <v>1.137861695252318</v>
      </c>
    </row>
    <row r="81" spans="2:14">
      <c r="B81">
        <v>2007</v>
      </c>
      <c r="C81" s="19">
        <v>1.6747177565705633</v>
      </c>
      <c r="D81" s="19">
        <v>0.61925523970187157</v>
      </c>
      <c r="E81" s="19">
        <v>0.84879935399395601</v>
      </c>
      <c r="F81" s="19">
        <v>0.70128157052417828</v>
      </c>
      <c r="G81" s="19">
        <v>0.77578035302508896</v>
      </c>
      <c r="I81">
        <v>2007</v>
      </c>
      <c r="J81" s="19">
        <v>0.69903787254898964</v>
      </c>
      <c r="K81" s="19">
        <v>1.0924032629050831</v>
      </c>
      <c r="L81" s="19">
        <v>1.3781338663008096</v>
      </c>
      <c r="M81" s="19">
        <v>1.4308761249376061</v>
      </c>
      <c r="N81" s="19">
        <v>1.1889331454402137</v>
      </c>
    </row>
    <row r="82" spans="2:14">
      <c r="B82">
        <v>2008</v>
      </c>
      <c r="C82" s="19">
        <v>1.5732594995401561</v>
      </c>
      <c r="D82" s="19">
        <v>0.70287369093902163</v>
      </c>
      <c r="E82" s="19">
        <v>0.8856227853574028</v>
      </c>
      <c r="F82" s="19">
        <v>0.63466701856665075</v>
      </c>
      <c r="G82" s="19">
        <v>0.76470694328773048</v>
      </c>
      <c r="I82">
        <v>2008</v>
      </c>
      <c r="J82" s="19">
        <v>0.7552594940677787</v>
      </c>
      <c r="K82" s="19">
        <v>1.1441972977112658</v>
      </c>
      <c r="L82" s="19">
        <v>1.3288811660297084</v>
      </c>
      <c r="M82" s="19">
        <v>1.536417956711484</v>
      </c>
      <c r="N82" s="19">
        <v>1.2407528277109534</v>
      </c>
    </row>
    <row r="83" spans="2:14">
      <c r="B83">
        <v>2009</v>
      </c>
      <c r="C83" s="19">
        <v>1.2686583003551124</v>
      </c>
      <c r="D83" s="19">
        <v>0.75933510101392843</v>
      </c>
      <c r="E83" s="19">
        <v>0.78562657750002163</v>
      </c>
      <c r="F83" s="19">
        <v>0.56825932795874101</v>
      </c>
      <c r="G83" s="19">
        <v>0.73981628941786604</v>
      </c>
      <c r="I83">
        <v>2009</v>
      </c>
      <c r="J83" s="19">
        <v>0.91342772965623031</v>
      </c>
      <c r="K83" s="19">
        <v>1.2180465681717711</v>
      </c>
      <c r="L83" s="19">
        <v>1.442325216651086</v>
      </c>
      <c r="M83" s="19">
        <v>1.6276433718331254</v>
      </c>
      <c r="N83" s="19">
        <v>1.3794103028541271</v>
      </c>
    </row>
    <row r="84" spans="2:14" s="25" customFormat="1">
      <c r="B84" s="25">
        <v>2010</v>
      </c>
      <c r="C84" s="24">
        <v>1.2318161778391274</v>
      </c>
      <c r="D84" s="24">
        <v>0.75958822285142136</v>
      </c>
      <c r="E84" s="24">
        <v>0.78170144558966259</v>
      </c>
      <c r="F84" s="24">
        <v>0.54199623897612892</v>
      </c>
      <c r="G84" s="24">
        <v>0.80516824398714104</v>
      </c>
      <c r="I84" s="25">
        <v>2010</v>
      </c>
      <c r="J84" s="24">
        <v>0.94054659556300146</v>
      </c>
      <c r="K84" s="24">
        <v>1.2040148305622953</v>
      </c>
      <c r="L84" s="24">
        <v>1.4374526953410796</v>
      </c>
      <c r="M84" s="24">
        <v>1.6470492240324364</v>
      </c>
      <c r="N84" s="24">
        <v>1.2801187228033071</v>
      </c>
    </row>
    <row r="85" spans="2:14" s="25" customFormat="1">
      <c r="B85" s="25">
        <v>2011</v>
      </c>
      <c r="C85" s="24">
        <v>1.1410816429403949</v>
      </c>
      <c r="D85" s="24">
        <v>0.71751063383086933</v>
      </c>
      <c r="E85" s="24">
        <v>0.76589505208038655</v>
      </c>
      <c r="F85" s="24">
        <v>0.47873180919783553</v>
      </c>
      <c r="G85" s="24">
        <v>0.75904789447213605</v>
      </c>
      <c r="I85" s="25">
        <v>2011</v>
      </c>
      <c r="J85" s="24">
        <v>1.0315192849689276</v>
      </c>
      <c r="K85" s="24">
        <v>1.3201604355331615</v>
      </c>
      <c r="L85" s="24">
        <v>1.4825848447064403</v>
      </c>
      <c r="M85" s="24">
        <v>1.8189568091952679</v>
      </c>
      <c r="N85" s="24">
        <v>1.3802308844805009</v>
      </c>
    </row>
    <row r="86" spans="2:14">
      <c r="B86" s="2">
        <v>2012</v>
      </c>
      <c r="C86" s="45">
        <v>1.1515494068682528</v>
      </c>
      <c r="D86" s="45">
        <v>0.71610496177513527</v>
      </c>
      <c r="E86" s="45">
        <v>0.75204234916909174</v>
      </c>
      <c r="F86" s="45">
        <v>0.45293992297168922</v>
      </c>
      <c r="G86" s="45">
        <v>0.81116590202104566</v>
      </c>
      <c r="I86" s="2">
        <v>2012</v>
      </c>
      <c r="J86" s="45">
        <v>1.0313506177694376</v>
      </c>
      <c r="K86" s="45">
        <v>1.254366324130358</v>
      </c>
      <c r="L86" s="45">
        <v>1.5133870258053639</v>
      </c>
      <c r="M86" s="45">
        <v>1.9111981154176569</v>
      </c>
      <c r="N86" s="45">
        <v>1.3075880821941688</v>
      </c>
    </row>
    <row r="87" spans="2:14">
      <c r="B87" s="2">
        <v>2013</v>
      </c>
      <c r="C87" s="45">
        <v>1.416454391545672</v>
      </c>
      <c r="D87" s="45">
        <v>0.70950310488028079</v>
      </c>
      <c r="E87" s="45">
        <v>0.73998058268081457</v>
      </c>
      <c r="F87" s="45">
        <v>0.43415778467346128</v>
      </c>
      <c r="G87" s="45">
        <v>0.77492647156305028</v>
      </c>
      <c r="I87" s="2">
        <v>2013</v>
      </c>
      <c r="J87" s="45">
        <v>0.84619546684221914</v>
      </c>
      <c r="K87" s="45">
        <v>1.2967451058005373</v>
      </c>
      <c r="L87" s="45">
        <v>1.5596368717321323</v>
      </c>
      <c r="M87" s="45">
        <v>1.9982534609694536</v>
      </c>
      <c r="N87" s="45">
        <v>1.36942692797782</v>
      </c>
    </row>
    <row r="88" spans="2:14">
      <c r="B88" s="47">
        <v>2014</v>
      </c>
      <c r="C88" s="48">
        <v>1.5123447158954193</v>
      </c>
      <c r="D88" s="48">
        <v>0.66192268708253832</v>
      </c>
      <c r="E88" s="48">
        <v>0.72801817828861881</v>
      </c>
      <c r="F88" s="48">
        <v>0.42517678722425756</v>
      </c>
      <c r="G88" s="48">
        <v>0.76886809212367813</v>
      </c>
      <c r="I88" s="47">
        <v>2014</v>
      </c>
      <c r="J88" s="48">
        <v>0.80093067953883912</v>
      </c>
      <c r="K88" s="48">
        <v>1.3849684211703996</v>
      </c>
      <c r="L88" s="48">
        <v>1.5835462448561606</v>
      </c>
      <c r="M88" s="48">
        <v>2.055350184082406</v>
      </c>
      <c r="N88" s="48">
        <v>1.3742854325194178</v>
      </c>
    </row>
    <row r="89" spans="2:14">
      <c r="B89" s="47">
        <v>2015</v>
      </c>
      <c r="C89" s="48">
        <v>1.6937732112829624</v>
      </c>
      <c r="D89" s="48">
        <v>0.71065426669717291</v>
      </c>
      <c r="E89" s="48">
        <v>0.72079602573880053</v>
      </c>
      <c r="F89" s="48">
        <v>0.43161349298207718</v>
      </c>
      <c r="G89" s="48">
        <v>0.90842667807778354</v>
      </c>
      <c r="I89" s="47">
        <v>2015</v>
      </c>
      <c r="J89" s="48">
        <v>0.70655917906084698</v>
      </c>
      <c r="K89" s="48">
        <v>1.2865545972480028</v>
      </c>
      <c r="L89" s="48">
        <v>1.3253122464782416</v>
      </c>
      <c r="M89" s="48">
        <v>2.0568130209782907</v>
      </c>
      <c r="N89" s="48">
        <v>1.1491964934019347</v>
      </c>
    </row>
    <row r="90" spans="2:14">
      <c r="B90" s="47">
        <v>2016</v>
      </c>
      <c r="C90" s="48">
        <v>1.6775169965443129</v>
      </c>
      <c r="D90" s="48">
        <v>0.70141108915056305</v>
      </c>
      <c r="E90" s="48">
        <v>0.71379945806061129</v>
      </c>
      <c r="F90" s="48">
        <v>0.42989772811362448</v>
      </c>
      <c r="G90" s="48">
        <v>0.89861227396696175</v>
      </c>
      <c r="I90" s="47">
        <v>2016</v>
      </c>
      <c r="J90" s="48">
        <v>0.70525652067747446</v>
      </c>
      <c r="K90" s="48">
        <v>1.2965374622934438</v>
      </c>
      <c r="L90" s="48">
        <v>1.3361386542471054</v>
      </c>
      <c r="M90" s="48">
        <v>2.0938427103354003</v>
      </c>
      <c r="N90" s="48">
        <v>1.1533680766729839</v>
      </c>
    </row>
  </sheetData>
  <pageMargins left="0.7" right="0.7" top="0.75" bottom="0.75" header="0.3" footer="0.3"/>
  <ignoredErrors>
    <ignoredError sqref="Q52:U5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zoomScale="80" zoomScaleNormal="80"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H88" sqref="H88:M125"/>
    </sheetView>
  </sheetViews>
  <sheetFormatPr baseColWidth="10" defaultRowHeight="12.75"/>
  <cols>
    <col min="1" max="1" width="19.140625" bestFit="1" customWidth="1"/>
    <col min="3" max="3" width="14.85546875" customWidth="1"/>
    <col min="4" max="4" width="14.140625" bestFit="1" customWidth="1"/>
    <col min="8" max="8" width="36.7109375" bestFit="1" customWidth="1"/>
    <col min="10" max="10" width="14.140625" bestFit="1" customWidth="1"/>
    <col min="11" max="11" width="12.28515625" bestFit="1" customWidth="1"/>
    <col min="15" max="15" width="35.85546875" customWidth="1"/>
    <col min="17" max="17" width="13.85546875" customWidth="1"/>
    <col min="18" max="18" width="12" customWidth="1"/>
    <col min="22" max="22" width="34.5703125" bestFit="1" customWidth="1"/>
    <col min="24" max="24" width="14.140625" bestFit="1" customWidth="1"/>
    <col min="25" max="25" width="12.28515625" bestFit="1" customWidth="1"/>
    <col min="29" max="29" width="15.7109375" bestFit="1" customWidth="1"/>
    <col min="31" max="31" width="14.140625" bestFit="1" customWidth="1"/>
  </cols>
  <sheetData>
    <row r="1" spans="1:34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H1" t="s">
        <v>21</v>
      </c>
      <c r="I1" t="s">
        <v>0</v>
      </c>
      <c r="J1" t="s">
        <v>1</v>
      </c>
      <c r="K1" t="s">
        <v>2</v>
      </c>
      <c r="L1" t="s">
        <v>4</v>
      </c>
      <c r="M1" t="s">
        <v>3</v>
      </c>
    </row>
    <row r="2" spans="1:34">
      <c r="A2" t="s">
        <v>0</v>
      </c>
      <c r="B2" s="1">
        <v>0</v>
      </c>
      <c r="C2" s="1">
        <v>0.23617562258013047</v>
      </c>
      <c r="D2" s="1">
        <v>0.56210966861798395</v>
      </c>
      <c r="E2" s="1">
        <v>0.14295117993850293</v>
      </c>
      <c r="F2" s="1">
        <v>5.8763528863382687E-2</v>
      </c>
      <c r="H2" t="s">
        <v>0</v>
      </c>
      <c r="I2" s="1">
        <v>0</v>
      </c>
      <c r="J2" s="1">
        <v>0.44992632372469143</v>
      </c>
      <c r="K2" s="1">
        <v>0.35091056476792976</v>
      </c>
      <c r="L2" s="1">
        <v>0.11278873160893386</v>
      </c>
      <c r="M2" s="1">
        <v>8.6374379898444986E-2</v>
      </c>
    </row>
    <row r="3" spans="1:34">
      <c r="A3" t="s">
        <v>1</v>
      </c>
      <c r="B3" s="1">
        <v>0.31804445612723931</v>
      </c>
      <c r="C3" s="1">
        <v>0</v>
      </c>
      <c r="D3" s="1">
        <v>0.49658585101475927</v>
      </c>
      <c r="E3" s="1">
        <v>0.13302200749618412</v>
      </c>
      <c r="F3" s="1">
        <v>5.2347685361817289E-2</v>
      </c>
      <c r="H3" t="s">
        <v>1</v>
      </c>
      <c r="I3" s="1">
        <v>0.53123741743489283</v>
      </c>
      <c r="J3" s="1">
        <v>0</v>
      </c>
      <c r="K3" s="1">
        <v>0.22469330375171429</v>
      </c>
      <c r="L3" s="1">
        <v>4.7022702671464113E-2</v>
      </c>
      <c r="M3" s="1">
        <v>0.19704657614192872</v>
      </c>
    </row>
    <row r="4" spans="1:34">
      <c r="A4" t="s">
        <v>2</v>
      </c>
      <c r="B4" s="1">
        <v>0.50266324039941701</v>
      </c>
      <c r="C4" s="1">
        <v>0.3139614639413465</v>
      </c>
      <c r="D4" s="1">
        <v>0</v>
      </c>
      <c r="E4" s="1">
        <v>0.12278495968784534</v>
      </c>
      <c r="F4" s="1">
        <v>6.0590335971391324E-2</v>
      </c>
      <c r="H4" t="s">
        <v>2</v>
      </c>
      <c r="I4" s="1">
        <v>0.33131529870052623</v>
      </c>
      <c r="J4" s="1">
        <v>0.17682135527896711</v>
      </c>
      <c r="K4" s="1">
        <v>0</v>
      </c>
      <c r="L4" s="1">
        <v>0.43680326342088061</v>
      </c>
      <c r="M4" s="1">
        <v>5.5060082599626185E-2</v>
      </c>
    </row>
    <row r="5" spans="1:34">
      <c r="A5" t="s">
        <v>4</v>
      </c>
      <c r="B5" s="1">
        <v>0.36552002742342676</v>
      </c>
      <c r="C5" s="1">
        <v>0.24394348026516441</v>
      </c>
      <c r="D5" s="1">
        <v>0.3321114816701885</v>
      </c>
      <c r="E5" s="1">
        <v>0</v>
      </c>
      <c r="F5" s="1">
        <v>5.8425010641220229E-2</v>
      </c>
      <c r="H5" t="s">
        <v>4</v>
      </c>
      <c r="I5" s="1">
        <v>0.15508107461333293</v>
      </c>
      <c r="J5" s="1">
        <v>7.0869425501888919E-2</v>
      </c>
      <c r="K5" s="1">
        <v>0.76427046553895717</v>
      </c>
      <c r="L5" s="1">
        <v>0</v>
      </c>
      <c r="M5" s="1">
        <v>9.7790343458209993E-3</v>
      </c>
    </row>
    <row r="6" spans="1:34">
      <c r="A6" t="s">
        <v>3</v>
      </c>
      <c r="B6" s="1">
        <v>0.31310141377121314</v>
      </c>
      <c r="C6" s="1">
        <v>0.19445082149589493</v>
      </c>
      <c r="D6" s="1">
        <v>0.37607497811152968</v>
      </c>
      <c r="E6" s="1">
        <v>0.11637278662136227</v>
      </c>
      <c r="F6" s="1">
        <v>0</v>
      </c>
      <c r="H6" t="s">
        <v>3</v>
      </c>
      <c r="I6" s="1">
        <v>0.25204224139149539</v>
      </c>
      <c r="J6" s="1">
        <v>0.48899618324267408</v>
      </c>
      <c r="K6" s="1">
        <v>0.23231746387014374</v>
      </c>
      <c r="L6" s="1">
        <v>2.6644111495686754E-2</v>
      </c>
      <c r="M6" s="1">
        <v>0</v>
      </c>
    </row>
    <row r="8" spans="1:34">
      <c r="A8" s="3" t="s">
        <v>41</v>
      </c>
      <c r="B8" t="s">
        <v>0</v>
      </c>
      <c r="C8" t="s">
        <v>42</v>
      </c>
      <c r="D8" t="s">
        <v>43</v>
      </c>
      <c r="E8" t="s">
        <v>44</v>
      </c>
      <c r="F8" t="s">
        <v>45</v>
      </c>
      <c r="H8" s="18" t="s">
        <v>57</v>
      </c>
      <c r="I8" s="18" t="s">
        <v>42</v>
      </c>
      <c r="J8" s="18" t="s">
        <v>43</v>
      </c>
      <c r="K8" s="18" t="s">
        <v>46</v>
      </c>
      <c r="L8" s="18" t="s">
        <v>45</v>
      </c>
      <c r="M8" s="19" t="s">
        <v>47</v>
      </c>
      <c r="O8" s="18" t="s">
        <v>59</v>
      </c>
      <c r="P8" t="s">
        <v>42</v>
      </c>
      <c r="Q8" t="s">
        <v>43</v>
      </c>
      <c r="R8" t="s">
        <v>46</v>
      </c>
      <c r="S8" t="s">
        <v>45</v>
      </c>
      <c r="T8" t="s">
        <v>48</v>
      </c>
      <c r="V8" s="18" t="s">
        <v>61</v>
      </c>
      <c r="W8" t="s">
        <v>42</v>
      </c>
      <c r="X8" t="s">
        <v>43</v>
      </c>
      <c r="Y8" t="s">
        <v>46</v>
      </c>
      <c r="Z8" t="s">
        <v>45</v>
      </c>
      <c r="AA8" t="s">
        <v>48</v>
      </c>
      <c r="AC8" s="18" t="s">
        <v>62</v>
      </c>
      <c r="AD8" t="s">
        <v>42</v>
      </c>
      <c r="AE8" t="s">
        <v>43</v>
      </c>
      <c r="AF8" t="s">
        <v>46</v>
      </c>
      <c r="AG8" t="s">
        <v>45</v>
      </c>
      <c r="AH8" t="s">
        <v>48</v>
      </c>
    </row>
    <row r="9" spans="1:34">
      <c r="A9" s="5">
        <v>1980</v>
      </c>
      <c r="B9" s="1">
        <v>1</v>
      </c>
      <c r="C9" s="1">
        <v>2.4106086313654456</v>
      </c>
      <c r="D9" s="1">
        <v>0.67905433129020243</v>
      </c>
      <c r="E9" s="1">
        <v>0.94073190748836588</v>
      </c>
      <c r="F9" s="1">
        <v>0.17941865434332879</v>
      </c>
      <c r="H9" s="18">
        <v>1980</v>
      </c>
      <c r="I9" s="19">
        <v>0.76315711389149898</v>
      </c>
      <c r="J9" s="19">
        <v>0.46536245477689936</v>
      </c>
      <c r="K9" s="19">
        <v>0.54063117276861583</v>
      </c>
      <c r="L9" s="19">
        <v>0.27581455665423893</v>
      </c>
      <c r="M9" s="15">
        <f>'Se-Eun Data'!K3*RX_RM!E9</f>
        <v>0.51389739522827815</v>
      </c>
      <c r="O9">
        <v>1980</v>
      </c>
      <c r="P9" s="19">
        <v>0.82919367431051072</v>
      </c>
      <c r="Q9" s="19">
        <v>0.44932579382340143</v>
      </c>
      <c r="R9" s="19">
        <v>0.58914821305294462</v>
      </c>
      <c r="S9" s="19">
        <v>0.32135744701520325</v>
      </c>
      <c r="T9" s="14">
        <v>0.64798105239318382</v>
      </c>
      <c r="V9">
        <v>1980</v>
      </c>
      <c r="W9" s="19">
        <f>P9/C9</f>
        <v>0.34397689592641545</v>
      </c>
      <c r="X9" s="19">
        <f>Q9/D9</f>
        <v>0.66169343617863829</v>
      </c>
      <c r="Y9" s="19">
        <f>R9/B9</f>
        <v>0.58914821305294462</v>
      </c>
      <c r="Z9" s="19">
        <f>S9/F9</f>
        <v>1.7911038748527548</v>
      </c>
      <c r="AA9" s="19">
        <f>T9/E9</f>
        <v>0.68880522414001089</v>
      </c>
      <c r="AC9">
        <v>1980</v>
      </c>
      <c r="AD9" s="19">
        <v>0.55509092658006354</v>
      </c>
      <c r="AE9" s="19">
        <v>0.82798250916729099</v>
      </c>
      <c r="AF9" s="19">
        <v>0.83158124008232537</v>
      </c>
      <c r="AG9" s="14">
        <v>0.71998405212687644</v>
      </c>
      <c r="AH9" s="19">
        <v>0.75657290157768087</v>
      </c>
    </row>
    <row r="10" spans="1:34">
      <c r="A10" s="5">
        <v>1981</v>
      </c>
      <c r="B10" s="1">
        <v>1</v>
      </c>
      <c r="C10" s="1">
        <v>2.34463980537272</v>
      </c>
      <c r="D10" s="1">
        <v>0.78533396037041481</v>
      </c>
      <c r="E10" s="1">
        <v>1.1742055018689999</v>
      </c>
      <c r="F10" s="1">
        <v>0.20410105255192024</v>
      </c>
      <c r="H10" s="18">
        <v>1981</v>
      </c>
      <c r="I10" s="19">
        <v>0.80069234953760937</v>
      </c>
      <c r="J10" s="19">
        <v>0.52207185076004592</v>
      </c>
      <c r="K10" s="19">
        <v>0.59673979380902065</v>
      </c>
      <c r="L10" s="19">
        <v>0.28271735019181926</v>
      </c>
      <c r="M10" s="15">
        <f>'Se-Eun Data'!K4*RX_RM!E10</f>
        <v>0.56206499860101911</v>
      </c>
      <c r="O10">
        <v>1981</v>
      </c>
      <c r="P10" s="19">
        <v>0.85570201717595373</v>
      </c>
      <c r="Q10" s="19">
        <v>0.50161239519431233</v>
      </c>
      <c r="R10" s="19">
        <v>0.64415060272954172</v>
      </c>
      <c r="S10" s="19">
        <v>0.33137962858021791</v>
      </c>
      <c r="T10" s="14">
        <v>0.69374431251553559</v>
      </c>
      <c r="V10">
        <v>1981</v>
      </c>
      <c r="W10" s="19">
        <f t="shared" ref="W10:W38" si="0">P10/C10</f>
        <v>0.36496096978952614</v>
      </c>
      <c r="X10" s="19">
        <f t="shared" ref="X10:X38" si="1">Q10/D10</f>
        <v>0.6387249507938243</v>
      </c>
      <c r="Y10" s="19">
        <f t="shared" ref="Y10:Y38" si="2">R10/B10</f>
        <v>0.64415060272954172</v>
      </c>
      <c r="Z10" s="19">
        <f t="shared" ref="Z10:Z38" si="3">S10/F10</f>
        <v>1.6236056817782452</v>
      </c>
      <c r="AA10" s="19">
        <f t="shared" ref="AA10:AA38" si="4">T10/E10</f>
        <v>0.59082018557338789</v>
      </c>
      <c r="AC10">
        <v>1981</v>
      </c>
      <c r="AD10" s="19">
        <v>0.58677572999327554</v>
      </c>
      <c r="AE10" s="19">
        <v>0.77938635603381712</v>
      </c>
      <c r="AF10" s="19">
        <v>0.89302183257477641</v>
      </c>
      <c r="AG10" s="14">
        <v>0.71998405212687644</v>
      </c>
      <c r="AH10" s="19">
        <v>0.6946188923104859</v>
      </c>
    </row>
    <row r="11" spans="1:34">
      <c r="A11" s="5">
        <v>1982</v>
      </c>
      <c r="B11" s="1">
        <v>1</v>
      </c>
      <c r="C11" s="1">
        <v>2.6480733769816256</v>
      </c>
      <c r="D11" s="1">
        <v>0.90338631586256535</v>
      </c>
      <c r="E11" s="1">
        <v>1.3391291457035488</v>
      </c>
      <c r="F11" s="1">
        <v>0.22661328011761359</v>
      </c>
      <c r="H11" s="18">
        <v>1982</v>
      </c>
      <c r="I11" s="19">
        <v>0.8224815785569457</v>
      </c>
      <c r="J11" s="19">
        <v>0.56651331755177392</v>
      </c>
      <c r="K11" s="19">
        <v>0.63348929998753134</v>
      </c>
      <c r="L11" s="19">
        <v>0.28836386232236449</v>
      </c>
      <c r="M11" s="15">
        <f>'Se-Eun Data'!K5*RX_RM!E11</f>
        <v>0.61637855214279147</v>
      </c>
      <c r="O11">
        <v>1982</v>
      </c>
      <c r="P11" s="19">
        <v>0.86902881420556677</v>
      </c>
      <c r="Q11" s="19">
        <v>0.53839000464969777</v>
      </c>
      <c r="R11" s="19">
        <v>0.68412458180659552</v>
      </c>
      <c r="S11" s="19">
        <v>0.33283681168337031</v>
      </c>
      <c r="T11" s="14">
        <v>0.74479003261634069</v>
      </c>
      <c r="V11">
        <v>1982</v>
      </c>
      <c r="W11" s="19">
        <f t="shared" si="0"/>
        <v>0.32817399312254658</v>
      </c>
      <c r="X11" s="19">
        <f t="shared" si="1"/>
        <v>0.59596874027877633</v>
      </c>
      <c r="Y11" s="19">
        <f t="shared" si="2"/>
        <v>0.68412458180659552</v>
      </c>
      <c r="Z11" s="19">
        <f t="shared" si="3"/>
        <v>1.4687436301642434</v>
      </c>
      <c r="AA11" s="19">
        <f t="shared" si="4"/>
        <v>0.55617491039301103</v>
      </c>
      <c r="AC11">
        <v>1982</v>
      </c>
      <c r="AD11" s="19">
        <v>0.53952379024822894</v>
      </c>
      <c r="AE11" s="19">
        <v>0.72233111342016998</v>
      </c>
      <c r="AF11" s="19">
        <v>0.89707061144965061</v>
      </c>
      <c r="AG11" s="19">
        <v>0.71998405212687644</v>
      </c>
      <c r="AH11" s="19">
        <v>0.66421306247333778</v>
      </c>
    </row>
    <row r="12" spans="1:34">
      <c r="A12" s="5">
        <v>1983</v>
      </c>
      <c r="B12" s="1">
        <v>1</v>
      </c>
      <c r="C12" s="1">
        <v>2.5251193926776985</v>
      </c>
      <c r="D12" s="1">
        <v>1.0411209024284009</v>
      </c>
      <c r="E12" s="1">
        <v>1.4705225643456488</v>
      </c>
      <c r="F12" s="1">
        <v>0.2365676387611827</v>
      </c>
      <c r="H12" s="18">
        <v>1983</v>
      </c>
      <c r="I12" s="19">
        <v>0.83789130112259536</v>
      </c>
      <c r="J12" s="19">
        <v>0.5959623029166109</v>
      </c>
      <c r="K12" s="19">
        <v>0.65350465603118457</v>
      </c>
      <c r="L12" s="19">
        <v>0.29413195007294535</v>
      </c>
      <c r="M12" s="15">
        <f>'Se-Eun Data'!K6*RX_RM!E12</f>
        <v>0.65313823464857779</v>
      </c>
      <c r="O12">
        <v>1983</v>
      </c>
      <c r="P12" s="19">
        <v>0.87697223886558828</v>
      </c>
      <c r="Q12" s="19">
        <v>0.56607820491668037</v>
      </c>
      <c r="R12" s="19">
        <v>0.71112792735383146</v>
      </c>
      <c r="S12" s="19">
        <v>0.33649596036461965</v>
      </c>
      <c r="T12" s="14">
        <v>0.78689512540933781</v>
      </c>
      <c r="V12">
        <v>1983</v>
      </c>
      <c r="W12" s="19">
        <f t="shared" si="0"/>
        <v>0.34729931638425438</v>
      </c>
      <c r="X12" s="19">
        <f t="shared" si="1"/>
        <v>0.54371994990813299</v>
      </c>
      <c r="Y12" s="19">
        <f t="shared" si="2"/>
        <v>0.71112792735383146</v>
      </c>
      <c r="Z12" s="19">
        <f t="shared" si="3"/>
        <v>1.4224090924977086</v>
      </c>
      <c r="AA12" s="19">
        <f t="shared" si="4"/>
        <v>0.53511258139686513</v>
      </c>
      <c r="AC12">
        <v>1983</v>
      </c>
      <c r="AD12" s="19">
        <v>0.54693019886433636</v>
      </c>
      <c r="AE12" s="19">
        <v>0.6760455135125526</v>
      </c>
      <c r="AF12" s="19">
        <v>0.90065879155109574</v>
      </c>
      <c r="AG12" s="19">
        <v>0.69085315570497763</v>
      </c>
      <c r="AH12" s="19">
        <v>0.63041654524003587</v>
      </c>
    </row>
    <row r="13" spans="1:34">
      <c r="A13" s="5">
        <v>1984</v>
      </c>
      <c r="B13" s="1">
        <v>1</v>
      </c>
      <c r="C13" s="1">
        <v>2.5252345643605318</v>
      </c>
      <c r="D13" s="1">
        <v>1.1864367460562943</v>
      </c>
      <c r="E13" s="1">
        <v>1.6622450534972923</v>
      </c>
      <c r="F13" s="1">
        <v>0.277802198117996</v>
      </c>
      <c r="H13" s="18">
        <v>1984</v>
      </c>
      <c r="I13" s="19">
        <v>0.85709905543741649</v>
      </c>
      <c r="J13" s="19">
        <v>0.62246341209224765</v>
      </c>
      <c r="K13" s="19">
        <v>0.68205114743770634</v>
      </c>
      <c r="L13" s="19">
        <v>0.30207489058194192</v>
      </c>
      <c r="M13" s="15">
        <f>'Se-Eun Data'!K7*RX_RM!E13</f>
        <v>0.69525034021032117</v>
      </c>
      <c r="O13">
        <v>1984</v>
      </c>
      <c r="P13" s="19">
        <v>0.8922690052108867</v>
      </c>
      <c r="Q13" s="19">
        <v>0.59460635058721178</v>
      </c>
      <c r="R13" s="19">
        <v>0.73636556741543202</v>
      </c>
      <c r="S13" s="19">
        <v>0.35310784774055665</v>
      </c>
      <c r="T13" s="14">
        <v>0.82978570129588936</v>
      </c>
      <c r="V13">
        <v>1984</v>
      </c>
      <c r="W13" s="19">
        <f t="shared" si="0"/>
        <v>0.35334103920632698</v>
      </c>
      <c r="X13" s="19">
        <f t="shared" si="1"/>
        <v>0.50116987067677921</v>
      </c>
      <c r="Y13" s="19">
        <f t="shared" si="2"/>
        <v>0.73636556741543202</v>
      </c>
      <c r="Z13" s="19">
        <f t="shared" si="3"/>
        <v>1.2710765074312864</v>
      </c>
      <c r="AA13" s="19">
        <f t="shared" si="4"/>
        <v>0.49919577113498148</v>
      </c>
      <c r="AC13">
        <v>1984</v>
      </c>
      <c r="AD13" s="19">
        <v>0.55528540350840672</v>
      </c>
      <c r="AE13" s="19">
        <v>0.6392982790293541</v>
      </c>
      <c r="AF13" s="19">
        <v>0.90904389789025664</v>
      </c>
      <c r="AG13" s="19">
        <v>0.68107385319086777</v>
      </c>
      <c r="AH13" s="19">
        <v>0.612503926341608</v>
      </c>
    </row>
    <row r="14" spans="1:34">
      <c r="A14" s="5">
        <v>1985</v>
      </c>
      <c r="B14" s="1">
        <v>1</v>
      </c>
      <c r="C14" s="1">
        <v>2.536007874328249</v>
      </c>
      <c r="D14" s="1">
        <v>1.2297386012864782</v>
      </c>
      <c r="E14" s="1">
        <v>1.7280764113321234</v>
      </c>
      <c r="F14" s="1">
        <v>0.35163589604015705</v>
      </c>
      <c r="H14" s="18">
        <v>1985</v>
      </c>
      <c r="I14" s="19">
        <v>0.87455615449285395</v>
      </c>
      <c r="J14" s="19">
        <v>0.65457739663823011</v>
      </c>
      <c r="K14" s="19">
        <v>0.70611551157281316</v>
      </c>
      <c r="L14" s="19">
        <v>0.33017236721240611</v>
      </c>
      <c r="M14" s="15">
        <f>'Se-Eun Data'!K8*RX_RM!E14</f>
        <v>0.72877864622835875</v>
      </c>
      <c r="O14">
        <v>1985</v>
      </c>
      <c r="P14" s="19">
        <v>0.90123826642700233</v>
      </c>
      <c r="Q14" s="19">
        <v>0.62887912285701419</v>
      </c>
      <c r="R14" s="19">
        <v>0.75993043385906223</v>
      </c>
      <c r="S14" s="19">
        <v>0.38908407946505186</v>
      </c>
      <c r="T14" s="14">
        <v>0.86402157710431871</v>
      </c>
      <c r="V14">
        <v>1985</v>
      </c>
      <c r="W14" s="19">
        <f t="shared" si="0"/>
        <v>0.3553767618587253</v>
      </c>
      <c r="X14" s="19">
        <f t="shared" si="1"/>
        <v>0.51139252049103678</v>
      </c>
      <c r="Y14" s="19">
        <f t="shared" si="2"/>
        <v>0.75993043385906223</v>
      </c>
      <c r="Z14" s="19">
        <f t="shared" si="3"/>
        <v>1.1064970438075474</v>
      </c>
      <c r="AA14" s="19">
        <f t="shared" si="4"/>
        <v>0.49999037741523816</v>
      </c>
      <c r="AC14">
        <v>1985</v>
      </c>
      <c r="AD14" s="19">
        <v>0.53840671007422369</v>
      </c>
      <c r="AE14" s="19">
        <v>0.65249399803266062</v>
      </c>
      <c r="AF14" s="19">
        <v>0.88130434049034512</v>
      </c>
      <c r="AG14" s="19">
        <v>0.65792497412946016</v>
      </c>
      <c r="AH14" s="19">
        <v>0.60858543316833813</v>
      </c>
    </row>
    <row r="15" spans="1:34">
      <c r="A15" s="5">
        <v>1986</v>
      </c>
      <c r="B15" s="1">
        <v>1</v>
      </c>
      <c r="C15" s="1">
        <v>1.7916286123287879</v>
      </c>
      <c r="D15" s="1">
        <v>1.0765842681025395</v>
      </c>
      <c r="E15" s="1">
        <v>1.3320947413088304</v>
      </c>
      <c r="F15" s="1">
        <v>0.41343786329912641</v>
      </c>
      <c r="H15" s="18">
        <v>1986</v>
      </c>
      <c r="I15" s="19">
        <v>0.8798377923940458</v>
      </c>
      <c r="J15" s="19">
        <v>0.67832417705123049</v>
      </c>
      <c r="K15" s="19">
        <v>0.71984407709521392</v>
      </c>
      <c r="L15" s="19">
        <v>0.35163721834981354</v>
      </c>
      <c r="M15" s="15">
        <f>'Se-Eun Data'!K9*RX_RM!E15</f>
        <v>0.75398025265436941</v>
      </c>
      <c r="O15">
        <v>1986</v>
      </c>
      <c r="P15" s="19">
        <v>0.91724313234199395</v>
      </c>
      <c r="Q15" s="19">
        <v>0.65613235139715909</v>
      </c>
      <c r="R15" s="19">
        <v>0.77525091604269558</v>
      </c>
      <c r="S15" s="19">
        <v>0.40760649579845543</v>
      </c>
      <c r="T15" s="14">
        <v>0.84739921234818083</v>
      </c>
      <c r="V15">
        <v>1986</v>
      </c>
      <c r="W15" s="19">
        <f t="shared" si="0"/>
        <v>0.51196052911308809</v>
      </c>
      <c r="X15" s="19">
        <f t="shared" si="1"/>
        <v>0.60945749518853798</v>
      </c>
      <c r="Y15" s="19">
        <f t="shared" si="2"/>
        <v>0.77525091604269558</v>
      </c>
      <c r="Z15" s="19">
        <f t="shared" si="3"/>
        <v>0.98589541979987472</v>
      </c>
      <c r="AA15" s="19">
        <f t="shared" si="4"/>
        <v>0.63614034803228858</v>
      </c>
      <c r="AC15">
        <v>1986</v>
      </c>
      <c r="AD15" s="19">
        <v>0.66915922935045147</v>
      </c>
      <c r="AE15" s="19">
        <v>0.68066984940620445</v>
      </c>
      <c r="AF15" s="19">
        <v>0.86837855096368965</v>
      </c>
      <c r="AG15" s="19">
        <v>0.64297841678005918</v>
      </c>
      <c r="AH15" s="19">
        <v>0.69639234479324497</v>
      </c>
    </row>
    <row r="16" spans="1:34">
      <c r="A16" s="5">
        <v>1987</v>
      </c>
      <c r="B16" s="1">
        <v>1</v>
      </c>
      <c r="C16" s="1">
        <v>1.5377221707530713</v>
      </c>
      <c r="D16" s="1">
        <v>0.96569023526515463</v>
      </c>
      <c r="E16" s="1">
        <v>1.1339561851121622</v>
      </c>
      <c r="F16" s="1">
        <v>0.44568484605666325</v>
      </c>
      <c r="H16" s="18">
        <v>1987</v>
      </c>
      <c r="I16" s="19">
        <v>0.8810642401463824</v>
      </c>
      <c r="J16" s="19">
        <v>0.70589724120475827</v>
      </c>
      <c r="K16" s="19">
        <v>0.74560154347925944</v>
      </c>
      <c r="L16" s="19">
        <v>0.37730318257956447</v>
      </c>
      <c r="M16" s="15">
        <f>'Se-Eun Data'!K10*RX_RM!E16</f>
        <v>0.77067362206320555</v>
      </c>
      <c r="O16">
        <v>1987</v>
      </c>
      <c r="P16" s="19">
        <v>0.91627176498356844</v>
      </c>
      <c r="Q16" s="19">
        <v>0.69042012269202491</v>
      </c>
      <c r="R16" s="19">
        <v>0.79503212787424993</v>
      </c>
      <c r="S16" s="19">
        <v>0.42857374156048117</v>
      </c>
      <c r="T16" s="14">
        <v>0.83834798886438922</v>
      </c>
      <c r="V16">
        <v>1987</v>
      </c>
      <c r="W16" s="19">
        <f t="shared" si="0"/>
        <v>0.59586301245487094</v>
      </c>
      <c r="X16" s="19">
        <f t="shared" si="1"/>
        <v>0.71494988504512802</v>
      </c>
      <c r="Y16" s="19">
        <f t="shared" si="2"/>
        <v>0.79503212787424993</v>
      </c>
      <c r="Z16" s="19">
        <f t="shared" si="3"/>
        <v>0.96160716558443049</v>
      </c>
      <c r="AA16" s="19">
        <f t="shared" si="4"/>
        <v>0.73931250596024245</v>
      </c>
      <c r="AC16">
        <v>1987</v>
      </c>
      <c r="AD16" s="19">
        <v>0.74627457362232286</v>
      </c>
      <c r="AE16" s="19">
        <v>0.78319643294587216</v>
      </c>
      <c r="AF16" s="19">
        <v>0.88976820442357407</v>
      </c>
      <c r="AG16" s="19">
        <v>0.68579032404889473</v>
      </c>
      <c r="AH16" s="19">
        <v>0.80190380932457062</v>
      </c>
    </row>
    <row r="17" spans="1:34">
      <c r="A17" s="5">
        <v>1988</v>
      </c>
      <c r="B17" s="1">
        <v>1</v>
      </c>
      <c r="C17" s="1">
        <v>1.3624520581789974</v>
      </c>
      <c r="D17" s="1">
        <v>0.88716804383367942</v>
      </c>
      <c r="E17" s="1">
        <v>1.1062639534424656</v>
      </c>
      <c r="F17" s="1">
        <v>0.44568484605666325</v>
      </c>
      <c r="H17" s="18">
        <v>1988</v>
      </c>
      <c r="I17" s="19">
        <v>0.88693932050838242</v>
      </c>
      <c r="J17" s="19">
        <v>0.73845787365819526</v>
      </c>
      <c r="K17" s="19">
        <v>0.7761692577255993</v>
      </c>
      <c r="L17" s="19">
        <v>0.44823580266926027</v>
      </c>
      <c r="M17" s="15">
        <f>'Se-Eun Data'!K11*RX_RM!E17</f>
        <v>0.78725980741190105</v>
      </c>
      <c r="O17">
        <v>1988</v>
      </c>
      <c r="P17" s="19">
        <v>0.91931296185340527</v>
      </c>
      <c r="Q17" s="19">
        <v>0.7313974591651542</v>
      </c>
      <c r="R17" s="19">
        <v>0.8228718602304711</v>
      </c>
      <c r="S17" s="19">
        <v>0.48056279649628419</v>
      </c>
      <c r="T17" s="14">
        <v>0.86740828774520007</v>
      </c>
      <c r="V17">
        <v>1988</v>
      </c>
      <c r="W17" s="19">
        <f t="shared" si="0"/>
        <v>0.67474885177400279</v>
      </c>
      <c r="X17" s="19">
        <f t="shared" si="1"/>
        <v>0.82441817449217314</v>
      </c>
      <c r="Y17" s="19">
        <f t="shared" si="2"/>
        <v>0.8228718602304711</v>
      </c>
      <c r="Z17" s="19">
        <f t="shared" si="3"/>
        <v>1.0782569807975626</v>
      </c>
      <c r="AA17" s="19">
        <f t="shared" si="4"/>
        <v>0.78408799730480605</v>
      </c>
      <c r="AC17">
        <v>1988</v>
      </c>
      <c r="AD17" s="19">
        <v>0.82633486078157659</v>
      </c>
      <c r="AE17" s="19">
        <v>0.85464183396642779</v>
      </c>
      <c r="AF17" s="19">
        <v>0.93581495102680401</v>
      </c>
      <c r="AG17" s="19">
        <v>0.71974274215080236</v>
      </c>
      <c r="AH17" s="19">
        <v>0.82953421960012774</v>
      </c>
    </row>
    <row r="18" spans="1:34">
      <c r="A18" s="5">
        <v>1989</v>
      </c>
      <c r="B18" s="1">
        <v>1</v>
      </c>
      <c r="C18" s="1">
        <v>1.4667768925480731</v>
      </c>
      <c r="D18" s="1">
        <v>0.96450033771628041</v>
      </c>
      <c r="E18" s="1">
        <v>1.1872926837749584</v>
      </c>
      <c r="F18" s="1">
        <v>0.45083463081774028</v>
      </c>
      <c r="H18" s="18">
        <v>1989</v>
      </c>
      <c r="I18" s="19">
        <v>0.90713614559121691</v>
      </c>
      <c r="J18" s="19">
        <v>0.77667604627272324</v>
      </c>
      <c r="K18" s="19">
        <v>0.81335844549588854</v>
      </c>
      <c r="L18" s="19">
        <v>0.52892148916626136</v>
      </c>
      <c r="M18" s="15">
        <f>'Se-Eun Data'!K12*RX_RM!E18</f>
        <v>0.83110722325170883</v>
      </c>
      <c r="O18">
        <v>1989</v>
      </c>
      <c r="P18" s="19">
        <v>0.93978430197723195</v>
      </c>
      <c r="Q18" s="19">
        <v>0.78987865788723721</v>
      </c>
      <c r="R18" s="19">
        <v>0.85486697466942807</v>
      </c>
      <c r="S18" s="19">
        <v>0.52218966047633697</v>
      </c>
      <c r="T18" s="14">
        <v>0.92509195164004487</v>
      </c>
      <c r="V18">
        <v>1989</v>
      </c>
      <c r="W18" s="19">
        <f t="shared" si="0"/>
        <v>0.64071387185862072</v>
      </c>
      <c r="X18" s="19">
        <f t="shared" si="1"/>
        <v>0.81895114703380201</v>
      </c>
      <c r="Y18" s="19">
        <f t="shared" si="2"/>
        <v>0.85486697466942807</v>
      </c>
      <c r="Z18" s="19">
        <f t="shared" si="3"/>
        <v>1.1582731777485025</v>
      </c>
      <c r="AA18" s="19">
        <f t="shared" si="4"/>
        <v>0.77916082890256266</v>
      </c>
      <c r="AC18">
        <v>1989</v>
      </c>
      <c r="AD18" s="19">
        <v>0.79286436819333017</v>
      </c>
      <c r="AE18" s="19">
        <v>0.84939922035760085</v>
      </c>
      <c r="AF18" s="19">
        <v>0.95138438779165235</v>
      </c>
      <c r="AG18" s="19">
        <v>0.72817769763206708</v>
      </c>
      <c r="AH18" s="19">
        <v>0.81181941818244385</v>
      </c>
    </row>
    <row r="19" spans="1:34">
      <c r="A19" s="5">
        <v>1990</v>
      </c>
      <c r="B19" s="1">
        <v>1</v>
      </c>
      <c r="C19" s="1">
        <v>1.539370062457966</v>
      </c>
      <c r="D19" s="1">
        <v>0.88875720408794512</v>
      </c>
      <c r="E19" s="1">
        <v>1.0297016319661323</v>
      </c>
      <c r="F19" s="1">
        <v>0.57274208676204297</v>
      </c>
      <c r="H19" s="18">
        <v>1990</v>
      </c>
      <c r="I19" s="19">
        <v>0.93471143860343209</v>
      </c>
      <c r="J19" s="19">
        <v>0.83125642056366966</v>
      </c>
      <c r="K19" s="19">
        <v>0.85743160326283097</v>
      </c>
      <c r="L19" s="19">
        <v>0.5453206894688496</v>
      </c>
      <c r="M19" s="15">
        <f>'Se-Eun Data'!K13*RX_RM!E19</f>
        <v>0.87195337536658279</v>
      </c>
      <c r="O19">
        <v>1990</v>
      </c>
      <c r="P19" s="19">
        <v>0.96106360186647788</v>
      </c>
      <c r="Q19" s="19">
        <v>0.85387949783264083</v>
      </c>
      <c r="R19" s="19">
        <v>0.88647708565662997</v>
      </c>
      <c r="S19" s="19">
        <v>0.55201334132085556</v>
      </c>
      <c r="T19" s="14">
        <v>0.93868622947440894</v>
      </c>
      <c r="V19">
        <v>1990</v>
      </c>
      <c r="W19" s="19">
        <f t="shared" si="0"/>
        <v>0.62432265334036319</v>
      </c>
      <c r="X19" s="19">
        <f t="shared" si="1"/>
        <v>0.96075676675825517</v>
      </c>
      <c r="Y19" s="19">
        <f t="shared" si="2"/>
        <v>0.88647708565662997</v>
      </c>
      <c r="Z19" s="19">
        <f t="shared" si="3"/>
        <v>0.96380788854128752</v>
      </c>
      <c r="AA19" s="19">
        <f t="shared" si="4"/>
        <v>0.91160992692811726</v>
      </c>
      <c r="AC19">
        <v>1990</v>
      </c>
      <c r="AD19" s="19">
        <v>0.77036640177921756</v>
      </c>
      <c r="AE19" s="19">
        <v>0.96830705911500448</v>
      </c>
      <c r="AF19" s="19">
        <v>0.95787392901945734</v>
      </c>
      <c r="AG19" s="19">
        <v>0.77838032891567743</v>
      </c>
      <c r="AH19" s="19">
        <v>0.93517337717949423</v>
      </c>
    </row>
    <row r="20" spans="1:34">
      <c r="A20" s="5">
        <v>1991</v>
      </c>
      <c r="B20" s="1">
        <v>1</v>
      </c>
      <c r="C20" s="1">
        <v>1.4321419299569691</v>
      </c>
      <c r="D20" s="1">
        <v>0.8948140035475991</v>
      </c>
      <c r="E20" s="1">
        <v>1.0575900844311543</v>
      </c>
      <c r="F20" s="1">
        <v>0.63742380484653083</v>
      </c>
      <c r="H20" s="18">
        <v>1991</v>
      </c>
      <c r="I20" s="19">
        <v>0.96554077444241126</v>
      </c>
      <c r="J20" s="19">
        <v>0.89366802149865254</v>
      </c>
      <c r="K20" s="19">
        <v>0.89358392996594105</v>
      </c>
      <c r="L20" s="19">
        <v>0.56385421732317498</v>
      </c>
      <c r="M20" s="19">
        <v>0.88837630129290424</v>
      </c>
      <c r="O20">
        <v>1991</v>
      </c>
      <c r="P20" s="19">
        <v>0.98611035459447682</v>
      </c>
      <c r="Q20" s="19">
        <v>0.9099908505947113</v>
      </c>
      <c r="R20" s="19">
        <v>0.9159895916308215</v>
      </c>
      <c r="S20" s="19">
        <v>0.5866619173291453</v>
      </c>
      <c r="T20" s="19">
        <v>0.89023181578303789</v>
      </c>
      <c r="V20">
        <v>1991</v>
      </c>
      <c r="W20" s="19">
        <f t="shared" si="0"/>
        <v>0.68855630434904314</v>
      </c>
      <c r="X20" s="19">
        <f t="shared" si="1"/>
        <v>1.016960895769335</v>
      </c>
      <c r="Y20" s="19">
        <f t="shared" si="2"/>
        <v>0.9159895916308215</v>
      </c>
      <c r="Z20" s="19">
        <f t="shared" si="3"/>
        <v>0.92036399153682813</v>
      </c>
      <c r="AA20" s="19">
        <f t="shared" si="4"/>
        <v>0.84175507021878582</v>
      </c>
      <c r="AC20">
        <v>1991</v>
      </c>
      <c r="AD20" s="19">
        <v>0.80834110364460832</v>
      </c>
      <c r="AE20" s="19">
        <v>0.97443610140965276</v>
      </c>
      <c r="AF20" s="19">
        <v>0.97061042803936903</v>
      </c>
      <c r="AG20" s="19">
        <v>0.82362855227802623</v>
      </c>
      <c r="AH20" s="19">
        <v>0.93443350281722759</v>
      </c>
    </row>
    <row r="21" spans="1:34">
      <c r="A21" s="5">
        <v>1992</v>
      </c>
      <c r="B21" s="1">
        <v>1</v>
      </c>
      <c r="C21" s="1">
        <v>1.3465011681585348</v>
      </c>
      <c r="D21" s="1">
        <v>0.89916801858386408</v>
      </c>
      <c r="E21" s="1">
        <v>1.0100381120657356</v>
      </c>
      <c r="F21" s="1">
        <v>0.66031812325980133</v>
      </c>
      <c r="H21" s="18">
        <v>1992</v>
      </c>
      <c r="I21" s="19">
        <v>0.98200880272983526</v>
      </c>
      <c r="J21" s="19">
        <v>0.93188619411318052</v>
      </c>
      <c r="K21" s="19">
        <v>0.9207588773025861</v>
      </c>
      <c r="L21" s="19">
        <v>0.59994866807154046</v>
      </c>
      <c r="M21" s="19">
        <v>0.92056217468874613</v>
      </c>
      <c r="O21">
        <v>1992</v>
      </c>
      <c r="P21" s="19">
        <v>1.0017702489242335</v>
      </c>
      <c r="Q21" s="19">
        <v>0.93976391534550252</v>
      </c>
      <c r="R21" s="19">
        <v>0.93687270989326121</v>
      </c>
      <c r="S21" s="19">
        <v>0.63437656849570123</v>
      </c>
      <c r="T21" s="19">
        <v>0.92407099921483826</v>
      </c>
      <c r="V21">
        <v>1992</v>
      </c>
      <c r="W21" s="19">
        <f t="shared" si="0"/>
        <v>0.74398023010573933</v>
      </c>
      <c r="X21" s="19">
        <f t="shared" si="1"/>
        <v>1.0451482881092395</v>
      </c>
      <c r="Y21" s="19">
        <f t="shared" si="2"/>
        <v>0.93687270989326121</v>
      </c>
      <c r="Z21" s="19">
        <f t="shared" si="3"/>
        <v>0.96071355025660343</v>
      </c>
      <c r="AA21" s="19">
        <f t="shared" si="4"/>
        <v>0.91488725838762963</v>
      </c>
      <c r="AC21">
        <v>1992</v>
      </c>
      <c r="AD21" s="19">
        <v>0.83660079572977064</v>
      </c>
      <c r="AE21" s="19">
        <v>0.9780750125028137</v>
      </c>
      <c r="AF21" s="19">
        <v>0.96660540846961895</v>
      </c>
      <c r="AG21" s="19">
        <v>0.8333104368257277</v>
      </c>
      <c r="AH21" s="19">
        <v>0.97473796783062916</v>
      </c>
    </row>
    <row r="22" spans="1:34">
      <c r="A22" s="5">
        <v>1993</v>
      </c>
      <c r="B22" s="1">
        <v>1</v>
      </c>
      <c r="C22" s="1">
        <v>1.1822058654972292</v>
      </c>
      <c r="D22" s="1">
        <v>1.0522181962794397</v>
      </c>
      <c r="E22" s="1">
        <v>1.1159922431997924</v>
      </c>
      <c r="F22" s="1">
        <v>0.68993776744712909</v>
      </c>
      <c r="H22" s="18">
        <v>1993</v>
      </c>
      <c r="I22" s="19">
        <v>0.99442164086840401</v>
      </c>
      <c r="J22" s="19">
        <v>0.95533520925454463</v>
      </c>
      <c r="K22" s="19">
        <v>0.94810444734648869</v>
      </c>
      <c r="L22" s="19">
        <v>0.68813151780407411</v>
      </c>
      <c r="M22" s="19">
        <v>0.95053567909661163</v>
      </c>
      <c r="O22">
        <v>1993</v>
      </c>
      <c r="P22" s="19">
        <v>1.0061550193365651</v>
      </c>
      <c r="Q22" s="19">
        <v>0.96401733887297325</v>
      </c>
      <c r="R22" s="19">
        <v>0.95916308215177115</v>
      </c>
      <c r="S22" s="19">
        <v>0.73182973624985836</v>
      </c>
      <c r="T22" s="19">
        <v>0.94139604329973869</v>
      </c>
      <c r="V22">
        <v>1993</v>
      </c>
      <c r="W22" s="19">
        <f t="shared" si="0"/>
        <v>0.85108275022251056</v>
      </c>
      <c r="X22" s="19">
        <f t="shared" si="1"/>
        <v>0.91617626674929431</v>
      </c>
      <c r="Y22" s="19">
        <f t="shared" si="2"/>
        <v>0.95916308215177115</v>
      </c>
      <c r="Z22" s="19">
        <f t="shared" si="3"/>
        <v>1.0607184745918978</v>
      </c>
      <c r="AA22" s="19">
        <f t="shared" si="4"/>
        <v>0.84355070479750971</v>
      </c>
      <c r="AC22">
        <v>1993</v>
      </c>
      <c r="AD22" s="19">
        <v>0.8902627242108202</v>
      </c>
      <c r="AE22" s="19">
        <v>0.91035069217797304</v>
      </c>
      <c r="AF22" s="19">
        <v>0.96663291717670174</v>
      </c>
      <c r="AG22" s="19">
        <v>0.82307274739437675</v>
      </c>
      <c r="AH22" s="19">
        <v>0.87382639994436873</v>
      </c>
    </row>
    <row r="23" spans="1:34">
      <c r="A23" s="5">
        <v>1994</v>
      </c>
      <c r="B23" s="1">
        <v>1</v>
      </c>
      <c r="C23" s="1">
        <v>1.0866283592445167</v>
      </c>
      <c r="D23" s="1">
        <v>1.0311819438570355</v>
      </c>
      <c r="E23" s="1">
        <v>1.1021133803234857</v>
      </c>
      <c r="F23" s="1">
        <v>1.0320096577622697</v>
      </c>
      <c r="H23" s="18">
        <v>1994</v>
      </c>
      <c r="I23" s="19">
        <v>1.0012561198753771</v>
      </c>
      <c r="J23" s="19">
        <v>0.97394553873181766</v>
      </c>
      <c r="K23" s="19">
        <v>0.97271349166245569</v>
      </c>
      <c r="L23" s="19">
        <v>0.85397417193494352</v>
      </c>
      <c r="M23" s="19">
        <v>0.97616212100505639</v>
      </c>
      <c r="O23">
        <v>1994</v>
      </c>
      <c r="P23" s="19">
        <v>1.0073079506872198</v>
      </c>
      <c r="Q23" s="19">
        <v>0.97577657452265587</v>
      </c>
      <c r="R23" s="19">
        <v>0.97956826509479045</v>
      </c>
      <c r="S23" s="19">
        <v>0.88043003092466365</v>
      </c>
      <c r="T23" s="19">
        <v>0.96007259528130662</v>
      </c>
      <c r="V23">
        <v>1994</v>
      </c>
      <c r="W23" s="19">
        <f t="shared" si="0"/>
        <v>0.92700318569594042</v>
      </c>
      <c r="X23" s="19">
        <f t="shared" si="1"/>
        <v>0.94627003540506027</v>
      </c>
      <c r="Y23" s="19">
        <f t="shared" si="2"/>
        <v>0.97956826509479045</v>
      </c>
      <c r="Z23" s="19">
        <f t="shared" si="3"/>
        <v>0.85312189115915871</v>
      </c>
      <c r="AA23" s="19">
        <f t="shared" si="4"/>
        <v>0.871119625640977</v>
      </c>
      <c r="AC23">
        <v>1994</v>
      </c>
      <c r="AD23" s="19">
        <v>0.93863416187997561</v>
      </c>
      <c r="AE23" s="19">
        <v>0.94052617162825014</v>
      </c>
      <c r="AF23" s="19">
        <v>0.97750592770711808</v>
      </c>
      <c r="AG23" s="19">
        <v>0.86767641166390774</v>
      </c>
      <c r="AH23" s="19">
        <v>0.89186472013913964</v>
      </c>
    </row>
    <row r="24" spans="1:34" s="5" customFormat="1">
      <c r="A24" s="5">
        <v>1995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H24" s="5">
        <v>1995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O24" s="5">
        <v>1995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V24" s="5">
        <v>1995</v>
      </c>
      <c r="W24" s="19">
        <f t="shared" si="0"/>
        <v>1</v>
      </c>
      <c r="X24" s="19">
        <f t="shared" si="1"/>
        <v>1</v>
      </c>
      <c r="Y24" s="19">
        <f t="shared" si="2"/>
        <v>1</v>
      </c>
      <c r="Z24" s="19">
        <f t="shared" si="3"/>
        <v>1</v>
      </c>
      <c r="AA24" s="19">
        <f t="shared" si="4"/>
        <v>1</v>
      </c>
      <c r="AC24" s="5">
        <v>1995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</row>
    <row r="25" spans="1:34">
      <c r="A25" s="5">
        <v>1996</v>
      </c>
      <c r="B25" s="1">
        <v>1</v>
      </c>
      <c r="C25" s="1">
        <v>1.156491004494077</v>
      </c>
      <c r="D25" s="1">
        <v>1.0115044471237304</v>
      </c>
      <c r="E25" s="1">
        <v>1.0298519676854025</v>
      </c>
      <c r="F25" s="1">
        <v>0.99554063699609308</v>
      </c>
      <c r="H25" s="18">
        <v>1996</v>
      </c>
      <c r="I25" s="19">
        <v>1.0013055734137777</v>
      </c>
      <c r="J25" s="19">
        <v>1.0245656349100003</v>
      </c>
      <c r="K25" s="19">
        <v>1.0293667928837207</v>
      </c>
      <c r="L25" s="19">
        <v>1.0830091316799049</v>
      </c>
      <c r="M25" s="19">
        <v>1.0160499999999999</v>
      </c>
      <c r="O25">
        <v>1996</v>
      </c>
      <c r="P25" s="19">
        <v>0.99443506363817924</v>
      </c>
      <c r="Q25" s="19">
        <v>1.0401823881447705</v>
      </c>
      <c r="R25" s="19">
        <v>1.018254474005629</v>
      </c>
      <c r="S25" s="19">
        <v>1.0661884947298546</v>
      </c>
      <c r="T25" s="19">
        <v>1.0258588510895728</v>
      </c>
      <c r="V25">
        <v>1996</v>
      </c>
      <c r="W25" s="19">
        <f t="shared" si="0"/>
        <v>0.85987271822594813</v>
      </c>
      <c r="X25" s="19">
        <f t="shared" si="1"/>
        <v>1.0283517695869626</v>
      </c>
      <c r="Y25" s="19">
        <f t="shared" si="2"/>
        <v>1.018254474005629</v>
      </c>
      <c r="Z25" s="19">
        <f t="shared" si="3"/>
        <v>1.0709643133673896</v>
      </c>
      <c r="AA25" s="19">
        <f t="shared" si="4"/>
        <v>0.99612263051280625</v>
      </c>
      <c r="AC25">
        <v>1996</v>
      </c>
      <c r="AD25" s="19">
        <v>0.89238045018775625</v>
      </c>
      <c r="AE25" s="19">
        <v>1.006632992886165</v>
      </c>
      <c r="AF25" s="19">
        <v>0.98664534326340392</v>
      </c>
      <c r="AG25" s="19">
        <v>0.98956087859090247</v>
      </c>
      <c r="AH25" s="19">
        <v>0.98387453176236905</v>
      </c>
    </row>
    <row r="26" spans="1:34">
      <c r="A26" s="5">
        <v>1997</v>
      </c>
      <c r="B26" s="1">
        <v>1</v>
      </c>
      <c r="C26" s="1">
        <v>1.286321545198496</v>
      </c>
      <c r="D26" s="1">
        <v>0.96396851348024526</v>
      </c>
      <c r="E26" s="1">
        <v>1.1535068878597501</v>
      </c>
      <c r="F26" s="1">
        <v>0.99262400620158231</v>
      </c>
      <c r="H26" s="18">
        <v>1997</v>
      </c>
      <c r="I26" s="19">
        <v>1.0189308144997775</v>
      </c>
      <c r="J26" s="19">
        <v>1.0431759643872733</v>
      </c>
      <c r="K26" s="19">
        <v>1.0534311570188275</v>
      </c>
      <c r="L26" s="19">
        <v>1.1133354946776894</v>
      </c>
      <c r="M26" s="19">
        <v>1.0333634919999997</v>
      </c>
      <c r="O26">
        <v>1997</v>
      </c>
      <c r="P26" s="19">
        <v>1.0003540497848467</v>
      </c>
      <c r="Q26" s="19">
        <v>1.0643008204466708</v>
      </c>
      <c r="R26" s="19">
        <v>1.0356858371833679</v>
      </c>
      <c r="S26" s="19">
        <v>1.0833994462704208</v>
      </c>
      <c r="T26" s="19">
        <v>1.0236063379284601</v>
      </c>
      <c r="V26">
        <v>1997</v>
      </c>
      <c r="W26" s="19">
        <f t="shared" si="0"/>
        <v>0.77768583875385466</v>
      </c>
      <c r="X26" s="19">
        <f t="shared" si="1"/>
        <v>1.1040825561866048</v>
      </c>
      <c r="Y26" s="19">
        <f t="shared" si="2"/>
        <v>1.0356858371833679</v>
      </c>
      <c r="Z26" s="19">
        <f t="shared" si="3"/>
        <v>1.0914499745137172</v>
      </c>
      <c r="AA26" s="19">
        <f t="shared" si="4"/>
        <v>0.88738641156073961</v>
      </c>
      <c r="AC26">
        <v>1997</v>
      </c>
      <c r="AD26" s="19">
        <v>0.81734716122265205</v>
      </c>
      <c r="AE26" s="19">
        <v>1.011728675411768</v>
      </c>
      <c r="AF26" s="19">
        <v>0.96984876463863945</v>
      </c>
      <c r="AG26" s="19">
        <v>0.97003703045078016</v>
      </c>
      <c r="AH26" s="19">
        <v>0.88437814671207549</v>
      </c>
    </row>
    <row r="27" spans="1:34">
      <c r="A27" s="5">
        <v>1998</v>
      </c>
      <c r="B27" s="1">
        <v>1</v>
      </c>
      <c r="C27" s="1">
        <v>1.3917274815784579</v>
      </c>
      <c r="D27" s="1">
        <v>0.95290278189840738</v>
      </c>
      <c r="E27" s="1">
        <v>1.1688572106109303</v>
      </c>
      <c r="F27" s="1">
        <v>0.991323747814293</v>
      </c>
      <c r="H27" s="18">
        <v>1998</v>
      </c>
      <c r="I27" s="19">
        <v>1.0257356213837099</v>
      </c>
      <c r="J27" s="19">
        <v>1.0594190599550375</v>
      </c>
      <c r="K27" s="19">
        <v>1.0697256255619065</v>
      </c>
      <c r="L27" s="19">
        <v>1.1044199492084075</v>
      </c>
      <c r="M27" s="19">
        <v>1.0460428620468398</v>
      </c>
      <c r="O27">
        <v>1998</v>
      </c>
      <c r="P27" s="19">
        <v>0.99980935780815949</v>
      </c>
      <c r="Q27" s="19">
        <v>1.0815347002444839</v>
      </c>
      <c r="R27" s="19">
        <v>1.0469305931708353</v>
      </c>
      <c r="S27" s="19">
        <v>1.0735067920923531</v>
      </c>
      <c r="T27" s="19">
        <v>1.0344184011018007</v>
      </c>
      <c r="V27">
        <v>1998</v>
      </c>
      <c r="W27" s="19">
        <f t="shared" si="0"/>
        <v>0.71839449248656351</v>
      </c>
      <c r="X27" s="19">
        <f t="shared" si="1"/>
        <v>1.1349895506546968</v>
      </c>
      <c r="Y27" s="19">
        <f t="shared" si="2"/>
        <v>1.0469305931708353</v>
      </c>
      <c r="Z27" s="19">
        <f t="shared" si="3"/>
        <v>1.0829023257631629</v>
      </c>
      <c r="AA27" s="19">
        <f t="shared" si="4"/>
        <v>0.88498269224958448</v>
      </c>
      <c r="AC27">
        <v>1998</v>
      </c>
      <c r="AD27" s="19">
        <v>0.76356291427011569</v>
      </c>
      <c r="AE27" s="19">
        <v>0.97489014808590602</v>
      </c>
      <c r="AF27" s="19">
        <v>0.94756482424064414</v>
      </c>
      <c r="AG27" s="19">
        <v>0.91457270442051042</v>
      </c>
      <c r="AH27" s="19">
        <v>0.86743229860108784</v>
      </c>
    </row>
    <row r="28" spans="1:34">
      <c r="A28" s="5">
        <v>1999</v>
      </c>
      <c r="B28" s="1">
        <v>1</v>
      </c>
      <c r="C28" s="1">
        <v>1.2110069618746646</v>
      </c>
      <c r="D28" s="1">
        <v>0.97536407077523235</v>
      </c>
      <c r="E28" s="1">
        <v>1.2269464096300615</v>
      </c>
      <c r="F28" s="1">
        <v>0.99123897178167497</v>
      </c>
      <c r="H28" s="18">
        <v>1999</v>
      </c>
      <c r="I28" s="19">
        <v>1.0223628900647841</v>
      </c>
      <c r="J28" s="19">
        <v>1.0736969047300013</v>
      </c>
      <c r="K28" s="19">
        <v>1.0931862478097949</v>
      </c>
      <c r="L28" s="19">
        <v>1.0889663370616522</v>
      </c>
      <c r="M28" s="19">
        <v>1.0582815635327878</v>
      </c>
      <c r="O28">
        <v>1999</v>
      </c>
      <c r="P28" s="19">
        <v>0.98707264375329096</v>
      </c>
      <c r="Q28" s="19">
        <v>1.0934889232199905</v>
      </c>
      <c r="R28" s="19">
        <v>1.0629547023525039</v>
      </c>
      <c r="S28" s="19">
        <v>1.0594530706086169</v>
      </c>
      <c r="T28" s="19">
        <v>1.0512543280431452</v>
      </c>
      <c r="V28">
        <v>1999</v>
      </c>
      <c r="W28" s="19">
        <f t="shared" si="0"/>
        <v>0.81508420250968783</v>
      </c>
      <c r="X28" s="19">
        <f t="shared" si="1"/>
        <v>1.1211084721942555</v>
      </c>
      <c r="Y28" s="19">
        <f t="shared" si="2"/>
        <v>1.0629547023525039</v>
      </c>
      <c r="Z28" s="19">
        <f t="shared" si="3"/>
        <v>1.068817006563344</v>
      </c>
      <c r="AA28" s="19">
        <f t="shared" si="4"/>
        <v>0.85680541529121101</v>
      </c>
      <c r="AC28">
        <v>1999</v>
      </c>
      <c r="AD28" s="19">
        <v>0.80163363896379292</v>
      </c>
      <c r="AE28" s="19">
        <v>0.95460926513871636</v>
      </c>
      <c r="AF28" s="19">
        <v>0.94194051267831058</v>
      </c>
      <c r="AG28" s="19">
        <v>0.86263073510443056</v>
      </c>
      <c r="AH28" s="19">
        <v>0.82967899524566058</v>
      </c>
    </row>
    <row r="29" spans="1:34">
      <c r="A29" s="5">
        <v>2000</v>
      </c>
      <c r="B29" s="1">
        <v>1</v>
      </c>
      <c r="C29" s="1">
        <v>1.1457152917939384</v>
      </c>
      <c r="D29" s="1">
        <v>1.0430241072612156</v>
      </c>
      <c r="E29" s="1">
        <v>1.4184933328069405</v>
      </c>
      <c r="F29" s="1">
        <v>0.99126938578207746</v>
      </c>
      <c r="H29" s="18">
        <v>2000</v>
      </c>
      <c r="I29" s="19">
        <v>1.0157064437960535</v>
      </c>
      <c r="J29" s="19">
        <v>1.0822576562895467</v>
      </c>
      <c r="K29" s="19">
        <v>1.129994815694664</v>
      </c>
      <c r="L29" s="19">
        <v>1.0933160425784838</v>
      </c>
      <c r="M29" s="19">
        <v>1.0814050156959791</v>
      </c>
      <c r="O29">
        <v>2000</v>
      </c>
      <c r="P29" s="19">
        <v>0.97475352688054917</v>
      </c>
      <c r="Q29" s="19">
        <v>1.1187922785018971</v>
      </c>
      <c r="R29" s="19">
        <v>1.0871302639265041</v>
      </c>
      <c r="S29" s="19">
        <v>1.0813593899260074</v>
      </c>
      <c r="T29" s="19">
        <v>1.0661466579140439</v>
      </c>
      <c r="V29">
        <v>2000</v>
      </c>
      <c r="W29" s="19">
        <f t="shared" si="0"/>
        <v>0.85078163297820641</v>
      </c>
      <c r="X29" s="19">
        <f t="shared" si="1"/>
        <v>1.0726427804623178</v>
      </c>
      <c r="Y29" s="19">
        <f t="shared" si="2"/>
        <v>1.0871302639265041</v>
      </c>
      <c r="Z29" s="19">
        <f t="shared" si="3"/>
        <v>1.0908834726827079</v>
      </c>
      <c r="AA29" s="19">
        <f t="shared" si="4"/>
        <v>0.75160498343995286</v>
      </c>
      <c r="AC29">
        <v>2000</v>
      </c>
      <c r="AD29" s="19">
        <v>0.80883949678862144</v>
      </c>
      <c r="AE29" s="19">
        <v>0.90987160811761658</v>
      </c>
      <c r="AF29" s="19">
        <v>0.95802549180988894</v>
      </c>
      <c r="AG29" s="19">
        <v>0.85459507655980227</v>
      </c>
      <c r="AH29" s="19">
        <v>0.7551149384648016</v>
      </c>
    </row>
    <row r="30" spans="1:34">
      <c r="A30" s="5">
        <v>2001</v>
      </c>
      <c r="B30" s="1">
        <v>1</v>
      </c>
      <c r="C30" s="1">
        <v>1.2920422278309369</v>
      </c>
      <c r="D30" s="1">
        <v>1.0962444055877842</v>
      </c>
      <c r="E30" s="1">
        <v>1.4597271524349287</v>
      </c>
      <c r="F30" s="1">
        <v>0.99109743891365987</v>
      </c>
      <c r="H30" s="18">
        <v>2001</v>
      </c>
      <c r="I30" s="19">
        <v>1.0075466099599426</v>
      </c>
      <c r="J30" s="19">
        <v>1.0956570935131835</v>
      </c>
      <c r="K30" s="19">
        <v>1.1618225130099813</v>
      </c>
      <c r="L30" s="19">
        <v>1.1009753066407304</v>
      </c>
      <c r="M30" s="19">
        <v>1.1074993187247233</v>
      </c>
      <c r="O30">
        <v>2001</v>
      </c>
      <c r="P30" s="19">
        <v>0.96307896218022049</v>
      </c>
      <c r="Q30" s="19">
        <v>1.1305515141515801</v>
      </c>
      <c r="R30" s="19">
        <v>1.1119032446497796</v>
      </c>
      <c r="S30" s="19">
        <v>1.1040914463351845</v>
      </c>
      <c r="T30" s="19">
        <v>1.0920183805073946</v>
      </c>
      <c r="V30">
        <v>2001</v>
      </c>
      <c r="W30" s="19">
        <f t="shared" si="0"/>
        <v>0.74539279091289801</v>
      </c>
      <c r="X30" s="19">
        <f t="shared" si="1"/>
        <v>1.0312951276092497</v>
      </c>
      <c r="Y30" s="19">
        <f t="shared" si="2"/>
        <v>1.1119032446497796</v>
      </c>
      <c r="Z30" s="19">
        <f t="shared" si="3"/>
        <v>1.1140089793243511</v>
      </c>
      <c r="AA30" s="19">
        <f t="shared" si="4"/>
        <v>0.74809760076451981</v>
      </c>
      <c r="AC30">
        <v>2001</v>
      </c>
      <c r="AD30" s="19">
        <v>0.73452339422333635</v>
      </c>
      <c r="AE30" s="19">
        <v>0.86245479756749388</v>
      </c>
      <c r="AF30" s="19">
        <v>0.95446632874054693</v>
      </c>
      <c r="AG30" s="19">
        <v>0.86700322255351481</v>
      </c>
      <c r="AH30" s="19">
        <v>0.74285838727355058</v>
      </c>
    </row>
    <row r="31" spans="1:34">
      <c r="A31" s="5">
        <v>2002</v>
      </c>
      <c r="B31" s="1">
        <v>1</v>
      </c>
      <c r="C31" s="1">
        <v>1.3330701703438412</v>
      </c>
      <c r="D31" s="1">
        <v>1.0529535971518209</v>
      </c>
      <c r="E31" s="1">
        <v>1.3870980055548394</v>
      </c>
      <c r="F31" s="1">
        <v>0.99108426749616274</v>
      </c>
      <c r="H31" s="18">
        <v>2002</v>
      </c>
      <c r="I31" s="19">
        <v>0.99847683101725915</v>
      </c>
      <c r="J31" s="19">
        <v>1.1091756368454746</v>
      </c>
      <c r="K31" s="19">
        <v>1.1803613263946764</v>
      </c>
      <c r="L31" s="19">
        <v>1.092167828389258</v>
      </c>
      <c r="M31" s="19">
        <v>1.1326506282529616</v>
      </c>
      <c r="O31">
        <v>2002</v>
      </c>
      <c r="P31" s="19">
        <v>0.94815440201899159</v>
      </c>
      <c r="Q31" s="19">
        <v>1.1589146705464144</v>
      </c>
      <c r="R31" s="19">
        <v>1.1289761563379535</v>
      </c>
      <c r="S31" s="19">
        <v>1.1118630895519972</v>
      </c>
      <c r="T31" s="19">
        <v>1.118868337387857</v>
      </c>
      <c r="V31">
        <v>2002</v>
      </c>
      <c r="W31" s="19">
        <f t="shared" si="0"/>
        <v>0.71125618374194988</v>
      </c>
      <c r="X31" s="19">
        <f t="shared" si="1"/>
        <v>1.1006322345839477</v>
      </c>
      <c r="Y31" s="19">
        <f t="shared" si="2"/>
        <v>1.1289761563379535</v>
      </c>
      <c r="Z31" s="19">
        <f t="shared" si="3"/>
        <v>1.1218653408362191</v>
      </c>
      <c r="AA31" s="19">
        <f t="shared" si="4"/>
        <v>0.80662529461305765</v>
      </c>
      <c r="AC31">
        <v>2002</v>
      </c>
      <c r="AD31" s="19">
        <v>0.70458237547892055</v>
      </c>
      <c r="AE31" s="19">
        <v>0.90236253224093099</v>
      </c>
      <c r="AF31" s="19">
        <v>0.95107447901268494</v>
      </c>
      <c r="AG31" s="19">
        <v>0.83914649777078765</v>
      </c>
      <c r="AH31" s="19">
        <v>0.78217503456779292</v>
      </c>
    </row>
    <row r="32" spans="1:34">
      <c r="A32" s="5">
        <v>2003</v>
      </c>
      <c r="B32" s="1">
        <v>1</v>
      </c>
      <c r="C32" s="1">
        <v>1.2325535073891836</v>
      </c>
      <c r="D32" s="1">
        <v>0.9665503071008793</v>
      </c>
      <c r="E32" s="1">
        <v>1.157138475930467</v>
      </c>
      <c r="F32" s="1">
        <v>0.99109372696872877</v>
      </c>
      <c r="H32" s="18">
        <v>2003</v>
      </c>
      <c r="I32" s="19">
        <v>0.99598437268186535</v>
      </c>
      <c r="J32" s="19">
        <v>1.1244361070168387</v>
      </c>
      <c r="K32" s="19">
        <v>1.207483774436781</v>
      </c>
      <c r="L32" s="19">
        <v>1.1052709785486572</v>
      </c>
      <c r="M32" s="19">
        <v>1.1566401685593592</v>
      </c>
      <c r="O32">
        <v>2003</v>
      </c>
      <c r="P32" s="19">
        <v>0.93189534651487926</v>
      </c>
      <c r="Q32" s="19">
        <v>1.190562613430127</v>
      </c>
      <c r="R32" s="19">
        <v>1.1514922202750784</v>
      </c>
      <c r="S32" s="19">
        <v>1.1428201350323011</v>
      </c>
      <c r="T32" s="19">
        <v>1.1434786526109844</v>
      </c>
      <c r="V32">
        <v>2003</v>
      </c>
      <c r="W32" s="19">
        <f t="shared" si="0"/>
        <v>0.75606887727644079</v>
      </c>
      <c r="X32" s="19">
        <f t="shared" si="1"/>
        <v>1.2317647665967453</v>
      </c>
      <c r="Y32" s="19">
        <f t="shared" si="2"/>
        <v>1.1514922202750784</v>
      </c>
      <c r="Z32" s="19">
        <f t="shared" si="3"/>
        <v>1.1530898682283353</v>
      </c>
      <c r="AA32" s="19">
        <f t="shared" si="4"/>
        <v>0.98819516971942478</v>
      </c>
      <c r="AC32">
        <v>2003</v>
      </c>
      <c r="AD32" s="19">
        <v>0.73514658650266385</v>
      </c>
      <c r="AE32" s="19">
        <v>0.99867124398785556</v>
      </c>
      <c r="AF32" s="19">
        <v>0.9717257267007936</v>
      </c>
      <c r="AG32" s="19">
        <v>0.88083880582139817</v>
      </c>
      <c r="AH32" s="19">
        <v>0.92656709362845868</v>
      </c>
    </row>
    <row r="33" spans="1:34">
      <c r="A33" s="5">
        <v>2004</v>
      </c>
      <c r="B33" s="1">
        <v>1</v>
      </c>
      <c r="C33" s="1">
        <v>1.1502557224926555</v>
      </c>
      <c r="D33" s="1">
        <v>0.86193400960755473</v>
      </c>
      <c r="E33" s="1">
        <v>1.0521647951394761</v>
      </c>
      <c r="F33" s="1">
        <v>0.99106546829118947</v>
      </c>
      <c r="H33" s="18">
        <v>2004</v>
      </c>
      <c r="I33" s="19">
        <v>0.99588546560506397</v>
      </c>
      <c r="J33" s="19">
        <v>1.1395774710795481</v>
      </c>
      <c r="K33" s="19">
        <v>1.2396920916375185</v>
      </c>
      <c r="L33" s="19">
        <v>1.1483762900524126</v>
      </c>
      <c r="M33" s="19">
        <v>1.1818202250288967</v>
      </c>
      <c r="O33">
        <v>2004</v>
      </c>
      <c r="P33" s="19">
        <v>0.91928572725457092</v>
      </c>
      <c r="Q33" s="19">
        <v>1.2251053681510702</v>
      </c>
      <c r="R33" s="19">
        <v>1.1831554351866604</v>
      </c>
      <c r="S33" s="19">
        <v>1.2204070398134808</v>
      </c>
      <c r="T33" s="19">
        <v>1.1659651697107771</v>
      </c>
      <c r="V33">
        <v>2004</v>
      </c>
      <c r="W33" s="19">
        <f t="shared" si="0"/>
        <v>0.79920117698909399</v>
      </c>
      <c r="X33" s="19">
        <f t="shared" si="1"/>
        <v>1.4213447369467069</v>
      </c>
      <c r="Y33" s="19">
        <f t="shared" si="2"/>
        <v>1.1831554351866604</v>
      </c>
      <c r="Z33" s="19">
        <f t="shared" si="3"/>
        <v>1.2314091034951764</v>
      </c>
      <c r="AA33" s="19">
        <f t="shared" si="4"/>
        <v>1.1081583180667203</v>
      </c>
      <c r="AC33">
        <v>2004</v>
      </c>
      <c r="AD33" s="19">
        <v>0.77734709852029382</v>
      </c>
      <c r="AE33" s="19">
        <v>1.1153676414457123</v>
      </c>
      <c r="AF33" s="19">
        <v>1.0059231202141072</v>
      </c>
      <c r="AG33" s="19">
        <v>0.9597624105591237</v>
      </c>
      <c r="AH33" s="19">
        <v>1.0306405324823686</v>
      </c>
    </row>
    <row r="34" spans="1:34">
      <c r="A34" s="5">
        <v>2005</v>
      </c>
      <c r="B34" s="1">
        <v>1</v>
      </c>
      <c r="C34" s="1">
        <v>1.1717914663428379</v>
      </c>
      <c r="D34" s="1">
        <v>0.86795924679800773</v>
      </c>
      <c r="E34" s="1">
        <v>1.0518598097194265</v>
      </c>
      <c r="F34" s="1">
        <v>0.98118882101085358</v>
      </c>
      <c r="H34" s="18">
        <v>2005</v>
      </c>
      <c r="I34" s="19">
        <v>0.99316552099302702</v>
      </c>
      <c r="J34" s="19">
        <v>1.1627733857400211</v>
      </c>
      <c r="K34" s="19">
        <v>1.281422468385581</v>
      </c>
      <c r="L34" s="19">
        <v>1.169044145458475</v>
      </c>
      <c r="M34" s="19">
        <v>1.2077848153727815</v>
      </c>
      <c r="O34">
        <v>2005</v>
      </c>
      <c r="P34" s="19">
        <v>0.90778364834685987</v>
      </c>
      <c r="Q34" s="19">
        <v>1.2608330458520196</v>
      </c>
      <c r="R34" s="19">
        <v>1.2212176729860336</v>
      </c>
      <c r="S34" s="19">
        <v>1.2739342324692777</v>
      </c>
      <c r="T34" s="19">
        <v>1.188155642223681</v>
      </c>
      <c r="V34">
        <v>2005</v>
      </c>
      <c r="W34" s="19">
        <f t="shared" si="0"/>
        <v>0.77469726860194099</v>
      </c>
      <c r="X34" s="19">
        <f t="shared" si="1"/>
        <v>1.4526408359647809</v>
      </c>
      <c r="Y34" s="19">
        <f t="shared" si="2"/>
        <v>1.2212176729860336</v>
      </c>
      <c r="Z34" s="19">
        <f t="shared" si="3"/>
        <v>1.298357874844954</v>
      </c>
      <c r="AA34" s="19">
        <f t="shared" si="4"/>
        <v>1.1295760435419717</v>
      </c>
      <c r="AC34">
        <v>2005</v>
      </c>
      <c r="AD34" s="19">
        <v>0.77379977489157392</v>
      </c>
      <c r="AE34" s="19">
        <v>1.1157053051206223</v>
      </c>
      <c r="AF34" s="19">
        <v>1.0425049452220299</v>
      </c>
      <c r="AG34" s="19">
        <v>0.98919123228191486</v>
      </c>
      <c r="AH34" s="19">
        <v>1.0606931070471748</v>
      </c>
    </row>
    <row r="35" spans="1:34">
      <c r="A35" s="5">
        <v>2006</v>
      </c>
      <c r="B35" s="1">
        <v>1</v>
      </c>
      <c r="C35" s="1">
        <v>1.236443042127586</v>
      </c>
      <c r="D35" s="1">
        <v>0.85768415005965271</v>
      </c>
      <c r="E35" s="1">
        <v>1.0414997177610279</v>
      </c>
      <c r="F35" s="1">
        <v>0.95474073441668639</v>
      </c>
      <c r="H35" s="18">
        <v>2006</v>
      </c>
      <c r="I35" s="19">
        <v>0.99556896295929964</v>
      </c>
      <c r="J35" s="19">
        <v>1.1900635728854945</v>
      </c>
      <c r="K35" s="19">
        <v>1.3227066011300472</v>
      </c>
      <c r="L35" s="19">
        <v>1.1865780515480628</v>
      </c>
      <c r="M35" s="19">
        <v>1.2344164705517513</v>
      </c>
      <c r="O35">
        <v>2006</v>
      </c>
      <c r="P35" s="19">
        <v>0.897606986582421</v>
      </c>
      <c r="Q35" s="19">
        <v>1.2984955977861439</v>
      </c>
      <c r="R35" s="19">
        <v>1.2587488715416069</v>
      </c>
      <c r="S35" s="19">
        <v>1.3209526739309942</v>
      </c>
      <c r="T35" s="19">
        <v>1.2112599915048075</v>
      </c>
      <c r="V35">
        <v>2006</v>
      </c>
      <c r="W35" s="19">
        <f t="shared" si="0"/>
        <v>0.72595902601213291</v>
      </c>
      <c r="X35" s="19">
        <f t="shared" si="1"/>
        <v>1.5139554551589094</v>
      </c>
      <c r="Y35" s="19">
        <f t="shared" si="2"/>
        <v>1.2587488715416069</v>
      </c>
      <c r="Z35" s="19">
        <f t="shared" si="3"/>
        <v>1.383572132530881</v>
      </c>
      <c r="AA35" s="19">
        <f t="shared" si="4"/>
        <v>1.1629959863155057</v>
      </c>
      <c r="AC35">
        <v>2006</v>
      </c>
      <c r="AD35" s="19">
        <v>0.75945085487417374</v>
      </c>
      <c r="AE35" s="19">
        <v>1.1565738590960757</v>
      </c>
      <c r="AF35" s="19">
        <v>1.0789280886575823</v>
      </c>
      <c r="AG35" s="19">
        <v>1.0133886039140836</v>
      </c>
      <c r="AH35" s="19">
        <v>1.1058844268585799</v>
      </c>
    </row>
    <row r="36" spans="1:34">
      <c r="A36" s="5">
        <v>2007</v>
      </c>
      <c r="B36" s="1">
        <v>1</v>
      </c>
      <c r="C36" s="1">
        <v>1.251903636523825</v>
      </c>
      <c r="D36" s="1">
        <v>0.78869692015377135</v>
      </c>
      <c r="E36" s="1">
        <v>0.95494765310255014</v>
      </c>
      <c r="F36" s="1">
        <v>0.91092709177376729</v>
      </c>
      <c r="H36" s="18">
        <v>2007</v>
      </c>
      <c r="I36" s="19">
        <v>0.996182186835468</v>
      </c>
      <c r="J36" s="19">
        <v>1.2176068605118584</v>
      </c>
      <c r="K36" s="19">
        <v>1.36067671590663</v>
      </c>
      <c r="L36" s="19">
        <v>1.2435429837358836</v>
      </c>
      <c r="M36" s="19">
        <v>1.2611415871391967</v>
      </c>
      <c r="O36">
        <v>2007</v>
      </c>
      <c r="P36" s="19">
        <v>0.88925504293988422</v>
      </c>
      <c r="Q36" s="19">
        <v>1.3356331838430502</v>
      </c>
      <c r="R36" s="19">
        <v>1.2922441718442994</v>
      </c>
      <c r="S36" s="19">
        <v>1.4206078072632482</v>
      </c>
      <c r="T36" s="19">
        <v>1.2409931652314941</v>
      </c>
      <c r="V36">
        <v>2007</v>
      </c>
      <c r="W36" s="19">
        <f t="shared" si="0"/>
        <v>0.71032227800622805</v>
      </c>
      <c r="X36" s="19">
        <f t="shared" si="1"/>
        <v>1.693468238195533</v>
      </c>
      <c r="Y36" s="19">
        <f t="shared" si="2"/>
        <v>1.2922441718442994</v>
      </c>
      <c r="Z36" s="19">
        <f t="shared" si="3"/>
        <v>1.559518670695176</v>
      </c>
      <c r="AA36" s="19">
        <f t="shared" si="4"/>
        <v>1.2995405153356883</v>
      </c>
      <c r="AC36">
        <v>2007</v>
      </c>
      <c r="AD36" s="19">
        <v>0.7681857341451892</v>
      </c>
      <c r="AE36" s="19">
        <v>1.2904894141955914</v>
      </c>
      <c r="AF36" s="19">
        <v>1.1169128427759811</v>
      </c>
      <c r="AG36" s="19">
        <v>1.068817607482728</v>
      </c>
      <c r="AH36" s="19">
        <v>1.2256354496108974</v>
      </c>
    </row>
    <row r="37" spans="1:34">
      <c r="A37" s="5">
        <v>2008</v>
      </c>
      <c r="B37" s="1">
        <v>1</v>
      </c>
      <c r="C37" s="1">
        <v>1.0988725986111421</v>
      </c>
      <c r="D37" s="1">
        <v>0.85844006640701431</v>
      </c>
      <c r="E37" s="1">
        <v>0.89243858393687681</v>
      </c>
      <c r="F37" s="1">
        <v>0.83203305498935087</v>
      </c>
      <c r="H37" s="18">
        <v>2008</v>
      </c>
      <c r="I37" s="19">
        <v>1.0099005983878147</v>
      </c>
      <c r="J37" s="19">
        <v>1.2614081319695682</v>
      </c>
      <c r="K37" s="19">
        <v>1.4125853933837762</v>
      </c>
      <c r="L37" s="19">
        <v>1.3169071162262926</v>
      </c>
      <c r="M37" s="19">
        <v>1.30330155039726</v>
      </c>
      <c r="O37">
        <v>2008</v>
      </c>
      <c r="P37" s="19">
        <v>0.8779980754216824</v>
      </c>
      <c r="Q37" s="19">
        <v>1.3738357006794557</v>
      </c>
      <c r="R37" s="19">
        <v>1.3175880197546599</v>
      </c>
      <c r="S37" s="19">
        <v>1.5255249906902191</v>
      </c>
      <c r="T37" s="19">
        <v>1.2657579384999549</v>
      </c>
      <c r="V37">
        <v>2008</v>
      </c>
      <c r="W37" s="19">
        <f t="shared" si="0"/>
        <v>0.79899897088286531</v>
      </c>
      <c r="X37" s="19">
        <f t="shared" si="1"/>
        <v>1.600386275572645</v>
      </c>
      <c r="Y37" s="19">
        <f t="shared" si="2"/>
        <v>1.3175880197546599</v>
      </c>
      <c r="Z37" s="19">
        <f t="shared" si="3"/>
        <v>1.8334908469588918</v>
      </c>
      <c r="AA37" s="19">
        <f t="shared" si="4"/>
        <v>1.4183137767489034</v>
      </c>
      <c r="AC37">
        <v>2008</v>
      </c>
      <c r="AD37" s="19">
        <v>0.84705020716229895</v>
      </c>
      <c r="AE37" s="19">
        <v>1.3317687658091684</v>
      </c>
      <c r="AF37" s="19">
        <v>1.1916704837982581</v>
      </c>
      <c r="AG37" s="19">
        <v>1.1794102829997186</v>
      </c>
      <c r="AH37" s="19">
        <v>1.2894317700015587</v>
      </c>
    </row>
    <row r="38" spans="1:34" s="2" customFormat="1">
      <c r="A38" s="44">
        <v>2009</v>
      </c>
      <c r="B38" s="45">
        <v>1</v>
      </c>
      <c r="C38" s="45">
        <v>0.99479595799594212</v>
      </c>
      <c r="D38" s="45">
        <v>1.0130210141588341</v>
      </c>
      <c r="E38" s="45">
        <v>0.94102708840498506</v>
      </c>
      <c r="F38" s="45">
        <v>0.81799483848070331</v>
      </c>
      <c r="H38" s="2">
        <v>2009</v>
      </c>
      <c r="I38" s="45">
        <v>0.99633054745066996</v>
      </c>
      <c r="J38" s="45">
        <v>1.2889514195959326</v>
      </c>
      <c r="K38" s="45">
        <v>1.4080638916414561</v>
      </c>
      <c r="L38" s="45">
        <v>1.3076808775058086</v>
      </c>
      <c r="M38" s="45">
        <v>1.3074330163120194</v>
      </c>
      <c r="O38" s="2">
        <v>2009</v>
      </c>
      <c r="P38" s="45">
        <v>0.87361330500935053</v>
      </c>
      <c r="Q38" s="45">
        <v>1.4019888707234027</v>
      </c>
      <c r="R38" s="45">
        <v>1.327598109500292</v>
      </c>
      <c r="S38" s="45">
        <v>1.5258811910043228</v>
      </c>
      <c r="T38" s="45">
        <v>1.2784492412248523</v>
      </c>
      <c r="V38" s="2">
        <v>2009</v>
      </c>
      <c r="W38" s="45">
        <f t="shared" si="0"/>
        <v>0.8781834083536898</v>
      </c>
      <c r="X38" s="45">
        <f t="shared" si="1"/>
        <v>1.3839682011804559</v>
      </c>
      <c r="Y38" s="45">
        <f t="shared" si="2"/>
        <v>1.327598109500292</v>
      </c>
      <c r="Z38" s="45">
        <f t="shared" si="3"/>
        <v>1.8653921995869889</v>
      </c>
      <c r="AA38" s="45">
        <f t="shared" si="4"/>
        <v>1.358567948763078</v>
      </c>
      <c r="AC38" s="2">
        <v>2009</v>
      </c>
      <c r="AD38" s="45">
        <v>0.84794537845013196</v>
      </c>
      <c r="AE38" s="45">
        <v>0.99716296688761186</v>
      </c>
      <c r="AF38" s="45">
        <v>1.1215315531211962</v>
      </c>
      <c r="AG38" s="45">
        <v>0.99273275485476808</v>
      </c>
      <c r="AH38" s="45">
        <v>1.1568236294967253</v>
      </c>
    </row>
    <row r="39" spans="1:34" s="2" customFormat="1">
      <c r="A39" s="44">
        <v>2010</v>
      </c>
      <c r="B39" s="45">
        <v>1</v>
      </c>
      <c r="C39" s="45">
        <v>0.93323695399487172</v>
      </c>
      <c r="D39" s="45">
        <v>1.0213218909586723</v>
      </c>
      <c r="E39" s="45">
        <v>0.98704550570713601</v>
      </c>
      <c r="F39" s="45">
        <v>0.81067308697434226</v>
      </c>
      <c r="H39" s="2">
        <v>2010</v>
      </c>
      <c r="I39" s="45">
        <v>0.98914989367489237</v>
      </c>
      <c r="J39" s="45">
        <v>1.3315020769127697</v>
      </c>
      <c r="K39" s="45">
        <v>1.4311045195330185</v>
      </c>
      <c r="L39" s="45">
        <v>1.3508402226184686</v>
      </c>
      <c r="M39" s="45">
        <v>1.3285349851952954</v>
      </c>
      <c r="O39" s="2">
        <v>2010</v>
      </c>
      <c r="P39" s="45">
        <v>0.85473064981752822</v>
      </c>
      <c r="Q39" s="45">
        <v>1.4456060356076852</v>
      </c>
      <c r="R39" s="45">
        <v>1.3438213583983856</v>
      </c>
      <c r="S39" s="45">
        <v>1.6190923368359698</v>
      </c>
      <c r="T39" s="45">
        <v>1.2871503777786359</v>
      </c>
      <c r="V39" s="2">
        <v>2010</v>
      </c>
      <c r="W39" s="45">
        <f t="shared" ref="W39:X42" si="5">P39/C39</f>
        <v>0.91587741586819449</v>
      </c>
      <c r="X39" s="45">
        <f t="shared" si="5"/>
        <v>1.4154264668220859</v>
      </c>
      <c r="Y39" s="45">
        <f>R39/B39</f>
        <v>1.3438213583983856</v>
      </c>
      <c r="Z39" s="45">
        <f>S39/F39</f>
        <v>1.9972197953170905</v>
      </c>
      <c r="AA39" s="45">
        <f>T39/E39</f>
        <v>1.3040436031938565</v>
      </c>
      <c r="AC39" s="2">
        <v>2010</v>
      </c>
      <c r="AD39" s="45">
        <v>0.88512975970005447</v>
      </c>
      <c r="AE39" s="45">
        <v>1.0404093600929001</v>
      </c>
      <c r="AF39" s="45">
        <v>1.1753611728271749</v>
      </c>
      <c r="AG39" s="45">
        <v>1.0165352966337247</v>
      </c>
      <c r="AH39" s="45">
        <v>1.1354953002553638</v>
      </c>
    </row>
    <row r="40" spans="1:34" s="2" customFormat="1">
      <c r="A40" s="44">
        <v>2011</v>
      </c>
      <c r="B40" s="45">
        <v>1</v>
      </c>
      <c r="C40" s="45">
        <v>0.84847307258306992</v>
      </c>
      <c r="D40" s="45">
        <v>0.9849653130661481</v>
      </c>
      <c r="E40" s="45">
        <v>0.94038914204842994</v>
      </c>
      <c r="F40" s="45">
        <v>0.77369636793372909</v>
      </c>
      <c r="H40" s="2">
        <v>2011</v>
      </c>
      <c r="I40" s="45">
        <v>0.98629147915533344</v>
      </c>
      <c r="J40" s="45">
        <v>1.3909360251313889</v>
      </c>
      <c r="K40" s="45">
        <v>1.4760373532480657</v>
      </c>
      <c r="L40" s="45">
        <v>1.4237855946398659</v>
      </c>
      <c r="M40" s="45">
        <v>1.3647242781920152</v>
      </c>
      <c r="O40" s="2">
        <v>2011</v>
      </c>
      <c r="P40" s="45">
        <v>0.83888919149554264</v>
      </c>
      <c r="Q40" s="45">
        <v>1.4759040662356946</v>
      </c>
      <c r="R40" s="45">
        <v>1.3715548829058468</v>
      </c>
      <c r="S40" s="45">
        <v>1.7494454608746337</v>
      </c>
      <c r="T40" s="45">
        <v>1.300819914790645</v>
      </c>
      <c r="V40" s="2">
        <v>2011</v>
      </c>
      <c r="W40" s="45">
        <f t="shared" si="5"/>
        <v>0.98870455480885167</v>
      </c>
      <c r="X40" s="45">
        <f t="shared" si="5"/>
        <v>1.4984325302190373</v>
      </c>
      <c r="Y40" s="45">
        <f>R40/B40</f>
        <v>1.3715548829058468</v>
      </c>
      <c r="Z40" s="45">
        <f>S40/F40</f>
        <v>2.2611524796824201</v>
      </c>
      <c r="AA40" s="45">
        <f>T40/E40</f>
        <v>1.3832783223731149</v>
      </c>
      <c r="AC40" s="2">
        <v>2011</v>
      </c>
      <c r="AD40" s="46">
        <v>0.88512975970005447</v>
      </c>
      <c r="AE40" s="46">
        <v>1.0404093600929001</v>
      </c>
      <c r="AF40" s="46">
        <v>1.1753611728271749</v>
      </c>
      <c r="AG40" s="46">
        <v>1.0165352966337247</v>
      </c>
      <c r="AH40" s="46">
        <v>1.1354953002553638</v>
      </c>
    </row>
    <row r="41" spans="1:34" s="2" customFormat="1">
      <c r="A41" s="44">
        <v>2012</v>
      </c>
      <c r="B41" s="45">
        <v>1</v>
      </c>
      <c r="C41" s="45">
        <v>0.84829696080183381</v>
      </c>
      <c r="D41" s="45">
        <v>0.99901999154131194</v>
      </c>
      <c r="E41" s="45">
        <v>1.0174381590750614</v>
      </c>
      <c r="F41" s="45">
        <v>0.75583975749265064</v>
      </c>
      <c r="H41" s="2">
        <v>2012</v>
      </c>
      <c r="I41" s="45">
        <v>0.98592552297116853</v>
      </c>
      <c r="J41" s="45">
        <v>1.4298986109250078</v>
      </c>
      <c r="K41" s="45">
        <v>1.5067035036716694</v>
      </c>
      <c r="L41" s="45">
        <v>1.4614605284486948</v>
      </c>
      <c r="M41" s="45">
        <v>1.3988287379040338</v>
      </c>
      <c r="O41" s="2">
        <v>2012</v>
      </c>
      <c r="P41" s="45">
        <v>0.83109101802930452</v>
      </c>
      <c r="Q41" s="45">
        <v>1.4999025063370879</v>
      </c>
      <c r="R41" s="45">
        <v>1.3968190749296374</v>
      </c>
      <c r="S41" s="45">
        <v>1.8063889383611547</v>
      </c>
      <c r="T41" s="45">
        <v>1.3169736520317668</v>
      </c>
      <c r="V41" s="2">
        <v>2012</v>
      </c>
      <c r="W41" s="45">
        <f t="shared" si="5"/>
        <v>0.97971707601514246</v>
      </c>
      <c r="X41" s="45">
        <f t="shared" si="5"/>
        <v>1.5013738654248574</v>
      </c>
      <c r="Y41" s="45">
        <f>R41/B41</f>
        <v>1.3968190749296374</v>
      </c>
      <c r="Z41" s="45">
        <f>S41/F41</f>
        <v>2.3899099252909028</v>
      </c>
      <c r="AA41" s="45">
        <f>T41/E41</f>
        <v>1.2944016698066532</v>
      </c>
      <c r="AC41" s="2">
        <v>2012</v>
      </c>
      <c r="AD41" s="46">
        <v>0.88512975970005447</v>
      </c>
      <c r="AE41" s="46">
        <v>1.0404093600929001</v>
      </c>
      <c r="AF41" s="46">
        <v>1.1753611728271749</v>
      </c>
      <c r="AG41" s="46">
        <v>1.0165352966337247</v>
      </c>
      <c r="AH41" s="46">
        <v>1.1354953002553638</v>
      </c>
    </row>
    <row r="42" spans="1:34" s="2" customFormat="1">
      <c r="A42" s="44">
        <v>2013</v>
      </c>
      <c r="B42" s="45">
        <v>1</v>
      </c>
      <c r="C42" s="45">
        <v>1.0375940338835665</v>
      </c>
      <c r="D42" s="45">
        <v>1.0094576339660517</v>
      </c>
      <c r="E42" s="45">
        <v>0.98457999991110579</v>
      </c>
      <c r="F42" s="45">
        <v>0.74188104844962233</v>
      </c>
      <c r="H42" s="2">
        <v>2013</v>
      </c>
      <c r="I42" s="45">
        <v>0.98943672419761641</v>
      </c>
      <c r="J42" s="45">
        <v>1.4666130689177721</v>
      </c>
      <c r="K42" s="45">
        <v>1.5288057066733165</v>
      </c>
      <c r="L42" s="45">
        <v>1.4998108823688334</v>
      </c>
      <c r="M42" s="45">
        <v>1.4176709610036013</v>
      </c>
      <c r="O42" s="2">
        <v>2013</v>
      </c>
      <c r="P42" s="45">
        <v>0.82643390162862895</v>
      </c>
      <c r="Q42" s="45">
        <v>1.5296755710878791</v>
      </c>
      <c r="R42" s="45">
        <v>1.4195873825075673</v>
      </c>
      <c r="S42" s="45">
        <v>1.8497320402182538</v>
      </c>
      <c r="T42" s="45">
        <v>1.3340412660411116</v>
      </c>
      <c r="V42" s="2">
        <v>2013</v>
      </c>
      <c r="W42" s="45">
        <f t="shared" si="5"/>
        <v>0.79649060676978323</v>
      </c>
      <c r="X42" s="45">
        <f t="shared" si="5"/>
        <v>1.5153440021825844</v>
      </c>
      <c r="Y42" s="45">
        <f>R42/B42</f>
        <v>1.4195873825075673</v>
      </c>
      <c r="Z42" s="45">
        <f>S42/F42</f>
        <v>2.4933000298144972</v>
      </c>
      <c r="AA42" s="45">
        <f>T42/E42</f>
        <v>1.3549343538986751</v>
      </c>
      <c r="AC42" s="2">
        <v>2013</v>
      </c>
      <c r="AD42" s="46">
        <v>0.88512975970005447</v>
      </c>
      <c r="AE42" s="46">
        <v>1.0404093600929001</v>
      </c>
      <c r="AF42" s="46">
        <v>1.1753611728271749</v>
      </c>
      <c r="AG42" s="46">
        <v>1.0165352966337247</v>
      </c>
      <c r="AH42" s="46">
        <v>1.1354953002553638</v>
      </c>
    </row>
    <row r="43" spans="1:34" s="47" customFormat="1">
      <c r="A43" s="47">
        <v>2014</v>
      </c>
      <c r="B43" s="48">
        <v>1</v>
      </c>
      <c r="C43" s="48">
        <v>1.1263582308825772</v>
      </c>
      <c r="D43" s="48">
        <v>0.95906689307334436</v>
      </c>
      <c r="E43" s="48">
        <v>0.9853277567060843</v>
      </c>
      <c r="F43" s="48">
        <v>0.73561576436669374</v>
      </c>
      <c r="H43" s="47">
        <v>2014</v>
      </c>
      <c r="I43" s="48">
        <v>1.016626279610306</v>
      </c>
      <c r="J43" s="48">
        <v>1.4882010511114088</v>
      </c>
      <c r="K43" s="48">
        <v>1.553421313401101</v>
      </c>
      <c r="L43" s="48">
        <v>1.5296374344842492</v>
      </c>
      <c r="M43" s="48">
        <v>1.423781122845527</v>
      </c>
      <c r="O43" s="47">
        <v>2014</v>
      </c>
      <c r="P43" s="48">
        <v>0.84025092143726066</v>
      </c>
      <c r="Q43" s="48">
        <v>1.557783744056636</v>
      </c>
      <c r="R43" s="48">
        <v>1.4429132812914875</v>
      </c>
      <c r="S43" s="48">
        <v>1.8728526787882713</v>
      </c>
      <c r="T43" s="48">
        <v>1.3455741334260081</v>
      </c>
      <c r="V43" s="47">
        <v>2014</v>
      </c>
      <c r="W43" s="48">
        <f t="shared" ref="W43:W45" si="6">P43/C43</f>
        <v>0.74598906315876756</v>
      </c>
      <c r="X43" s="48">
        <f t="shared" ref="X43:X45" si="7">Q43/D43</f>
        <v>1.6242701685434</v>
      </c>
      <c r="Y43" s="48">
        <f>R43/B43</f>
        <v>1.4429132812914875</v>
      </c>
      <c r="Z43" s="48">
        <f t="shared" ref="Z43:Z45" si="8">S43/F43</f>
        <v>2.5459659369870185</v>
      </c>
      <c r="AA43" s="48">
        <f t="shared" ref="AA43:AA45" si="9">T43/E43</f>
        <v>1.3656107059484599</v>
      </c>
      <c r="AC43" s="47">
        <v>2014</v>
      </c>
      <c r="AD43" s="51">
        <v>0.88512975970005447</v>
      </c>
      <c r="AE43" s="51">
        <v>1.0404093600929001</v>
      </c>
      <c r="AF43" s="51">
        <v>1.1753611728271749</v>
      </c>
      <c r="AG43" s="51">
        <v>1.0165352966337247</v>
      </c>
      <c r="AH43" s="51">
        <v>1.1354953002553638</v>
      </c>
    </row>
    <row r="44" spans="1:34" s="47" customFormat="1">
      <c r="A44" s="47">
        <v>2015</v>
      </c>
      <c r="B44" s="48">
        <v>1</v>
      </c>
      <c r="C44" s="48">
        <v>1.2868867507901562</v>
      </c>
      <c r="D44" s="48">
        <v>1.0329462747053664</v>
      </c>
      <c r="E44" s="48">
        <v>1.1787091678381958</v>
      </c>
      <c r="F44" s="48">
        <v>0.74568052343692104</v>
      </c>
      <c r="H44" s="47">
        <v>2015</v>
      </c>
      <c r="I44" s="48">
        <v>1.0246575342465754</v>
      </c>
      <c r="J44" s="48">
        <v>1.4889454642904998</v>
      </c>
      <c r="K44" s="48">
        <v>1.5552587887100267</v>
      </c>
      <c r="L44" s="48">
        <v>1.5516696385151563</v>
      </c>
      <c r="M44" s="48">
        <v>1.424250970616066</v>
      </c>
      <c r="O44" s="47">
        <v>2015</v>
      </c>
      <c r="P44" s="48">
        <v>0.85717268551300918</v>
      </c>
      <c r="Q44" s="48">
        <v>1.5627334223275484</v>
      </c>
      <c r="R44" s="48">
        <v>1.4573708247039456</v>
      </c>
      <c r="S44" s="48">
        <v>1.8701649855091238</v>
      </c>
      <c r="T44" s="48">
        <v>1.3623714458560192</v>
      </c>
      <c r="V44" s="47">
        <v>2015</v>
      </c>
      <c r="W44" s="48">
        <f t="shared" si="6"/>
        <v>0.66608245440921665</v>
      </c>
      <c r="X44" s="48">
        <f t="shared" si="7"/>
        <v>1.5128893540695487</v>
      </c>
      <c r="Y44" s="48">
        <f t="shared" ref="Y44:Y45" si="10">R44/B44</f>
        <v>1.4573708247039456</v>
      </c>
      <c r="Z44" s="48">
        <f t="shared" si="8"/>
        <v>2.5079976299894948</v>
      </c>
      <c r="AA44" s="48">
        <f t="shared" si="9"/>
        <v>1.1558164499175552</v>
      </c>
      <c r="AC44" s="47">
        <v>2015</v>
      </c>
      <c r="AD44" s="51">
        <v>0.88512975970005447</v>
      </c>
      <c r="AE44" s="51">
        <v>1.0404093600929001</v>
      </c>
      <c r="AF44" s="51">
        <v>1.1753611728271749</v>
      </c>
      <c r="AG44" s="51">
        <v>1.0165352966337247</v>
      </c>
      <c r="AH44" s="51">
        <v>1.1354953002553638</v>
      </c>
    </row>
    <row r="45" spans="1:34" s="47" customFormat="1">
      <c r="A45" s="47">
        <v>2016</v>
      </c>
      <c r="B45" s="48">
        <v>1</v>
      </c>
      <c r="C45" s="48">
        <v>1.2868867507901562</v>
      </c>
      <c r="D45" s="48">
        <v>1.0329462747053664</v>
      </c>
      <c r="E45" s="48">
        <v>1.1787091678381958</v>
      </c>
      <c r="F45" s="48">
        <v>0.74568052343692104</v>
      </c>
      <c r="H45" s="47">
        <v>2016</v>
      </c>
      <c r="I45" s="48">
        <v>1.0227684090796696</v>
      </c>
      <c r="J45" s="48">
        <v>1.500498756829991</v>
      </c>
      <c r="K45" s="48">
        <v>1.5679636179888832</v>
      </c>
      <c r="L45" s="48">
        <v>1.5796050143189062</v>
      </c>
      <c r="M45" s="48">
        <v>1.4294210016394024</v>
      </c>
      <c r="O45" s="47">
        <v>2016</v>
      </c>
      <c r="P45" s="48">
        <v>0.86547923815748862</v>
      </c>
      <c r="Q45" s="48">
        <v>1.5833270837395568</v>
      </c>
      <c r="R45" s="48">
        <v>1.4716557803621688</v>
      </c>
      <c r="S45" s="48">
        <v>1.8776290011819374</v>
      </c>
      <c r="T45" s="48">
        <v>1.3772509042231404</v>
      </c>
      <c r="V45" s="47">
        <v>2016</v>
      </c>
      <c r="W45" s="48">
        <f t="shared" si="6"/>
        <v>0.67253722025351426</v>
      </c>
      <c r="X45" s="48">
        <f t="shared" si="7"/>
        <v>1.5328261716139873</v>
      </c>
      <c r="Y45" s="48">
        <f t="shared" si="10"/>
        <v>1.4716557803621688</v>
      </c>
      <c r="Z45" s="48">
        <f t="shared" si="8"/>
        <v>2.5180072995976146</v>
      </c>
      <c r="AA45" s="48">
        <f t="shared" si="9"/>
        <v>1.1684399695890029</v>
      </c>
      <c r="AC45" s="47">
        <v>2016</v>
      </c>
      <c r="AD45" s="51">
        <v>0.88512975970005447</v>
      </c>
      <c r="AE45" s="51">
        <v>1.0404093600929001</v>
      </c>
      <c r="AF45" s="51">
        <v>1.1753611728271749</v>
      </c>
      <c r="AG45" s="51">
        <v>1.0165352966337247</v>
      </c>
      <c r="AH45" s="51">
        <v>1.1354953002553638</v>
      </c>
    </row>
    <row r="46" spans="1:34">
      <c r="I46" s="16" t="s">
        <v>58</v>
      </c>
      <c r="P46" s="16" t="s">
        <v>60</v>
      </c>
      <c r="AD46" s="16" t="s">
        <v>63</v>
      </c>
    </row>
    <row r="47" spans="1:34">
      <c r="A47" s="4"/>
    </row>
    <row r="49" spans="8:20">
      <c r="H49" s="18" t="s">
        <v>64</v>
      </c>
      <c r="I49" s="18" t="s">
        <v>42</v>
      </c>
      <c r="J49" s="18" t="s">
        <v>43</v>
      </c>
      <c r="K49" s="18" t="s">
        <v>46</v>
      </c>
      <c r="L49" s="18" t="s">
        <v>45</v>
      </c>
      <c r="M49" s="18" t="s">
        <v>48</v>
      </c>
      <c r="O49" s="18" t="s">
        <v>65</v>
      </c>
      <c r="P49" s="18" t="s">
        <v>42</v>
      </c>
      <c r="Q49" s="18" t="s">
        <v>43</v>
      </c>
      <c r="R49" s="18" t="s">
        <v>46</v>
      </c>
      <c r="S49" s="18" t="s">
        <v>45</v>
      </c>
      <c r="T49" s="18" t="s">
        <v>48</v>
      </c>
    </row>
    <row r="50" spans="8:20">
      <c r="H50">
        <v>1980</v>
      </c>
      <c r="I50" s="19">
        <f t="shared" ref="I50:I83" si="11">AF9^$B$3*AH9^$D$3*AE9^$E$3*AG9^$F$3</f>
        <v>0.78703008564514043</v>
      </c>
      <c r="J50" s="19">
        <f t="shared" ref="J50:J83" si="12">AF9^$B$5*AD9^$C$5*AH9^$D$5*AG9^$F$5</f>
        <v>0.72408890796975767</v>
      </c>
      <c r="K50" s="19">
        <f t="shared" ref="K50:K83" si="13">AD9^$C$2*AH9^$D$2*AE9^$E$2*AG9^$F$2</f>
        <v>0.71026875335041262</v>
      </c>
      <c r="L50" s="19">
        <f t="shared" ref="L50:L83" si="14">AF9^$B$6*AD9^$C$6*AH9^$D$6*AE9^$E$6</f>
        <v>0.74150168563131236</v>
      </c>
      <c r="M50" s="19">
        <f t="shared" ref="M50:M83" si="15">AF9^$B$4*AD9^$C$4*AE9^$E$4*AG9^$F$4</f>
        <v>0.72571916644042889</v>
      </c>
      <c r="O50" s="18">
        <v>1980</v>
      </c>
      <c r="P50" s="19">
        <f t="shared" ref="P50:P83" si="16">AF9^$I$3*AH9^$K$3*AE9^$L$3*AG9^$M$3</f>
        <v>0.79115221383075118</v>
      </c>
      <c r="Q50" s="19">
        <f t="shared" ref="Q50:Q83" si="17">AF9^$I$5*AD9^$J$5*AH9^$K$5*AG9^$M$5</f>
        <v>0.75071648234926835</v>
      </c>
      <c r="R50" s="19">
        <f t="shared" ref="R50:R83" si="18">AD9^$J$2*AH9^$K$2*AE9^$L$2*AG9^$M$2</f>
        <v>0.66206436720593542</v>
      </c>
      <c r="S50" s="19">
        <f t="shared" ref="S50:S83" si="19">AF9^$I$6*AD9^$J$6*AH9^$K$6*AE9^$L$6</f>
        <v>0.66754154420300904</v>
      </c>
      <c r="T50" s="19">
        <f t="shared" ref="T50:T83" si="20">AF9^$I$4*AD9^$J$4*AE9^$L$4*AG9^$M$4</f>
        <v>0.76664953585033624</v>
      </c>
    </row>
    <row r="51" spans="8:20">
      <c r="H51">
        <v>1981</v>
      </c>
      <c r="I51" s="19">
        <f t="shared" si="11"/>
        <v>0.7654511414128361</v>
      </c>
      <c r="J51" s="19">
        <f t="shared" si="12"/>
        <v>0.73226066723502492</v>
      </c>
      <c r="K51" s="19">
        <f t="shared" si="13"/>
        <v>0.67999342974528842</v>
      </c>
      <c r="L51" s="19">
        <f t="shared" si="14"/>
        <v>0.73702443901834391</v>
      </c>
      <c r="M51" s="19">
        <f t="shared" si="15"/>
        <v>0.75975464513058566</v>
      </c>
      <c r="O51" s="18">
        <v>1981</v>
      </c>
      <c r="P51" s="19">
        <f t="shared" si="16"/>
        <v>0.80377316133727073</v>
      </c>
      <c r="Q51" s="19">
        <f t="shared" si="17"/>
        <v>0.71388415191956589</v>
      </c>
      <c r="R51" s="19">
        <f t="shared" si="18"/>
        <v>0.65428055971749621</v>
      </c>
      <c r="S51" s="19">
        <f t="shared" si="19"/>
        <v>0.68351767258660234</v>
      </c>
      <c r="T51" s="19">
        <f t="shared" si="20"/>
        <v>0.77204433342832623</v>
      </c>
    </row>
    <row r="52" spans="8:20">
      <c r="H52" s="18">
        <v>1982</v>
      </c>
      <c r="I52" s="19">
        <f t="shared" si="11"/>
        <v>0.74215932878103874</v>
      </c>
      <c r="J52" s="19">
        <f t="shared" si="12"/>
        <v>0.70800000400216689</v>
      </c>
      <c r="K52" s="19">
        <f t="shared" si="13"/>
        <v>0.64305288970319452</v>
      </c>
      <c r="L52" s="19">
        <f t="shared" si="14"/>
        <v>0.70770816780408496</v>
      </c>
      <c r="M52" s="19">
        <f t="shared" si="15"/>
        <v>0.73478355217430924</v>
      </c>
      <c r="O52" s="18">
        <v>1982</v>
      </c>
      <c r="P52" s="19">
        <f t="shared" si="16"/>
        <v>0.79479800284389635</v>
      </c>
      <c r="Q52" s="19">
        <f t="shared" si="17"/>
        <v>0.68626461555609952</v>
      </c>
      <c r="R52" s="19">
        <f t="shared" si="18"/>
        <v>0.61491304840335315</v>
      </c>
      <c r="S52" s="19">
        <f t="shared" si="19"/>
        <v>0.64866368871360081</v>
      </c>
      <c r="T52" s="19">
        <f t="shared" si="20"/>
        <v>0.73692661484978272</v>
      </c>
    </row>
    <row r="53" spans="8:20">
      <c r="H53" s="18">
        <v>1983</v>
      </c>
      <c r="I53" s="19">
        <f t="shared" si="11"/>
        <v>0.71617858159066217</v>
      </c>
      <c r="J53" s="19">
        <f t="shared" si="12"/>
        <v>0.69747911874734592</v>
      </c>
      <c r="K53" s="19">
        <f t="shared" si="13"/>
        <v>0.61905785881785591</v>
      </c>
      <c r="L53" s="19">
        <f t="shared" si="14"/>
        <v>0.69130896288379218</v>
      </c>
      <c r="M53" s="19">
        <f t="shared" si="15"/>
        <v>0.73159676543245156</v>
      </c>
      <c r="O53" s="18">
        <v>1983</v>
      </c>
      <c r="P53" s="19">
        <f t="shared" si="16"/>
        <v>0.77838581214793801</v>
      </c>
      <c r="Q53" s="19">
        <f t="shared" si="17"/>
        <v>0.66019341501212858</v>
      </c>
      <c r="R53" s="19">
        <f t="shared" si="18"/>
        <v>0.60079473552506624</v>
      </c>
      <c r="S53" s="19">
        <f t="shared" si="19"/>
        <v>0.64463937375142955</v>
      </c>
      <c r="T53" s="19">
        <f t="shared" si="20"/>
        <v>0.71696077043544792</v>
      </c>
    </row>
    <row r="54" spans="8:20">
      <c r="H54" s="18">
        <v>1984</v>
      </c>
      <c r="I54" s="19">
        <f t="shared" si="11"/>
        <v>0.70231480024087689</v>
      </c>
      <c r="J54" s="19">
        <f t="shared" si="12"/>
        <v>0.69516696465960326</v>
      </c>
      <c r="K54" s="19">
        <f t="shared" si="13"/>
        <v>0.60592071967496586</v>
      </c>
      <c r="L54" s="19">
        <f t="shared" si="14"/>
        <v>0.6834078936639596</v>
      </c>
      <c r="M54" s="19">
        <f t="shared" si="15"/>
        <v>0.73283563134869223</v>
      </c>
      <c r="O54" s="18">
        <v>1984</v>
      </c>
      <c r="P54" s="19">
        <f t="shared" si="16"/>
        <v>0.77296292025407143</v>
      </c>
      <c r="Q54" s="19">
        <f t="shared" si="17"/>
        <v>0.64734189027100941</v>
      </c>
      <c r="R54" s="19">
        <f t="shared" si="18"/>
        <v>0.59432390121955581</v>
      </c>
      <c r="S54" s="19">
        <f t="shared" si="19"/>
        <v>0.64564809931728717</v>
      </c>
      <c r="T54" s="19">
        <f t="shared" si="20"/>
        <v>0.7031530696377174</v>
      </c>
    </row>
    <row r="55" spans="8:20">
      <c r="H55" s="18">
        <v>1985</v>
      </c>
      <c r="I55" s="19">
        <f t="shared" si="11"/>
        <v>0.69384311799031295</v>
      </c>
      <c r="J55" s="19">
        <f t="shared" si="12"/>
        <v>0.67935415436802771</v>
      </c>
      <c r="K55" s="19">
        <f t="shared" si="13"/>
        <v>0.5998861054737421</v>
      </c>
      <c r="L55" s="19">
        <f t="shared" si="14"/>
        <v>0.67273425047409008</v>
      </c>
      <c r="M55" s="19">
        <f t="shared" si="15"/>
        <v>0.71484501035336812</v>
      </c>
      <c r="O55" s="18">
        <v>1985</v>
      </c>
      <c r="P55" s="19">
        <f t="shared" si="16"/>
        <v>0.75481494496594359</v>
      </c>
      <c r="Q55" s="19">
        <f t="shared" si="17"/>
        <v>0.63946870225741226</v>
      </c>
      <c r="R55" s="19">
        <f t="shared" si="18"/>
        <v>0.5844092640674492</v>
      </c>
      <c r="S55" s="19">
        <f t="shared" si="19"/>
        <v>0.63043039048661487</v>
      </c>
      <c r="T55" s="19">
        <f t="shared" si="20"/>
        <v>0.69705838751831151</v>
      </c>
    </row>
    <row r="56" spans="8:20">
      <c r="H56" s="18">
        <v>1986</v>
      </c>
      <c r="I56" s="19">
        <f t="shared" si="11"/>
        <v>0.74166312067277917</v>
      </c>
      <c r="J56" s="19">
        <f t="shared" si="12"/>
        <v>0.74411468258939462</v>
      </c>
      <c r="K56" s="19">
        <f t="shared" si="13"/>
        <v>0.68439691437843464</v>
      </c>
      <c r="L56" s="19">
        <f t="shared" si="14"/>
        <v>0.73848803796922813</v>
      </c>
      <c r="M56" s="19">
        <f t="shared" si="15"/>
        <v>0.7625704302653592</v>
      </c>
      <c r="O56" s="18">
        <v>1986</v>
      </c>
      <c r="P56" s="19">
        <f t="shared" si="16"/>
        <v>0.7699815116498665</v>
      </c>
      <c r="Q56" s="19">
        <f t="shared" si="17"/>
        <v>0.71804655669813011</v>
      </c>
      <c r="R56" s="19">
        <f t="shared" si="18"/>
        <v>0.67755901040956379</v>
      </c>
      <c r="S56" s="19">
        <f t="shared" si="19"/>
        <v>0.72156865302641193</v>
      </c>
      <c r="T56" s="19">
        <f t="shared" si="20"/>
        <v>0.73334556458045574</v>
      </c>
    </row>
    <row r="57" spans="8:20">
      <c r="H57" s="18">
        <v>1987</v>
      </c>
      <c r="I57" s="19">
        <f t="shared" si="11"/>
        <v>0.8195278877653227</v>
      </c>
      <c r="J57" s="19">
        <f t="shared" si="12"/>
        <v>0.81103859777760701</v>
      </c>
      <c r="K57" s="19">
        <f t="shared" si="13"/>
        <v>0.77855747776139084</v>
      </c>
      <c r="L57" s="19">
        <f t="shared" si="14"/>
        <v>0.81469637178868237</v>
      </c>
      <c r="M57" s="19">
        <f t="shared" si="15"/>
        <v>0.81590975044758463</v>
      </c>
      <c r="O57" s="18">
        <v>1987</v>
      </c>
      <c r="P57" s="19">
        <f t="shared" si="16"/>
        <v>0.8208096998866492</v>
      </c>
      <c r="Q57" s="19">
        <f t="shared" si="17"/>
        <v>0.80955768841613851</v>
      </c>
      <c r="R57" s="19">
        <f t="shared" si="18"/>
        <v>0.76392406126187817</v>
      </c>
      <c r="S57" s="19">
        <f t="shared" si="19"/>
        <v>0.79425830348651882</v>
      </c>
      <c r="T57" s="19">
        <f t="shared" si="20"/>
        <v>0.80416187479968526</v>
      </c>
    </row>
    <row r="58" spans="8:20">
      <c r="H58" s="18">
        <v>1988</v>
      </c>
      <c r="I58" s="19">
        <f t="shared" si="11"/>
        <v>0.85897544626776334</v>
      </c>
      <c r="J58" s="19">
        <f t="shared" si="12"/>
        <v>0.85893371105460248</v>
      </c>
      <c r="K58" s="19">
        <f t="shared" si="13"/>
        <v>0.82540284267660591</v>
      </c>
      <c r="L58" s="19">
        <f t="shared" si="14"/>
        <v>0.86378889636653367</v>
      </c>
      <c r="M58" s="19">
        <f t="shared" si="15"/>
        <v>0.87594916952885404</v>
      </c>
      <c r="O58" s="18">
        <v>1988</v>
      </c>
      <c r="P58" s="19">
        <f t="shared" si="16"/>
        <v>0.86120636750071056</v>
      </c>
      <c r="Q58" s="19">
        <f t="shared" si="17"/>
        <v>0.84378499647239213</v>
      </c>
      <c r="R58" s="19">
        <f t="shared" si="18"/>
        <v>0.82075632015196309</v>
      </c>
      <c r="S58" s="19">
        <f t="shared" si="19"/>
        <v>0.85419010391152272</v>
      </c>
      <c r="T58" s="19">
        <f t="shared" si="20"/>
        <v>0.8672523538497825</v>
      </c>
    </row>
    <row r="59" spans="8:20">
      <c r="H59" s="18">
        <v>1989</v>
      </c>
      <c r="I59" s="19">
        <f t="shared" si="11"/>
        <v>0.8541100876686456</v>
      </c>
      <c r="J59" s="19">
        <f t="shared" si="12"/>
        <v>0.84992494722576528</v>
      </c>
      <c r="K59" s="19">
        <f t="shared" si="13"/>
        <v>0.8073661724679273</v>
      </c>
      <c r="L59" s="19">
        <f t="shared" si="14"/>
        <v>0.85373461668107076</v>
      </c>
      <c r="M59" s="19">
        <f t="shared" si="15"/>
        <v>0.87180955572270891</v>
      </c>
      <c r="O59" s="18">
        <v>1989</v>
      </c>
      <c r="P59" s="19">
        <f t="shared" si="16"/>
        <v>0.86632140212008291</v>
      </c>
      <c r="Q59" s="19">
        <f t="shared" si="17"/>
        <v>0.82976487621412465</v>
      </c>
      <c r="R59" s="19">
        <f t="shared" si="18"/>
        <v>0.79979879634678419</v>
      </c>
      <c r="S59" s="19">
        <f t="shared" si="19"/>
        <v>0.83623924279421102</v>
      </c>
      <c r="T59" s="19">
        <f t="shared" si="20"/>
        <v>0.86388481077556523</v>
      </c>
    </row>
    <row r="60" spans="8:20">
      <c r="H60" s="18">
        <v>1990</v>
      </c>
      <c r="I60" s="19">
        <f t="shared" si="11"/>
        <v>0.9376575410118414</v>
      </c>
      <c r="J60" s="19">
        <f t="shared" si="12"/>
        <v>0.89023406452425913</v>
      </c>
      <c r="K60" s="19">
        <f t="shared" si="13"/>
        <v>0.8881482507635533</v>
      </c>
      <c r="L60" s="19">
        <f t="shared" si="14"/>
        <v>0.91104826993432897</v>
      </c>
      <c r="M60" s="19">
        <f t="shared" si="15"/>
        <v>0.88454844152629586</v>
      </c>
      <c r="O60" s="18">
        <v>1990</v>
      </c>
      <c r="P60" s="19">
        <f t="shared" si="16"/>
        <v>0.91502293618820196</v>
      </c>
      <c r="Q60" s="19">
        <f t="shared" si="17"/>
        <v>0.92418999789374434</v>
      </c>
      <c r="R60" s="19">
        <f t="shared" si="18"/>
        <v>0.84689991463510494</v>
      </c>
      <c r="S60" s="19">
        <f t="shared" si="19"/>
        <v>0.85654347273397913</v>
      </c>
      <c r="T60" s="19">
        <f t="shared" si="20"/>
        <v>0.91552947396975826</v>
      </c>
    </row>
    <row r="61" spans="8:20">
      <c r="H61" s="18">
        <v>1991</v>
      </c>
      <c r="I61" s="19">
        <f t="shared" si="11"/>
        <v>0.9448158176520749</v>
      </c>
      <c r="J61" s="19">
        <f t="shared" si="12"/>
        <v>0.9078589575297844</v>
      </c>
      <c r="K61" s="19">
        <f t="shared" si="13"/>
        <v>0.9016986991581758</v>
      </c>
      <c r="L61" s="19">
        <f t="shared" si="14"/>
        <v>0.92382700054477729</v>
      </c>
      <c r="M61" s="19">
        <f t="shared" si="15"/>
        <v>0.90779853692004064</v>
      </c>
      <c r="O61" s="18">
        <v>1991</v>
      </c>
      <c r="P61" s="19">
        <f t="shared" si="16"/>
        <v>0.93189403040708951</v>
      </c>
      <c r="Q61" s="19">
        <f t="shared" si="17"/>
        <v>0.92919989364375943</v>
      </c>
      <c r="R61" s="19">
        <f t="shared" si="18"/>
        <v>0.87004634506290313</v>
      </c>
      <c r="S61" s="19">
        <f t="shared" si="19"/>
        <v>0.87984697745208806</v>
      </c>
      <c r="T61" s="19">
        <f t="shared" si="20"/>
        <v>0.93285931979694903</v>
      </c>
    </row>
    <row r="62" spans="8:20">
      <c r="H62" s="18">
        <v>1992</v>
      </c>
      <c r="I62" s="19">
        <f t="shared" si="11"/>
        <v>0.96463759257884629</v>
      </c>
      <c r="J62" s="19">
        <f t="shared" si="12"/>
        <v>0.92766208947541751</v>
      </c>
      <c r="K62" s="19">
        <f t="shared" si="13"/>
        <v>0.93201841937290641</v>
      </c>
      <c r="L62" s="19">
        <f t="shared" si="14"/>
        <v>0.94409504327655169</v>
      </c>
      <c r="M62" s="19">
        <f t="shared" si="15"/>
        <v>0.91680833810448004</v>
      </c>
      <c r="O62" s="18">
        <v>1992</v>
      </c>
      <c r="P62" s="19">
        <f t="shared" si="16"/>
        <v>0.94104316411671096</v>
      </c>
      <c r="Q62" s="19">
        <f t="shared" si="17"/>
        <v>0.96151098916442734</v>
      </c>
      <c r="R62" s="19">
        <f t="shared" si="18"/>
        <v>0.89807663817057171</v>
      </c>
      <c r="S62" s="19">
        <f t="shared" si="19"/>
        <v>0.90272578572040174</v>
      </c>
      <c r="T62" s="19">
        <f t="shared" si="20"/>
        <v>0.93939136560483361</v>
      </c>
    </row>
    <row r="63" spans="8:20">
      <c r="H63" s="18">
        <v>1993</v>
      </c>
      <c r="I63" s="19">
        <f t="shared" si="11"/>
        <v>0.90442454664403249</v>
      </c>
      <c r="J63" s="19">
        <f t="shared" si="12"/>
        <v>0.90762030808630811</v>
      </c>
      <c r="K63" s="19">
        <f t="shared" si="13"/>
        <v>0.87973452232920457</v>
      </c>
      <c r="L63" s="19">
        <f t="shared" si="14"/>
        <v>0.90948098857155957</v>
      </c>
      <c r="M63" s="19">
        <f t="shared" si="15"/>
        <v>0.92599792544916415</v>
      </c>
      <c r="O63" s="18">
        <v>1993</v>
      </c>
      <c r="P63" s="19">
        <f t="shared" si="16"/>
        <v>0.9129107081635639</v>
      </c>
      <c r="Q63" s="19">
        <f t="shared" si="17"/>
        <v>0.88826547321227745</v>
      </c>
      <c r="R63" s="19">
        <f t="shared" si="18"/>
        <v>0.8806992121815157</v>
      </c>
      <c r="S63" s="19">
        <f t="shared" si="19"/>
        <v>0.90553465993951554</v>
      </c>
      <c r="T63" s="19">
        <f t="shared" si="20"/>
        <v>0.91984983373260543</v>
      </c>
    </row>
    <row r="64" spans="8:20">
      <c r="H64" s="18">
        <v>1994</v>
      </c>
      <c r="I64" s="19">
        <f t="shared" si="11"/>
        <v>0.92343774808160739</v>
      </c>
      <c r="J64" s="19">
        <f t="shared" si="12"/>
        <v>0.93233370252621484</v>
      </c>
      <c r="K64" s="19">
        <f t="shared" si="13"/>
        <v>0.90810885701715649</v>
      </c>
      <c r="L64" s="19">
        <f t="shared" si="14"/>
        <v>0.93275600018391447</v>
      </c>
      <c r="M64" s="19">
        <f t="shared" si="15"/>
        <v>0.95366034510273812</v>
      </c>
      <c r="O64" s="18">
        <v>1994</v>
      </c>
      <c r="P64" s="19">
        <f t="shared" si="16"/>
        <v>0.93365195494145303</v>
      </c>
      <c r="Q64" s="19">
        <f t="shared" si="17"/>
        <v>0.90767572147898645</v>
      </c>
      <c r="R64" s="19">
        <f t="shared" si="18"/>
        <v>0.91591886404797984</v>
      </c>
      <c r="S64" s="19">
        <f t="shared" si="19"/>
        <v>0.93714020801747355</v>
      </c>
      <c r="T64" s="19">
        <f t="shared" si="20"/>
        <v>0.94806358340358055</v>
      </c>
    </row>
    <row r="65" spans="8:20" s="5" customFormat="1">
      <c r="H65" s="5">
        <v>1995</v>
      </c>
      <c r="I65" s="5">
        <f t="shared" si="11"/>
        <v>1</v>
      </c>
      <c r="J65" s="5">
        <f t="shared" si="12"/>
        <v>1</v>
      </c>
      <c r="K65" s="5">
        <f t="shared" si="13"/>
        <v>1</v>
      </c>
      <c r="L65" s="5">
        <f t="shared" si="14"/>
        <v>1</v>
      </c>
      <c r="M65" s="19">
        <f t="shared" si="15"/>
        <v>1</v>
      </c>
      <c r="O65" s="5">
        <v>1995</v>
      </c>
      <c r="P65" s="19">
        <f t="shared" si="16"/>
        <v>1</v>
      </c>
      <c r="Q65" s="19">
        <f t="shared" si="17"/>
        <v>1</v>
      </c>
      <c r="R65" s="19">
        <f t="shared" si="18"/>
        <v>1</v>
      </c>
      <c r="S65" s="19">
        <f t="shared" si="19"/>
        <v>1</v>
      </c>
      <c r="T65" s="19">
        <f t="shared" si="20"/>
        <v>1</v>
      </c>
    </row>
    <row r="66" spans="8:20">
      <c r="H66" s="18">
        <v>1996</v>
      </c>
      <c r="I66" s="19">
        <f t="shared" si="11"/>
        <v>0.98805308595164987</v>
      </c>
      <c r="J66" s="19">
        <f t="shared" si="12"/>
        <v>0.96203680947431813</v>
      </c>
      <c r="K66" s="19">
        <f t="shared" si="13"/>
        <v>0.9649284165996409</v>
      </c>
      <c r="L66" s="19">
        <f t="shared" si="14"/>
        <v>0.96880231705049635</v>
      </c>
      <c r="M66" s="19">
        <f t="shared" si="15"/>
        <v>0.95855271403271403</v>
      </c>
      <c r="O66" s="18">
        <v>1996</v>
      </c>
      <c r="P66" s="19">
        <f t="shared" si="16"/>
        <v>0.98752640677865022</v>
      </c>
      <c r="Q66" s="19">
        <f t="shared" si="17"/>
        <v>0.97757361329149528</v>
      </c>
      <c r="R66" s="19">
        <f t="shared" si="18"/>
        <v>0.94450404491203244</v>
      </c>
      <c r="S66" s="19">
        <f t="shared" si="19"/>
        <v>0.93925556720193704</v>
      </c>
      <c r="T66" s="19">
        <f t="shared" si="20"/>
        <v>0.97796849109982731</v>
      </c>
    </row>
    <row r="67" spans="8:20">
      <c r="H67" s="18">
        <v>1997</v>
      </c>
      <c r="I67" s="19">
        <f t="shared" si="11"/>
        <v>0.93165367941367416</v>
      </c>
      <c r="J67" s="19">
        <f t="shared" si="12"/>
        <v>0.90214880455603452</v>
      </c>
      <c r="K67" s="19">
        <f t="shared" si="13"/>
        <v>0.88974348703873851</v>
      </c>
      <c r="L67" s="19">
        <f t="shared" si="14"/>
        <v>0.91059570787778998</v>
      </c>
      <c r="M67" s="19">
        <f t="shared" si="15"/>
        <v>0.92392543433385077</v>
      </c>
      <c r="O67" s="18">
        <v>1997</v>
      </c>
      <c r="P67" s="19">
        <f t="shared" si="16"/>
        <v>0.95187824439694491</v>
      </c>
      <c r="Q67" s="19">
        <f t="shared" si="17"/>
        <v>0.89293151581577324</v>
      </c>
      <c r="R67" s="19">
        <f t="shared" si="18"/>
        <v>0.87356280437815015</v>
      </c>
      <c r="S67" s="19">
        <f t="shared" si="19"/>
        <v>0.87408566029843715</v>
      </c>
      <c r="T67" s="19">
        <f t="shared" si="20"/>
        <v>0.95849755079990762</v>
      </c>
    </row>
    <row r="68" spans="8:20">
      <c r="H68" s="18">
        <v>1998</v>
      </c>
      <c r="I68" s="19">
        <f t="shared" si="11"/>
        <v>0.90863611476550576</v>
      </c>
      <c r="J68" s="19">
        <f t="shared" si="12"/>
        <v>0.87114883434989121</v>
      </c>
      <c r="K68" s="19">
        <f t="shared" si="13"/>
        <v>0.85852842688255537</v>
      </c>
      <c r="L68" s="19">
        <f t="shared" si="14"/>
        <v>0.88182416481237547</v>
      </c>
      <c r="M68" s="19">
        <f t="shared" si="15"/>
        <v>0.8866538070254949</v>
      </c>
      <c r="O68" s="18">
        <v>1998</v>
      </c>
      <c r="P68" s="19">
        <f t="shared" si="16"/>
        <v>0.92370775850604792</v>
      </c>
      <c r="Q68" s="19">
        <f t="shared" si="17"/>
        <v>0.87193840048689564</v>
      </c>
      <c r="R68" s="19">
        <f t="shared" si="18"/>
        <v>0.83371879807716731</v>
      </c>
      <c r="S68" s="19">
        <f t="shared" si="19"/>
        <v>0.83593558372491616</v>
      </c>
      <c r="T68" s="19">
        <f t="shared" si="20"/>
        <v>0.92166930220544951</v>
      </c>
    </row>
    <row r="69" spans="8:20">
      <c r="H69" s="18">
        <v>1999</v>
      </c>
      <c r="I69" s="19">
        <f t="shared" si="11"/>
        <v>0.88191587784758507</v>
      </c>
      <c r="J69" s="19">
        <f t="shared" si="12"/>
        <v>0.86377433843762474</v>
      </c>
      <c r="K69" s="19">
        <f t="shared" si="13"/>
        <v>0.8415597099407125</v>
      </c>
      <c r="L69" s="19">
        <f t="shared" si="14"/>
        <v>0.87166804454840463</v>
      </c>
      <c r="M69" s="19">
        <f t="shared" si="15"/>
        <v>0.89213217636415298</v>
      </c>
      <c r="O69" s="18">
        <v>1999</v>
      </c>
      <c r="P69" s="19">
        <f t="shared" si="16"/>
        <v>0.90029701262538087</v>
      </c>
      <c r="Q69" s="19">
        <f t="shared" si="17"/>
        <v>0.84443100880933064</v>
      </c>
      <c r="R69" s="19">
        <f t="shared" si="18"/>
        <v>0.83276491248969475</v>
      </c>
      <c r="S69" s="19">
        <f t="shared" si="19"/>
        <v>0.84551494378844438</v>
      </c>
      <c r="T69" s="19">
        <f t="shared" si="20"/>
        <v>0.91636557521403694</v>
      </c>
    </row>
    <row r="70" spans="8:20">
      <c r="H70" s="18">
        <v>2000</v>
      </c>
      <c r="I70" s="19">
        <f t="shared" si="11"/>
        <v>0.84037158212991792</v>
      </c>
      <c r="J70" s="19">
        <f t="shared" si="12"/>
        <v>0.84375508384516351</v>
      </c>
      <c r="K70" s="19">
        <f t="shared" si="13"/>
        <v>0.79395420692147622</v>
      </c>
      <c r="L70" s="19">
        <f t="shared" si="14"/>
        <v>0.84256430726620224</v>
      </c>
      <c r="M70" s="19">
        <f t="shared" si="15"/>
        <v>0.89647870477281422</v>
      </c>
      <c r="O70" s="18">
        <v>2000</v>
      </c>
      <c r="P70" s="19">
        <f t="shared" si="16"/>
        <v>0.88577191074097772</v>
      </c>
      <c r="Q70" s="19">
        <f t="shared" si="17"/>
        <v>0.78828608715908655</v>
      </c>
      <c r="R70" s="19">
        <f t="shared" si="18"/>
        <v>0.80392883383849167</v>
      </c>
      <c r="S70" s="19">
        <f t="shared" si="19"/>
        <v>0.83333311519050057</v>
      </c>
      <c r="T70" s="19">
        <f t="shared" si="20"/>
        <v>0.90336473665296535</v>
      </c>
    </row>
    <row r="71" spans="8:20">
      <c r="H71" s="18">
        <v>2001</v>
      </c>
      <c r="I71" s="19">
        <f t="shared" si="11"/>
        <v>0.82730144613330092</v>
      </c>
      <c r="J71" s="19">
        <f t="shared" si="12"/>
        <v>0.81925729306600137</v>
      </c>
      <c r="K71" s="19">
        <f t="shared" si="13"/>
        <v>0.76376568357187924</v>
      </c>
      <c r="L71" s="19">
        <f t="shared" si="14"/>
        <v>0.81579333300936763</v>
      </c>
      <c r="M71" s="19">
        <f t="shared" si="15"/>
        <v>0.86319989609689873</v>
      </c>
      <c r="O71" s="18">
        <v>2001</v>
      </c>
      <c r="P71" s="19">
        <f t="shared" si="16"/>
        <v>0.88106281446052059</v>
      </c>
      <c r="Q71" s="19">
        <f t="shared" si="17"/>
        <v>0.77285201730561504</v>
      </c>
      <c r="R71" s="19">
        <f t="shared" si="18"/>
        <v>0.76174625936117457</v>
      </c>
      <c r="S71" s="19">
        <f t="shared" si="19"/>
        <v>0.79008361161033902</v>
      </c>
      <c r="T71" s="19">
        <f t="shared" si="20"/>
        <v>0.86719777595372549</v>
      </c>
    </row>
    <row r="72" spans="8:20">
      <c r="H72" s="18">
        <v>2002</v>
      </c>
      <c r="I72" s="19">
        <f t="shared" si="11"/>
        <v>0.8514620289683662</v>
      </c>
      <c r="J72" s="19">
        <f t="shared" si="12"/>
        <v>0.82234898435612336</v>
      </c>
      <c r="K72" s="19">
        <f t="shared" si="13"/>
        <v>0.78208943600904346</v>
      </c>
      <c r="L72" s="19">
        <f t="shared" si="14"/>
        <v>0.82849711613518051</v>
      </c>
      <c r="M72" s="19">
        <f t="shared" si="15"/>
        <v>0.85351754337290853</v>
      </c>
      <c r="O72" s="18">
        <v>2002</v>
      </c>
      <c r="P72" s="19">
        <f t="shared" si="16"/>
        <v>0.88582360164808982</v>
      </c>
      <c r="Q72" s="19">
        <f t="shared" si="17"/>
        <v>0.80085716462342738</v>
      </c>
      <c r="R72" s="19">
        <f t="shared" si="18"/>
        <v>0.76300740598468786</v>
      </c>
      <c r="S72" s="19">
        <f t="shared" si="19"/>
        <v>0.78374028688706088</v>
      </c>
      <c r="T72" s="19">
        <f t="shared" si="20"/>
        <v>0.87540703305642187</v>
      </c>
    </row>
    <row r="73" spans="8:20">
      <c r="H73" s="18">
        <v>2003</v>
      </c>
      <c r="I73" s="19">
        <f t="shared" si="11"/>
        <v>0.94760754194155783</v>
      </c>
      <c r="J73" s="19">
        <f t="shared" si="12"/>
        <v>0.88844341186079923</v>
      </c>
      <c r="K73" s="19">
        <f t="shared" si="13"/>
        <v>0.88409986748623282</v>
      </c>
      <c r="L73" s="19">
        <f t="shared" si="14"/>
        <v>0.90696857448758283</v>
      </c>
      <c r="M73" s="19">
        <f t="shared" si="15"/>
        <v>0.88792359849460512</v>
      </c>
      <c r="O73" s="18">
        <v>2003</v>
      </c>
      <c r="P73" s="19">
        <f t="shared" si="16"/>
        <v>0.94418061889980343</v>
      </c>
      <c r="Q73" s="19">
        <f t="shared" si="17"/>
        <v>0.91779222504966185</v>
      </c>
      <c r="R73" s="19">
        <f t="shared" si="18"/>
        <v>0.83835932368770871</v>
      </c>
      <c r="S73" s="19">
        <f t="shared" si="19"/>
        <v>0.8390877655512019</v>
      </c>
      <c r="T73" s="19">
        <f t="shared" si="20"/>
        <v>0.93101966989808105</v>
      </c>
    </row>
    <row r="74" spans="8:20">
      <c r="H74" s="18">
        <v>2004</v>
      </c>
      <c r="I74" s="19">
        <f t="shared" si="11"/>
        <v>1.0296711207730844</v>
      </c>
      <c r="J74" s="19">
        <f t="shared" si="12"/>
        <v>0.94965245197378423</v>
      </c>
      <c r="K74" s="19">
        <f t="shared" si="13"/>
        <v>0.97110001852058958</v>
      </c>
      <c r="L74" s="19">
        <f t="shared" si="14"/>
        <v>0.97719334157671567</v>
      </c>
      <c r="M74" s="19">
        <f t="shared" si="15"/>
        <v>0.93688883257790656</v>
      </c>
      <c r="O74" s="18">
        <v>2004</v>
      </c>
      <c r="P74" s="19">
        <f t="shared" si="16"/>
        <v>1.0069844552624825</v>
      </c>
      <c r="Q74" s="19">
        <f t="shared" si="17"/>
        <v>1.0057469756934883</v>
      </c>
      <c r="R74" s="19">
        <f t="shared" si="18"/>
        <v>0.91031539349264268</v>
      </c>
      <c r="S74" s="19">
        <f t="shared" si="19"/>
        <v>0.89426457333089437</v>
      </c>
      <c r="T74" s="19">
        <f t="shared" si="20"/>
        <v>1.0028556736775396</v>
      </c>
    </row>
    <row r="75" spans="8:20">
      <c r="H75" s="18">
        <v>2005</v>
      </c>
      <c r="I75" s="19">
        <f t="shared" si="11"/>
        <v>1.0581207114592366</v>
      </c>
      <c r="J75" s="19">
        <f t="shared" si="12"/>
        <v>0.97199154425321432</v>
      </c>
      <c r="K75" s="19">
        <f t="shared" si="13"/>
        <v>0.98764516546713299</v>
      </c>
      <c r="L75" s="19">
        <f t="shared" si="14"/>
        <v>0.99807035605755479</v>
      </c>
      <c r="M75" s="19">
        <f t="shared" si="15"/>
        <v>0.95427439858299035</v>
      </c>
      <c r="O75" s="18">
        <v>2005</v>
      </c>
      <c r="P75" s="19">
        <f t="shared" si="16"/>
        <v>1.0391051983022981</v>
      </c>
      <c r="Q75" s="19">
        <f t="shared" si="17"/>
        <v>1.0337656103810529</v>
      </c>
      <c r="R75" s="19">
        <f t="shared" si="18"/>
        <v>0.92008122835677564</v>
      </c>
      <c r="S75" s="19">
        <f t="shared" si="19"/>
        <v>0.90637542129547755</v>
      </c>
      <c r="T75" s="19">
        <f t="shared" si="20"/>
        <v>1.0157962927891044</v>
      </c>
    </row>
    <row r="76" spans="8:20">
      <c r="H76" s="18">
        <v>2006</v>
      </c>
      <c r="I76" s="19">
        <f t="shared" si="11"/>
        <v>1.0987642766002026</v>
      </c>
      <c r="J76" s="19">
        <f t="shared" si="12"/>
        <v>0.99486021915776635</v>
      </c>
      <c r="K76" s="19">
        <f t="shared" si="13"/>
        <v>1.013250279885644</v>
      </c>
      <c r="L76" s="19">
        <f t="shared" si="14"/>
        <v>1.0253753285478402</v>
      </c>
      <c r="M76" s="19">
        <f t="shared" si="15"/>
        <v>0.97089514768383267</v>
      </c>
      <c r="O76" s="18">
        <v>2006</v>
      </c>
      <c r="P76" s="19">
        <f t="shared" si="16"/>
        <v>1.0751198085424665</v>
      </c>
      <c r="Q76" s="19">
        <f t="shared" si="17"/>
        <v>1.0717910889369213</v>
      </c>
      <c r="R76" s="19">
        <f t="shared" si="18"/>
        <v>0.93152821322468959</v>
      </c>
      <c r="S76" s="19">
        <f t="shared" si="19"/>
        <v>0.91562583004177744</v>
      </c>
      <c r="T76" s="19">
        <f t="shared" si="20"/>
        <v>1.0416290262476151</v>
      </c>
    </row>
    <row r="77" spans="8:20">
      <c r="H77" s="18">
        <v>2007</v>
      </c>
      <c r="I77" s="19">
        <f t="shared" si="11"/>
        <v>1.1895893318646822</v>
      </c>
      <c r="J77" s="19">
        <f t="shared" si="12"/>
        <v>1.0486890797712809</v>
      </c>
      <c r="K77" s="19">
        <f t="shared" si="13"/>
        <v>1.096856018263896</v>
      </c>
      <c r="L77" s="19">
        <f t="shared" si="14"/>
        <v>1.0936617026468918</v>
      </c>
      <c r="M77" s="19">
        <f t="shared" si="15"/>
        <v>1.0081579997575263</v>
      </c>
      <c r="O77" s="18">
        <v>2007</v>
      </c>
      <c r="P77" s="19">
        <f t="shared" si="16"/>
        <v>1.1383273356073058</v>
      </c>
      <c r="Q77" s="19">
        <f t="shared" si="17"/>
        <v>1.1671979927903704</v>
      </c>
      <c r="R77" s="19">
        <f t="shared" si="18"/>
        <v>0.98733276148199001</v>
      </c>
      <c r="S77" s="19">
        <f t="shared" si="19"/>
        <v>0.95405880865957715</v>
      </c>
      <c r="T77" s="19">
        <f t="shared" si="20"/>
        <v>1.1107769186995868</v>
      </c>
    </row>
    <row r="78" spans="8:20">
      <c r="H78" s="18">
        <v>2008</v>
      </c>
      <c r="I78" s="19">
        <f t="shared" si="11"/>
        <v>1.2570327210642764</v>
      </c>
      <c r="J78" s="19">
        <f t="shared" si="12"/>
        <v>1.1248694084398991</v>
      </c>
      <c r="K78" s="19">
        <f t="shared" si="13"/>
        <v>1.1668859720086666</v>
      </c>
      <c r="L78" s="19">
        <f t="shared" si="14"/>
        <v>1.1636561694086431</v>
      </c>
      <c r="M78" s="19">
        <f t="shared" si="15"/>
        <v>1.0845943928405304</v>
      </c>
      <c r="O78" s="18">
        <v>2008</v>
      </c>
      <c r="P78" s="19">
        <f t="shared" si="16"/>
        <v>1.2168445244643822</v>
      </c>
      <c r="Q78" s="19">
        <f t="shared" si="17"/>
        <v>1.2353111752381125</v>
      </c>
      <c r="R78" s="19">
        <f t="shared" si="18"/>
        <v>1.0629884970107226</v>
      </c>
      <c r="S78" s="19">
        <f t="shared" si="19"/>
        <v>1.0301612031841128</v>
      </c>
      <c r="T78" s="19">
        <f t="shared" si="20"/>
        <v>1.1770131089870151</v>
      </c>
    </row>
    <row r="79" spans="8:20">
      <c r="H79" s="18">
        <v>2009</v>
      </c>
      <c r="I79" s="19">
        <f t="shared" si="11"/>
        <v>1.1141146702420517</v>
      </c>
      <c r="J79" s="19">
        <f t="shared" si="12"/>
        <v>1.0508956338434263</v>
      </c>
      <c r="K79" s="19">
        <f t="shared" si="13"/>
        <v>1.0429963590622133</v>
      </c>
      <c r="L79" s="19">
        <f t="shared" si="14"/>
        <v>1.06002651771678</v>
      </c>
      <c r="M79" s="19">
        <f t="shared" si="15"/>
        <v>1.0050906987759418</v>
      </c>
      <c r="O79" s="18">
        <v>2009</v>
      </c>
      <c r="P79" s="19">
        <f t="shared" si="16"/>
        <v>1.0964661842233374</v>
      </c>
      <c r="Q79" s="19">
        <f t="shared" si="17"/>
        <v>1.1245286678084843</v>
      </c>
      <c r="R79" s="19">
        <f t="shared" si="18"/>
        <v>0.97624576994557388</v>
      </c>
      <c r="S79" s="19">
        <f t="shared" si="19"/>
        <v>0.98218196600596075</v>
      </c>
      <c r="T79" s="19">
        <f t="shared" si="20"/>
        <v>1.0072188785846758</v>
      </c>
    </row>
    <row r="80" spans="8:20" s="25" customFormat="1">
      <c r="H80" s="25">
        <v>2010</v>
      </c>
      <c r="I80" s="24">
        <f t="shared" si="11"/>
        <v>1.1281926177839363</v>
      </c>
      <c r="J80" s="24">
        <f t="shared" si="12"/>
        <v>1.0751412745102547</v>
      </c>
      <c r="K80" s="24">
        <f t="shared" si="13"/>
        <v>1.0504670984742821</v>
      </c>
      <c r="L80" s="24">
        <f t="shared" si="14"/>
        <v>1.0824856174705371</v>
      </c>
      <c r="M80" s="24">
        <f t="shared" si="15"/>
        <v>1.0499744980662615</v>
      </c>
      <c r="O80" s="25">
        <v>2010</v>
      </c>
      <c r="P80" s="24">
        <f t="shared" si="16"/>
        <v>1.1269116414933784</v>
      </c>
      <c r="Q80" s="24">
        <f t="shared" si="17"/>
        <v>1.1203993195599973</v>
      </c>
      <c r="R80" s="24">
        <f t="shared" si="18"/>
        <v>0.99558373237002096</v>
      </c>
      <c r="S80" s="24">
        <f t="shared" si="19"/>
        <v>1.0116997660090137</v>
      </c>
      <c r="T80" s="24">
        <f t="shared" si="20"/>
        <v>1.0514426041634255</v>
      </c>
    </row>
    <row r="81" spans="1:20" s="25" customFormat="1">
      <c r="H81" s="25">
        <v>2011</v>
      </c>
      <c r="I81" s="24">
        <f t="shared" si="11"/>
        <v>1.1281926177839363</v>
      </c>
      <c r="J81" s="24">
        <f t="shared" si="12"/>
        <v>1.0751412745102547</v>
      </c>
      <c r="K81" s="24">
        <f t="shared" si="13"/>
        <v>1.0504670984742821</v>
      </c>
      <c r="L81" s="24">
        <f t="shared" si="14"/>
        <v>1.0824856174705371</v>
      </c>
      <c r="M81" s="24">
        <f t="shared" si="15"/>
        <v>1.0499744980662615</v>
      </c>
      <c r="O81" s="25">
        <v>2011</v>
      </c>
      <c r="P81" s="24">
        <f t="shared" si="16"/>
        <v>1.1269116414933784</v>
      </c>
      <c r="Q81" s="24">
        <f t="shared" si="17"/>
        <v>1.1203993195599973</v>
      </c>
      <c r="R81" s="24">
        <f t="shared" si="18"/>
        <v>0.99558373237002096</v>
      </c>
      <c r="S81" s="24">
        <f t="shared" si="19"/>
        <v>1.0116997660090137</v>
      </c>
      <c r="T81" s="24">
        <f t="shared" si="20"/>
        <v>1.0514426041634255</v>
      </c>
    </row>
    <row r="82" spans="1:20" s="25" customFormat="1">
      <c r="H82" s="25">
        <v>2012</v>
      </c>
      <c r="I82" s="24">
        <f t="shared" si="11"/>
        <v>1.1281926177839363</v>
      </c>
      <c r="J82" s="24">
        <f t="shared" si="12"/>
        <v>1.0751412745102547</v>
      </c>
      <c r="K82" s="24">
        <f t="shared" si="13"/>
        <v>1.0504670984742821</v>
      </c>
      <c r="L82" s="24">
        <f t="shared" si="14"/>
        <v>1.0824856174705371</v>
      </c>
      <c r="M82" s="24">
        <f t="shared" si="15"/>
        <v>1.0499744980662615</v>
      </c>
      <c r="O82" s="25">
        <v>2012</v>
      </c>
      <c r="P82" s="24">
        <f t="shared" si="16"/>
        <v>1.1269116414933784</v>
      </c>
      <c r="Q82" s="24">
        <f t="shared" si="17"/>
        <v>1.1203993195599973</v>
      </c>
      <c r="R82" s="24">
        <f t="shared" si="18"/>
        <v>0.99558373237002096</v>
      </c>
      <c r="S82" s="24">
        <f t="shared" si="19"/>
        <v>1.0116997660090137</v>
      </c>
      <c r="T82" s="24">
        <f t="shared" si="20"/>
        <v>1.0514426041634255</v>
      </c>
    </row>
    <row r="83" spans="1:20" s="25" customFormat="1">
      <c r="H83" s="25">
        <v>2013</v>
      </c>
      <c r="I83" s="24">
        <f t="shared" si="11"/>
        <v>1.1281926177839363</v>
      </c>
      <c r="J83" s="24">
        <f t="shared" si="12"/>
        <v>1.0751412745102547</v>
      </c>
      <c r="K83" s="24">
        <f t="shared" si="13"/>
        <v>1.0504670984742821</v>
      </c>
      <c r="L83" s="24">
        <f t="shared" si="14"/>
        <v>1.0824856174705371</v>
      </c>
      <c r="M83" s="24">
        <f t="shared" si="15"/>
        <v>1.0499744980662615</v>
      </c>
      <c r="O83" s="25">
        <v>2013</v>
      </c>
      <c r="P83" s="24">
        <f t="shared" si="16"/>
        <v>1.1269116414933784</v>
      </c>
      <c r="Q83" s="24">
        <f t="shared" si="17"/>
        <v>1.1203993195599973</v>
      </c>
      <c r="R83" s="24">
        <f t="shared" si="18"/>
        <v>0.99558373237002096</v>
      </c>
      <c r="S83" s="24">
        <f t="shared" si="19"/>
        <v>1.0116997660090137</v>
      </c>
      <c r="T83" s="24">
        <f t="shared" si="20"/>
        <v>1.0514426041634255</v>
      </c>
    </row>
    <row r="84" spans="1:20" s="47" customFormat="1">
      <c r="H84" s="47">
        <v>2014</v>
      </c>
      <c r="I84" s="48">
        <f t="shared" ref="I84:I86" si="21">AF43^$B$3*AH43^$D$3*AE43^$E$3*AG43^$F$3</f>
        <v>1.1281926177839363</v>
      </c>
      <c r="J84" s="48">
        <f t="shared" ref="J84:J86" si="22">AF43^$B$5*AD43^$C$5*AH43^$D$5*AG43^$F$5</f>
        <v>1.0751412745102547</v>
      </c>
      <c r="K84" s="48">
        <f t="shared" ref="K84:K86" si="23">AD43^$C$2*AH43^$D$2*AE43^$E$2*AG43^$F$2</f>
        <v>1.0504670984742821</v>
      </c>
      <c r="L84" s="48">
        <f t="shared" ref="L84:L86" si="24">AF43^$B$6*AD43^$C$6*AH43^$D$6*AE43^$E$6</f>
        <v>1.0824856174705371</v>
      </c>
      <c r="M84" s="48">
        <f t="shared" ref="M84:M86" si="25">AF43^$B$4*AD43^$C$4*AE43^$E$4*AG43^$F$4</f>
        <v>1.0499744980662615</v>
      </c>
      <c r="O84" s="47">
        <v>2014</v>
      </c>
      <c r="P84" s="48">
        <f t="shared" ref="P84:P86" si="26">AF43^$I$3*AH43^$K$3*AE43^$L$3*AG43^$M$3</f>
        <v>1.1269116414933784</v>
      </c>
      <c r="Q84" s="48">
        <f t="shared" ref="Q84:Q86" si="27">AF43^$I$5*AD43^$J$5*AH43^$K$5*AG43^$M$5</f>
        <v>1.1203993195599973</v>
      </c>
      <c r="R84" s="48">
        <f t="shared" ref="R84:R86" si="28">AD43^$J$2*AH43^$K$2*AE43^$L$2*AG43^$M$2</f>
        <v>0.99558373237002096</v>
      </c>
      <c r="S84" s="48">
        <f t="shared" ref="S84:S86" si="29">AF43^$I$6*AD43^$J$6*AH43^$K$6*AE43^$L$6</f>
        <v>1.0116997660090137</v>
      </c>
      <c r="T84" s="48">
        <f t="shared" ref="T84:T86" si="30">AF43^$I$4*AD43^$J$4*AE43^$L$4*AG43^$M$4</f>
        <v>1.0514426041634255</v>
      </c>
    </row>
    <row r="85" spans="1:20" s="47" customFormat="1">
      <c r="H85" s="47">
        <v>2015</v>
      </c>
      <c r="I85" s="48">
        <f t="shared" si="21"/>
        <v>1.1281926177839363</v>
      </c>
      <c r="J85" s="48">
        <f t="shared" si="22"/>
        <v>1.0751412745102547</v>
      </c>
      <c r="K85" s="48">
        <f t="shared" si="23"/>
        <v>1.0504670984742821</v>
      </c>
      <c r="L85" s="48">
        <f t="shared" si="24"/>
        <v>1.0824856174705371</v>
      </c>
      <c r="M85" s="48">
        <f t="shared" si="25"/>
        <v>1.0499744980662615</v>
      </c>
      <c r="O85" s="47">
        <v>2015</v>
      </c>
      <c r="P85" s="48">
        <f t="shared" si="26"/>
        <v>1.1269116414933784</v>
      </c>
      <c r="Q85" s="48">
        <f t="shared" si="27"/>
        <v>1.1203993195599973</v>
      </c>
      <c r="R85" s="48">
        <f t="shared" si="28"/>
        <v>0.99558373237002096</v>
      </c>
      <c r="S85" s="48">
        <f t="shared" si="29"/>
        <v>1.0116997660090137</v>
      </c>
      <c r="T85" s="48">
        <f t="shared" si="30"/>
        <v>1.0514426041634255</v>
      </c>
    </row>
    <row r="86" spans="1:20" s="47" customFormat="1">
      <c r="H86" s="47">
        <v>2016</v>
      </c>
      <c r="I86" s="48">
        <f t="shared" si="21"/>
        <v>1.1281926177839363</v>
      </c>
      <c r="J86" s="48">
        <f t="shared" si="22"/>
        <v>1.0751412745102547</v>
      </c>
      <c r="K86" s="48">
        <f t="shared" si="23"/>
        <v>1.0504670984742821</v>
      </c>
      <c r="L86" s="48">
        <f t="shared" si="24"/>
        <v>1.0824856174705371</v>
      </c>
      <c r="M86" s="48">
        <f t="shared" si="25"/>
        <v>1.0499744980662615</v>
      </c>
      <c r="O86" s="47">
        <v>2016</v>
      </c>
      <c r="P86" s="48">
        <f t="shared" si="26"/>
        <v>1.1269116414933784</v>
      </c>
      <c r="Q86" s="48">
        <f t="shared" si="27"/>
        <v>1.1203993195599973</v>
      </c>
      <c r="R86" s="48">
        <f t="shared" si="28"/>
        <v>0.99558373237002096</v>
      </c>
      <c r="S86" s="48">
        <f t="shared" si="29"/>
        <v>1.0116997660090137</v>
      </c>
      <c r="T86" s="48">
        <f t="shared" si="30"/>
        <v>1.0514426041634255</v>
      </c>
    </row>
    <row r="88" spans="1:20">
      <c r="A88" s="18" t="s">
        <v>66</v>
      </c>
      <c r="B88" s="18" t="s">
        <v>42</v>
      </c>
      <c r="C88" s="18" t="s">
        <v>43</v>
      </c>
      <c r="D88" s="18" t="s">
        <v>46</v>
      </c>
      <c r="E88" s="18" t="s">
        <v>45</v>
      </c>
      <c r="F88" s="18" t="s">
        <v>48</v>
      </c>
      <c r="H88" s="18" t="s">
        <v>67</v>
      </c>
      <c r="I88" s="18" t="s">
        <v>42</v>
      </c>
      <c r="J88" s="18" t="s">
        <v>43</v>
      </c>
      <c r="K88" s="18" t="s">
        <v>46</v>
      </c>
      <c r="L88" s="18" t="s">
        <v>45</v>
      </c>
      <c r="M88" s="18" t="s">
        <v>48</v>
      </c>
    </row>
    <row r="89" spans="1:20">
      <c r="A89">
        <v>1980</v>
      </c>
      <c r="B89" s="19">
        <f t="shared" ref="B89:B121" si="31">I50/W9</f>
        <v>2.2880318270373143</v>
      </c>
      <c r="C89" s="19">
        <f t="shared" ref="C89:C121" si="32">J50/X9</f>
        <v>1.0942966461197816</v>
      </c>
      <c r="D89" s="19">
        <f t="shared" ref="D89:D121" si="33">K50/Y9</f>
        <v>1.205585857028787</v>
      </c>
      <c r="E89" s="19">
        <f t="shared" ref="E89:E121" si="34">L50/Z9</f>
        <v>0.41399144742080946</v>
      </c>
      <c r="F89" s="19">
        <f t="shared" ref="F89:F121" si="35">M50/AA9</f>
        <v>1.0535912635484233</v>
      </c>
      <c r="H89" s="18">
        <v>1980</v>
      </c>
      <c r="I89" s="19">
        <f t="shared" ref="I89:I122" si="36">I9/(P50*C9)</f>
        <v>0.40015403636355307</v>
      </c>
      <c r="J89" s="19">
        <f t="shared" ref="J89:J121" si="37">J9/(Q50*E9)</f>
        <v>0.65894552961752917</v>
      </c>
      <c r="K89" s="19">
        <f t="shared" ref="K89:K121" si="38">K9/(R50*B9)</f>
        <v>0.81658400534407893</v>
      </c>
      <c r="L89" s="19">
        <f t="shared" ref="L89:L121" si="39">L9/(S50*F9)</f>
        <v>2.3028798992570452</v>
      </c>
      <c r="M89" s="19">
        <f t="shared" ref="M89:M121" si="40">M9/(T50*E9)</f>
        <v>0.7125472441883256</v>
      </c>
    </row>
    <row r="90" spans="1:20">
      <c r="A90">
        <v>1981</v>
      </c>
      <c r="B90" s="19">
        <f t="shared" si="31"/>
        <v>2.0973506889086622</v>
      </c>
      <c r="C90" s="19">
        <f t="shared" si="32"/>
        <v>1.1464413067392341</v>
      </c>
      <c r="D90" s="19">
        <f t="shared" si="33"/>
        <v>1.0556435511569271</v>
      </c>
      <c r="E90" s="19">
        <f t="shared" si="34"/>
        <v>0.45394300308873148</v>
      </c>
      <c r="F90" s="19">
        <f t="shared" si="35"/>
        <v>1.28593210537187</v>
      </c>
      <c r="H90" s="18">
        <v>1981</v>
      </c>
      <c r="I90" s="19">
        <f t="shared" si="36"/>
        <v>0.42486997824966899</v>
      </c>
      <c r="J90" s="19">
        <f t="shared" si="37"/>
        <v>0.62281408499067215</v>
      </c>
      <c r="K90" s="19">
        <f t="shared" si="38"/>
        <v>0.91205490511085885</v>
      </c>
      <c r="L90" s="19">
        <f t="shared" si="39"/>
        <v>2.0265506817417926</v>
      </c>
      <c r="M90" s="19">
        <f t="shared" si="40"/>
        <v>0.62001213640632102</v>
      </c>
    </row>
    <row r="91" spans="1:20">
      <c r="A91" s="18">
        <v>1982</v>
      </c>
      <c r="B91" s="19">
        <f t="shared" si="31"/>
        <v>2.2614812396298021</v>
      </c>
      <c r="C91" s="19">
        <f t="shared" si="32"/>
        <v>1.1879817784922506</v>
      </c>
      <c r="D91" s="19">
        <f t="shared" si="33"/>
        <v>0.93996460119158221</v>
      </c>
      <c r="E91" s="19">
        <f t="shared" si="34"/>
        <v>0.48184594865268965</v>
      </c>
      <c r="F91" s="19">
        <f t="shared" si="35"/>
        <v>1.3211375386478466</v>
      </c>
      <c r="H91" s="18">
        <v>1982</v>
      </c>
      <c r="I91" s="19">
        <f t="shared" si="36"/>
        <v>0.39078636068622125</v>
      </c>
      <c r="J91" s="19">
        <f t="shared" si="37"/>
        <v>0.61644744149050945</v>
      </c>
      <c r="K91" s="19">
        <f t="shared" si="38"/>
        <v>1.0302095582983841</v>
      </c>
      <c r="L91" s="19">
        <f t="shared" si="39"/>
        <v>1.9617148937200155</v>
      </c>
      <c r="M91" s="19">
        <f t="shared" si="40"/>
        <v>0.62459832342341715</v>
      </c>
    </row>
    <row r="92" spans="1:20">
      <c r="A92" s="18">
        <v>1983</v>
      </c>
      <c r="B92" s="19">
        <f t="shared" si="31"/>
        <v>2.062136456376658</v>
      </c>
      <c r="C92" s="19">
        <f t="shared" si="32"/>
        <v>1.282791111242455</v>
      </c>
      <c r="D92" s="19">
        <f t="shared" si="33"/>
        <v>0.87052952781846682</v>
      </c>
      <c r="E92" s="19">
        <f t="shared" si="34"/>
        <v>0.48601275577469344</v>
      </c>
      <c r="F92" s="19">
        <f t="shared" si="35"/>
        <v>1.3671828898559653</v>
      </c>
      <c r="H92" s="18">
        <v>1983</v>
      </c>
      <c r="I92" s="19">
        <f t="shared" si="36"/>
        <v>0.42629560291469876</v>
      </c>
      <c r="J92" s="19">
        <f t="shared" si="37"/>
        <v>0.6138692915049363</v>
      </c>
      <c r="K92" s="19">
        <f t="shared" si="38"/>
        <v>1.0877336590841669</v>
      </c>
      <c r="L92" s="19">
        <f t="shared" si="39"/>
        <v>1.9287237975458842</v>
      </c>
      <c r="M92" s="19">
        <f t="shared" si="40"/>
        <v>0.61949530869544889</v>
      </c>
    </row>
    <row r="93" spans="1:20">
      <c r="A93" s="18">
        <v>1984</v>
      </c>
      <c r="B93" s="19">
        <f t="shared" si="31"/>
        <v>1.9876400483182286</v>
      </c>
      <c r="C93" s="19">
        <f t="shared" si="32"/>
        <v>1.3870885009923892</v>
      </c>
      <c r="D93" s="19">
        <f t="shared" si="33"/>
        <v>0.82285314046077107</v>
      </c>
      <c r="E93" s="19">
        <f t="shared" si="34"/>
        <v>0.53766070702152768</v>
      </c>
      <c r="F93" s="19">
        <f t="shared" si="35"/>
        <v>1.4680325309697686</v>
      </c>
      <c r="H93" s="18">
        <v>1984</v>
      </c>
      <c r="I93" s="19">
        <f t="shared" si="36"/>
        <v>0.43910727299267777</v>
      </c>
      <c r="J93" s="19">
        <f t="shared" si="37"/>
        <v>0.57847563053545314</v>
      </c>
      <c r="K93" s="19">
        <f t="shared" si="38"/>
        <v>1.1476084775290607</v>
      </c>
      <c r="L93" s="19">
        <f t="shared" si="39"/>
        <v>1.6841589291270049</v>
      </c>
      <c r="M93" s="19">
        <f t="shared" si="40"/>
        <v>0.59483468408370754</v>
      </c>
    </row>
    <row r="94" spans="1:20">
      <c r="A94" s="18">
        <v>1985</v>
      </c>
      <c r="B94" s="19">
        <f t="shared" si="31"/>
        <v>1.9524155557085634</v>
      </c>
      <c r="C94" s="19">
        <f t="shared" si="32"/>
        <v>1.3284397544878344</v>
      </c>
      <c r="D94" s="19">
        <f t="shared" si="33"/>
        <v>0.78939607988511984</v>
      </c>
      <c r="E94" s="19">
        <f t="shared" si="34"/>
        <v>0.60798558318706042</v>
      </c>
      <c r="F94" s="19">
        <f t="shared" si="35"/>
        <v>1.4297175358630849</v>
      </c>
      <c r="H94" s="18">
        <v>1985</v>
      </c>
      <c r="I94" s="19">
        <f t="shared" si="36"/>
        <v>0.45687417732523972</v>
      </c>
      <c r="J94" s="19">
        <f t="shared" si="37"/>
        <v>0.59235051311009035</v>
      </c>
      <c r="K94" s="19">
        <f t="shared" si="38"/>
        <v>1.2082551646397537</v>
      </c>
      <c r="L94" s="19">
        <f t="shared" si="39"/>
        <v>1.4893966757036832</v>
      </c>
      <c r="M94" s="19">
        <f t="shared" si="40"/>
        <v>0.60501137448853715</v>
      </c>
    </row>
    <row r="95" spans="1:20">
      <c r="A95" s="18">
        <v>1986</v>
      </c>
      <c r="B95" s="19">
        <f t="shared" si="31"/>
        <v>1.4486724630073027</v>
      </c>
      <c r="C95" s="19">
        <f t="shared" si="32"/>
        <v>1.2209459863303509</v>
      </c>
      <c r="D95" s="19">
        <f t="shared" si="33"/>
        <v>0.88280697283399623</v>
      </c>
      <c r="E95" s="19">
        <f t="shared" si="34"/>
        <v>0.74905311774258232</v>
      </c>
      <c r="F95" s="19">
        <f t="shared" si="35"/>
        <v>1.1987455796887347</v>
      </c>
      <c r="H95" s="18">
        <v>1986</v>
      </c>
      <c r="I95" s="19">
        <f t="shared" si="36"/>
        <v>0.63778503665945685</v>
      </c>
      <c r="J95" s="19">
        <f t="shared" si="37"/>
        <v>0.70916873195738905</v>
      </c>
      <c r="K95" s="19">
        <f t="shared" si="38"/>
        <v>1.0624079468149794</v>
      </c>
      <c r="L95" s="19">
        <f t="shared" si="39"/>
        <v>1.1787098978966406</v>
      </c>
      <c r="M95" s="19">
        <f t="shared" si="40"/>
        <v>0.77182028411211689</v>
      </c>
    </row>
    <row r="96" spans="1:20">
      <c r="A96" s="18">
        <v>1987</v>
      </c>
      <c r="B96" s="19">
        <f t="shared" si="31"/>
        <v>1.3753629116682109</v>
      </c>
      <c r="C96" s="19">
        <f t="shared" si="32"/>
        <v>1.1343992281730542</v>
      </c>
      <c r="D96" s="19">
        <f t="shared" si="33"/>
        <v>0.97927800709524926</v>
      </c>
      <c r="E96" s="19">
        <f t="shared" si="34"/>
        <v>0.84722369065702519</v>
      </c>
      <c r="F96" s="19">
        <f t="shared" si="35"/>
        <v>1.1036060446290643</v>
      </c>
      <c r="H96" s="18">
        <v>1987</v>
      </c>
      <c r="I96" s="19">
        <f t="shared" si="36"/>
        <v>0.69805110474993859</v>
      </c>
      <c r="J96" s="19">
        <f t="shared" si="37"/>
        <v>0.76894877380787197</v>
      </c>
      <c r="K96" s="19">
        <f t="shared" si="38"/>
        <v>0.97601526288836493</v>
      </c>
      <c r="L96" s="19">
        <f t="shared" si="39"/>
        <v>1.0658616514192896</v>
      </c>
      <c r="M96" s="19">
        <f t="shared" si="40"/>
        <v>0.84514405525022385</v>
      </c>
    </row>
    <row r="97" spans="1:13">
      <c r="A97" s="18">
        <v>1988</v>
      </c>
      <c r="B97" s="19">
        <f t="shared" si="31"/>
        <v>1.2730298747591859</v>
      </c>
      <c r="C97" s="19">
        <f t="shared" si="32"/>
        <v>1.0418665401010723</v>
      </c>
      <c r="D97" s="19">
        <f t="shared" si="33"/>
        <v>1.0030757917100555</v>
      </c>
      <c r="E97" s="19">
        <f t="shared" si="34"/>
        <v>0.8010974301577054</v>
      </c>
      <c r="F97" s="19">
        <f t="shared" si="35"/>
        <v>1.1171567126901676</v>
      </c>
      <c r="H97" s="18">
        <v>1988</v>
      </c>
      <c r="I97" s="19">
        <f t="shared" si="36"/>
        <v>0.75590191799244411</v>
      </c>
      <c r="J97" s="19">
        <f t="shared" si="37"/>
        <v>0.79110688656604455</v>
      </c>
      <c r="K97" s="19">
        <f t="shared" si="38"/>
        <v>0.94567563924684916</v>
      </c>
      <c r="L97" s="19">
        <f t="shared" si="39"/>
        <v>1.1774002924393763</v>
      </c>
      <c r="M97" s="19">
        <f t="shared" si="40"/>
        <v>0.82056659089249573</v>
      </c>
    </row>
    <row r="98" spans="1:13">
      <c r="A98" s="18">
        <v>1989</v>
      </c>
      <c r="B98" s="19">
        <f t="shared" si="31"/>
        <v>1.3330600837328408</v>
      </c>
      <c r="C98" s="19">
        <f t="shared" si="32"/>
        <v>1.0378213038764874</v>
      </c>
      <c r="D98" s="19">
        <f t="shared" si="33"/>
        <v>0.94443486108482666</v>
      </c>
      <c r="E98" s="19">
        <f t="shared" si="34"/>
        <v>0.73707535759447884</v>
      </c>
      <c r="F98" s="19">
        <f t="shared" si="35"/>
        <v>1.1189083477805739</v>
      </c>
      <c r="H98" s="18">
        <v>1989</v>
      </c>
      <c r="I98" s="19">
        <f t="shared" si="36"/>
        <v>0.71388682829357752</v>
      </c>
      <c r="J98" s="19">
        <f t="shared" si="37"/>
        <v>0.78836452254439771</v>
      </c>
      <c r="K98" s="19">
        <f t="shared" si="38"/>
        <v>1.0169538254008887</v>
      </c>
      <c r="L98" s="19">
        <f t="shared" si="39"/>
        <v>1.4029538943591986</v>
      </c>
      <c r="M98" s="19">
        <f t="shared" si="40"/>
        <v>0.81029550007262963</v>
      </c>
    </row>
    <row r="99" spans="1:13">
      <c r="A99" s="18">
        <v>1990</v>
      </c>
      <c r="B99" s="19">
        <f t="shared" si="31"/>
        <v>1.5018797347733861</v>
      </c>
      <c r="C99" s="19">
        <f t="shared" si="32"/>
        <v>0.92659671555377043</v>
      </c>
      <c r="D99" s="19">
        <f t="shared" si="33"/>
        <v>1.0018851757523835</v>
      </c>
      <c r="E99" s="19">
        <f t="shared" si="34"/>
        <v>0.94525919611758979</v>
      </c>
      <c r="F99" s="19">
        <f t="shared" si="35"/>
        <v>0.97031462185475381</v>
      </c>
      <c r="H99" s="18">
        <v>1990</v>
      </c>
      <c r="I99" s="19">
        <f t="shared" si="36"/>
        <v>0.66359413797139344</v>
      </c>
      <c r="J99" s="19">
        <f t="shared" si="37"/>
        <v>0.87349887041739505</v>
      </c>
      <c r="K99" s="19">
        <f t="shared" si="38"/>
        <v>1.0124355764426587</v>
      </c>
      <c r="L99" s="19">
        <f t="shared" si="39"/>
        <v>1.1115870221418227</v>
      </c>
      <c r="M99" s="19">
        <f t="shared" si="40"/>
        <v>0.92493141820131231</v>
      </c>
    </row>
    <row r="100" spans="1:13">
      <c r="A100" s="18">
        <v>1991</v>
      </c>
      <c r="B100" s="19">
        <f t="shared" si="31"/>
        <v>1.3721692934687424</v>
      </c>
      <c r="C100" s="19">
        <f t="shared" si="32"/>
        <v>0.89271766624122306</v>
      </c>
      <c r="D100" s="19">
        <f t="shared" si="33"/>
        <v>0.98439841172517883</v>
      </c>
      <c r="E100" s="19">
        <f t="shared" si="34"/>
        <v>1.0037626515593756</v>
      </c>
      <c r="F100" s="19">
        <f t="shared" si="35"/>
        <v>1.0784592443073602</v>
      </c>
      <c r="H100" s="18">
        <v>1991</v>
      </c>
      <c r="I100" s="19">
        <f t="shared" si="36"/>
        <v>0.72346583832842548</v>
      </c>
      <c r="J100" s="19">
        <f t="shared" si="37"/>
        <v>0.90938899835042042</v>
      </c>
      <c r="K100" s="19">
        <f t="shared" si="38"/>
        <v>1.0270532541589334</v>
      </c>
      <c r="L100" s="19">
        <f t="shared" si="39"/>
        <v>1.0053827009308136</v>
      </c>
      <c r="M100" s="19">
        <f t="shared" si="40"/>
        <v>0.90045795568330855</v>
      </c>
    </row>
    <row r="101" spans="1:13">
      <c r="A101" s="18">
        <v>1992</v>
      </c>
      <c r="B101" s="19">
        <f t="shared" si="31"/>
        <v>1.2965903575713911</v>
      </c>
      <c r="C101" s="19">
        <f t="shared" si="32"/>
        <v>0.88758896706766433</v>
      </c>
      <c r="D101" s="19">
        <f t="shared" si="33"/>
        <v>0.99481862320345749</v>
      </c>
      <c r="E101" s="19">
        <f t="shared" si="34"/>
        <v>0.98270191257777828</v>
      </c>
      <c r="F101" s="19">
        <f t="shared" si="35"/>
        <v>1.0020997994006782</v>
      </c>
      <c r="H101" s="18">
        <v>1992</v>
      </c>
      <c r="I101" s="19">
        <f t="shared" si="36"/>
        <v>0.77499535946685194</v>
      </c>
      <c r="J101" s="19">
        <f t="shared" si="37"/>
        <v>0.95955719023775521</v>
      </c>
      <c r="K101" s="19">
        <f t="shared" si="38"/>
        <v>1.0252564627203968</v>
      </c>
      <c r="L101" s="19">
        <f t="shared" si="39"/>
        <v>1.0064797196247017</v>
      </c>
      <c r="M101" s="19">
        <f t="shared" si="40"/>
        <v>0.9702168224638017</v>
      </c>
    </row>
    <row r="102" spans="1:13">
      <c r="A102" s="18">
        <v>1993</v>
      </c>
      <c r="B102" s="19">
        <f t="shared" si="31"/>
        <v>1.0626752174304743</v>
      </c>
      <c r="C102" s="19">
        <f t="shared" si="32"/>
        <v>0.99066123084224411</v>
      </c>
      <c r="D102" s="19">
        <f t="shared" si="33"/>
        <v>0.9171897237283384</v>
      </c>
      <c r="E102" s="19">
        <f t="shared" si="34"/>
        <v>0.85741976816371979</v>
      </c>
      <c r="F102" s="19">
        <f t="shared" si="35"/>
        <v>1.0977383104332128</v>
      </c>
      <c r="H102" s="18">
        <v>1993</v>
      </c>
      <c r="I102" s="19">
        <f t="shared" si="36"/>
        <v>0.92140201136281941</v>
      </c>
      <c r="J102" s="19">
        <f t="shared" si="37"/>
        <v>0.96372211855856171</v>
      </c>
      <c r="K102" s="19">
        <f t="shared" si="38"/>
        <v>1.0765360457153226</v>
      </c>
      <c r="L102" s="19">
        <f t="shared" si="39"/>
        <v>1.1014288628541082</v>
      </c>
      <c r="M102" s="19">
        <f t="shared" si="40"/>
        <v>0.92595592051681141</v>
      </c>
    </row>
    <row r="103" spans="1:13">
      <c r="A103" s="18">
        <v>1994</v>
      </c>
      <c r="B103" s="19">
        <f t="shared" si="31"/>
        <v>0.99615380219901151</v>
      </c>
      <c r="C103" s="19">
        <f t="shared" si="32"/>
        <v>0.98527235106532796</v>
      </c>
      <c r="D103" s="19">
        <f t="shared" si="33"/>
        <v>0.92705009888134848</v>
      </c>
      <c r="E103" s="19">
        <f t="shared" si="34"/>
        <v>1.0933443507311187</v>
      </c>
      <c r="F103" s="19">
        <f t="shared" si="35"/>
        <v>1.0947524507911608</v>
      </c>
      <c r="H103" s="18">
        <v>1994</v>
      </c>
      <c r="I103" s="19">
        <f t="shared" si="36"/>
        <v>0.98691360846817078</v>
      </c>
      <c r="J103" s="19">
        <f t="shared" si="37"/>
        <v>0.97359352855646353</v>
      </c>
      <c r="K103" s="19">
        <f t="shared" si="38"/>
        <v>1.0620083610500906</v>
      </c>
      <c r="L103" s="19">
        <f t="shared" si="39"/>
        <v>0.8829912554231687</v>
      </c>
      <c r="M103" s="19">
        <f t="shared" si="40"/>
        <v>0.93423946949367709</v>
      </c>
    </row>
    <row r="104" spans="1:13" s="5" customFormat="1">
      <c r="A104" s="5">
        <v>1995</v>
      </c>
      <c r="B104" s="5">
        <f t="shared" si="31"/>
        <v>1</v>
      </c>
      <c r="C104" s="5">
        <f t="shared" si="32"/>
        <v>1</v>
      </c>
      <c r="D104" s="5">
        <f t="shared" si="33"/>
        <v>1</v>
      </c>
      <c r="E104" s="5">
        <f t="shared" si="34"/>
        <v>1</v>
      </c>
      <c r="F104" s="5">
        <f t="shared" si="35"/>
        <v>1</v>
      </c>
      <c r="H104" s="5">
        <v>1995</v>
      </c>
      <c r="I104" s="5">
        <f t="shared" si="36"/>
        <v>1</v>
      </c>
      <c r="J104" s="5">
        <f t="shared" si="37"/>
        <v>1</v>
      </c>
      <c r="K104" s="5">
        <f t="shared" si="38"/>
        <v>1</v>
      </c>
      <c r="L104" s="5">
        <f t="shared" si="39"/>
        <v>1</v>
      </c>
      <c r="M104" s="5">
        <f t="shared" si="40"/>
        <v>1</v>
      </c>
    </row>
    <row r="105" spans="1:13">
      <c r="A105" s="18">
        <v>1996</v>
      </c>
      <c r="B105" s="19">
        <f t="shared" si="31"/>
        <v>1.1490690017356964</v>
      </c>
      <c r="C105" s="19">
        <f t="shared" si="32"/>
        <v>0.93551335051498974</v>
      </c>
      <c r="D105" s="19">
        <f t="shared" si="33"/>
        <v>0.94762993066339007</v>
      </c>
      <c r="E105" s="19">
        <f t="shared" si="34"/>
        <v>0.90460746913623158</v>
      </c>
      <c r="F105" s="19">
        <f t="shared" si="35"/>
        <v>0.96228384404764389</v>
      </c>
      <c r="H105" s="18">
        <v>1996</v>
      </c>
      <c r="I105" s="19">
        <f t="shared" si="36"/>
        <v>0.87674976234342639</v>
      </c>
      <c r="J105" s="19">
        <f t="shared" si="37"/>
        <v>1.0176900100645809</v>
      </c>
      <c r="K105" s="19">
        <f t="shared" si="38"/>
        <v>1.0898490042777869</v>
      </c>
      <c r="L105" s="19">
        <f t="shared" si="39"/>
        <v>1.1582154353116496</v>
      </c>
      <c r="M105" s="19">
        <f t="shared" si="40"/>
        <v>1.0088240206330685</v>
      </c>
    </row>
    <row r="106" spans="1:13">
      <c r="A106" s="18">
        <v>1997</v>
      </c>
      <c r="B106" s="19">
        <f t="shared" si="31"/>
        <v>1.1979820552043663</v>
      </c>
      <c r="C106" s="19">
        <f t="shared" si="32"/>
        <v>0.81710266999595571</v>
      </c>
      <c r="D106" s="19">
        <f t="shared" si="33"/>
        <v>0.85908627413354277</v>
      </c>
      <c r="E106" s="19">
        <f t="shared" si="34"/>
        <v>0.83429907841950823</v>
      </c>
      <c r="F106" s="19">
        <f t="shared" si="35"/>
        <v>1.0411759998768138</v>
      </c>
      <c r="H106" s="18">
        <v>1997</v>
      </c>
      <c r="I106" s="19">
        <f t="shared" si="36"/>
        <v>0.83217325026424882</v>
      </c>
      <c r="J106" s="19">
        <f t="shared" si="37"/>
        <v>1.0127895888977576</v>
      </c>
      <c r="K106" s="19">
        <f t="shared" si="38"/>
        <v>1.2059020275808532</v>
      </c>
      <c r="L106" s="19">
        <f t="shared" si="39"/>
        <v>1.2831791239168304</v>
      </c>
      <c r="M106" s="19">
        <f t="shared" si="40"/>
        <v>0.93463472923920676</v>
      </c>
    </row>
    <row r="107" spans="1:13">
      <c r="A107" s="18">
        <v>1998</v>
      </c>
      <c r="B107" s="19">
        <f t="shared" si="31"/>
        <v>1.2648149787736582</v>
      </c>
      <c r="C107" s="19">
        <f t="shared" si="32"/>
        <v>0.76753907896983353</v>
      </c>
      <c r="D107" s="19">
        <f t="shared" si="33"/>
        <v>0.82004330801178815</v>
      </c>
      <c r="E107" s="19">
        <f t="shared" si="34"/>
        <v>0.81431551473575425</v>
      </c>
      <c r="F107" s="19">
        <f t="shared" si="35"/>
        <v>1.0018883022126257</v>
      </c>
      <c r="H107" s="18">
        <v>1998</v>
      </c>
      <c r="I107" s="19">
        <f t="shared" si="36"/>
        <v>0.79789665303257507</v>
      </c>
      <c r="J107" s="19">
        <f t="shared" si="37"/>
        <v>1.0394904820884838</v>
      </c>
      <c r="K107" s="19">
        <f t="shared" si="38"/>
        <v>1.283077253420517</v>
      </c>
      <c r="L107" s="19">
        <f t="shared" si="39"/>
        <v>1.3327414962877215</v>
      </c>
      <c r="M107" s="19">
        <f t="shared" si="40"/>
        <v>0.97098584131005927</v>
      </c>
    </row>
    <row r="108" spans="1:13">
      <c r="A108" s="18">
        <v>1999</v>
      </c>
      <c r="B108" s="19">
        <f t="shared" si="31"/>
        <v>1.0819935843832071</v>
      </c>
      <c r="C108" s="19">
        <f t="shared" si="32"/>
        <v>0.7704645534852026</v>
      </c>
      <c r="D108" s="19">
        <f t="shared" si="33"/>
        <v>0.7917173780577802</v>
      </c>
      <c r="E108" s="19">
        <f t="shared" si="34"/>
        <v>0.8155446996031166</v>
      </c>
      <c r="F108" s="19">
        <f t="shared" si="35"/>
        <v>1.041230786410162</v>
      </c>
      <c r="H108" s="18">
        <v>1999</v>
      </c>
      <c r="I108" s="19">
        <f t="shared" si="36"/>
        <v>0.93771881073901653</v>
      </c>
      <c r="J108" s="19">
        <f t="shared" si="37"/>
        <v>1.0363153574454271</v>
      </c>
      <c r="K108" s="19">
        <f t="shared" si="38"/>
        <v>1.3127189095197653</v>
      </c>
      <c r="L108" s="19">
        <f t="shared" si="39"/>
        <v>1.2993160357225393</v>
      </c>
      <c r="M108" s="19">
        <f t="shared" si="40"/>
        <v>0.94125407704049746</v>
      </c>
    </row>
    <row r="109" spans="1:13">
      <c r="A109" s="18">
        <v>2000</v>
      </c>
      <c r="B109" s="19">
        <f t="shared" si="31"/>
        <v>0.98776413306920186</v>
      </c>
      <c r="C109" s="19">
        <f t="shared" si="32"/>
        <v>0.78661330613859926</v>
      </c>
      <c r="D109" s="19">
        <f t="shared" si="33"/>
        <v>0.73032113378379082</v>
      </c>
      <c r="E109" s="19">
        <f t="shared" si="34"/>
        <v>0.77236875281844952</v>
      </c>
      <c r="F109" s="19">
        <f t="shared" si="35"/>
        <v>1.1927524757350623</v>
      </c>
      <c r="H109" s="18">
        <v>2000</v>
      </c>
      <c r="I109" s="19">
        <f t="shared" si="36"/>
        <v>1.0008513840167172</v>
      </c>
      <c r="J109" s="19">
        <f t="shared" si="37"/>
        <v>0.96787552184611114</v>
      </c>
      <c r="K109" s="19">
        <f t="shared" si="38"/>
        <v>1.4055906047047924</v>
      </c>
      <c r="L109" s="19">
        <f t="shared" si="39"/>
        <v>1.323534866859434</v>
      </c>
      <c r="M109" s="19">
        <f t="shared" si="40"/>
        <v>0.84391352478535941</v>
      </c>
    </row>
    <row r="110" spans="1:13">
      <c r="A110" s="18">
        <v>2001</v>
      </c>
      <c r="B110" s="19">
        <f t="shared" si="31"/>
        <v>1.1098865674835514</v>
      </c>
      <c r="C110" s="19">
        <f t="shared" si="32"/>
        <v>0.79439655161098766</v>
      </c>
      <c r="D110" s="19">
        <f t="shared" si="33"/>
        <v>0.6868994107598323</v>
      </c>
      <c r="E110" s="19">
        <f t="shared" si="34"/>
        <v>0.73230409103537752</v>
      </c>
      <c r="F110" s="19">
        <f t="shared" si="35"/>
        <v>1.1538599979665085</v>
      </c>
      <c r="H110" s="18">
        <v>2001</v>
      </c>
      <c r="I110" s="19">
        <f t="shared" si="36"/>
        <v>0.88507804129362799</v>
      </c>
      <c r="J110" s="19">
        <f t="shared" si="37"/>
        <v>0.97119541514607743</v>
      </c>
      <c r="K110" s="19">
        <f t="shared" si="38"/>
        <v>1.5252093446239221</v>
      </c>
      <c r="L110" s="19">
        <f t="shared" si="39"/>
        <v>1.406009228000352</v>
      </c>
      <c r="M110" s="19">
        <f t="shared" si="40"/>
        <v>0.8748903492300989</v>
      </c>
    </row>
    <row r="111" spans="1:13">
      <c r="A111" s="18">
        <v>2002</v>
      </c>
      <c r="B111" s="19">
        <f t="shared" si="31"/>
        <v>1.1971242548483547</v>
      </c>
      <c r="C111" s="19">
        <f t="shared" si="32"/>
        <v>0.74716054874313331</v>
      </c>
      <c r="D111" s="19">
        <f t="shared" si="33"/>
        <v>0.69274220860952251</v>
      </c>
      <c r="E111" s="19">
        <f t="shared" si="34"/>
        <v>0.73849960951430504</v>
      </c>
      <c r="F111" s="19">
        <f t="shared" si="35"/>
        <v>1.0581338684430239</v>
      </c>
      <c r="H111" s="18">
        <v>2002</v>
      </c>
      <c r="I111" s="19">
        <f t="shared" si="36"/>
        <v>0.84554696302474508</v>
      </c>
      <c r="J111" s="19">
        <f t="shared" si="37"/>
        <v>0.99847710088993114</v>
      </c>
      <c r="K111" s="19">
        <f t="shared" si="38"/>
        <v>1.546985412115861</v>
      </c>
      <c r="L111" s="19">
        <f t="shared" si="39"/>
        <v>1.4060689756099494</v>
      </c>
      <c r="M111" s="19">
        <f t="shared" si="40"/>
        <v>0.93277906747008787</v>
      </c>
    </row>
    <row r="112" spans="1:13">
      <c r="A112" s="18">
        <v>2003</v>
      </c>
      <c r="B112" s="19">
        <f t="shared" si="31"/>
        <v>1.2533349413284802</v>
      </c>
      <c r="C112" s="19">
        <f t="shared" si="32"/>
        <v>0.72127685086779036</v>
      </c>
      <c r="D112" s="19">
        <f t="shared" si="33"/>
        <v>0.76778622722699019</v>
      </c>
      <c r="E112" s="19">
        <f t="shared" si="34"/>
        <v>0.78655497674356867</v>
      </c>
      <c r="F112" s="19">
        <f t="shared" si="35"/>
        <v>0.89853059972627725</v>
      </c>
      <c r="H112" s="18">
        <v>2003</v>
      </c>
      <c r="I112" s="19">
        <f t="shared" si="36"/>
        <v>0.85583818772891429</v>
      </c>
      <c r="J112" s="19">
        <f t="shared" si="37"/>
        <v>1.0587784032214449</v>
      </c>
      <c r="K112" s="19">
        <f t="shared" si="38"/>
        <v>1.4402938457526742</v>
      </c>
      <c r="L112" s="19">
        <f t="shared" si="39"/>
        <v>1.3290663137533494</v>
      </c>
      <c r="M112" s="19">
        <f t="shared" si="40"/>
        <v>1.0736286189089925</v>
      </c>
    </row>
    <row r="113" spans="1:13">
      <c r="A113" s="18">
        <v>2004</v>
      </c>
      <c r="B113" s="19">
        <f t="shared" si="31"/>
        <v>1.2883753808424827</v>
      </c>
      <c r="C113" s="19">
        <f t="shared" si="32"/>
        <v>0.6681366084443392</v>
      </c>
      <c r="D113" s="19">
        <f t="shared" si="33"/>
        <v>0.82077129482770284</v>
      </c>
      <c r="E113" s="19">
        <f t="shared" si="34"/>
        <v>0.7935570224412779</v>
      </c>
      <c r="F113" s="19">
        <f t="shared" si="35"/>
        <v>0.84544673563646722</v>
      </c>
      <c r="H113" s="18">
        <v>2004</v>
      </c>
      <c r="I113" s="19">
        <f t="shared" si="36"/>
        <v>0.85978967434634301</v>
      </c>
      <c r="J113" s="19">
        <f t="shared" si="37"/>
        <v>1.0768900222441768</v>
      </c>
      <c r="K113" s="19">
        <f t="shared" si="38"/>
        <v>1.3618270112747883</v>
      </c>
      <c r="L113" s="19">
        <f t="shared" si="39"/>
        <v>1.2957339757384623</v>
      </c>
      <c r="M113" s="19">
        <f t="shared" si="40"/>
        <v>1.1200288659286231</v>
      </c>
    </row>
    <row r="114" spans="1:13">
      <c r="A114" s="18">
        <v>2005</v>
      </c>
      <c r="B114" s="19">
        <f t="shared" si="31"/>
        <v>1.3658505771793623</v>
      </c>
      <c r="C114" s="19">
        <f t="shared" si="32"/>
        <v>0.66912034977156609</v>
      </c>
      <c r="D114" s="19">
        <f t="shared" si="33"/>
        <v>0.80873802215145973</v>
      </c>
      <c r="E114" s="19">
        <f t="shared" si="34"/>
        <v>0.76871745101614708</v>
      </c>
      <c r="F114" s="19">
        <f t="shared" si="35"/>
        <v>0.84480757540741203</v>
      </c>
      <c r="H114" s="18">
        <v>2005</v>
      </c>
      <c r="I114" s="19">
        <f t="shared" si="36"/>
        <v>0.81566492199405816</v>
      </c>
      <c r="J114" s="19">
        <f t="shared" si="37"/>
        <v>1.0693383456722265</v>
      </c>
      <c r="K114" s="19">
        <f t="shared" si="38"/>
        <v>1.3927275428433041</v>
      </c>
      <c r="L114" s="19">
        <f t="shared" si="39"/>
        <v>1.3145290854050782</v>
      </c>
      <c r="M114" s="19">
        <f t="shared" si="40"/>
        <v>1.1303816014704871</v>
      </c>
    </row>
    <row r="115" spans="1:13">
      <c r="A115" s="18">
        <v>2006</v>
      </c>
      <c r="B115" s="19">
        <f t="shared" si="31"/>
        <v>1.5135348376835789</v>
      </c>
      <c r="C115" s="19">
        <f t="shared" si="32"/>
        <v>0.65712648002139717</v>
      </c>
      <c r="D115" s="19">
        <f t="shared" si="33"/>
        <v>0.80496618729413638</v>
      </c>
      <c r="E115" s="19">
        <f t="shared" si="34"/>
        <v>0.74110724293946717</v>
      </c>
      <c r="F115" s="19">
        <f t="shared" si="35"/>
        <v>0.83482244058273247</v>
      </c>
      <c r="H115" s="18">
        <v>2006</v>
      </c>
      <c r="I115" s="19">
        <f t="shared" si="36"/>
        <v>0.74892852182815561</v>
      </c>
      <c r="J115" s="19">
        <f t="shared" si="37"/>
        <v>1.0661071681126006</v>
      </c>
      <c r="K115" s="19">
        <f t="shared" si="38"/>
        <v>1.4199318736157305</v>
      </c>
      <c r="L115" s="19">
        <f t="shared" si="39"/>
        <v>1.3573530488219629</v>
      </c>
      <c r="M115" s="19">
        <f t="shared" si="40"/>
        <v>1.137861695252318</v>
      </c>
    </row>
    <row r="116" spans="1:13">
      <c r="A116" s="18">
        <v>2007</v>
      </c>
      <c r="B116" s="19">
        <f t="shared" si="31"/>
        <v>1.6747177565705633</v>
      </c>
      <c r="C116" s="19">
        <f t="shared" si="32"/>
        <v>0.61925523970187157</v>
      </c>
      <c r="D116" s="19">
        <f t="shared" si="33"/>
        <v>0.84879935399395601</v>
      </c>
      <c r="E116" s="19">
        <f t="shared" si="34"/>
        <v>0.70128157052417828</v>
      </c>
      <c r="F116" s="19">
        <f t="shared" si="35"/>
        <v>0.77578035302508896</v>
      </c>
      <c r="H116" s="18">
        <v>2007</v>
      </c>
      <c r="I116" s="19">
        <f t="shared" si="36"/>
        <v>0.69903787254898964</v>
      </c>
      <c r="J116" s="19">
        <f t="shared" si="37"/>
        <v>1.0924032629050831</v>
      </c>
      <c r="K116" s="19">
        <f t="shared" si="38"/>
        <v>1.3781338663008096</v>
      </c>
      <c r="L116" s="19">
        <f t="shared" si="39"/>
        <v>1.4308761249376061</v>
      </c>
      <c r="M116" s="19">
        <f t="shared" si="40"/>
        <v>1.1889331454402137</v>
      </c>
    </row>
    <row r="117" spans="1:13">
      <c r="A117" s="18">
        <v>2008</v>
      </c>
      <c r="B117" s="19">
        <f t="shared" si="31"/>
        <v>1.5732594995401561</v>
      </c>
      <c r="C117" s="19">
        <f t="shared" si="32"/>
        <v>0.70287369093902163</v>
      </c>
      <c r="D117" s="19">
        <f t="shared" si="33"/>
        <v>0.8856227853574028</v>
      </c>
      <c r="E117" s="19">
        <f t="shared" si="34"/>
        <v>0.63466701856665075</v>
      </c>
      <c r="F117" s="19">
        <f t="shared" si="35"/>
        <v>0.76470694328773048</v>
      </c>
      <c r="H117" s="18">
        <v>2008</v>
      </c>
      <c r="I117" s="19">
        <f t="shared" si="36"/>
        <v>0.7552594940677787</v>
      </c>
      <c r="J117" s="19">
        <f t="shared" si="37"/>
        <v>1.1441972977112658</v>
      </c>
      <c r="K117" s="19">
        <f t="shared" si="38"/>
        <v>1.3288811660297084</v>
      </c>
      <c r="L117" s="19">
        <f t="shared" si="39"/>
        <v>1.536417956711484</v>
      </c>
      <c r="M117" s="19">
        <f t="shared" si="40"/>
        <v>1.2407528277109534</v>
      </c>
    </row>
    <row r="118" spans="1:13">
      <c r="A118" s="18">
        <v>2009</v>
      </c>
      <c r="B118" s="19">
        <f t="shared" si="31"/>
        <v>1.2686583003551124</v>
      </c>
      <c r="C118" s="19">
        <f t="shared" si="32"/>
        <v>0.75933510101392843</v>
      </c>
      <c r="D118" s="19">
        <f t="shared" si="33"/>
        <v>0.78562657750002163</v>
      </c>
      <c r="E118" s="19">
        <f t="shared" si="34"/>
        <v>0.56825932795874101</v>
      </c>
      <c r="F118" s="19">
        <f t="shared" si="35"/>
        <v>0.73981628941786604</v>
      </c>
      <c r="H118" s="18">
        <v>2009</v>
      </c>
      <c r="I118" s="19">
        <f t="shared" si="36"/>
        <v>0.91342772965623031</v>
      </c>
      <c r="J118" s="19">
        <f t="shared" si="37"/>
        <v>1.2180465681717711</v>
      </c>
      <c r="K118" s="19">
        <f t="shared" si="38"/>
        <v>1.442325216651086</v>
      </c>
      <c r="L118" s="19">
        <f t="shared" si="39"/>
        <v>1.6276433718331254</v>
      </c>
      <c r="M118" s="19">
        <f t="shared" si="40"/>
        <v>1.3794103028541271</v>
      </c>
    </row>
    <row r="119" spans="1:13" s="25" customFormat="1">
      <c r="A119" s="25">
        <v>2010</v>
      </c>
      <c r="B119" s="24">
        <f t="shared" si="31"/>
        <v>1.2318161778391274</v>
      </c>
      <c r="C119" s="24">
        <f t="shared" si="32"/>
        <v>0.75958822285142136</v>
      </c>
      <c r="D119" s="24">
        <f t="shared" si="33"/>
        <v>0.78170144558966259</v>
      </c>
      <c r="E119" s="24">
        <f t="shared" si="34"/>
        <v>0.54199623897612892</v>
      </c>
      <c r="F119" s="24">
        <f t="shared" si="35"/>
        <v>0.80516824398714104</v>
      </c>
      <c r="H119" s="25">
        <v>2010</v>
      </c>
      <c r="I119" s="24">
        <f t="shared" si="36"/>
        <v>0.94054659556300146</v>
      </c>
      <c r="J119" s="24">
        <f t="shared" si="37"/>
        <v>1.2040148305622953</v>
      </c>
      <c r="K119" s="24">
        <f t="shared" si="38"/>
        <v>1.4374526953410796</v>
      </c>
      <c r="L119" s="24">
        <f t="shared" si="39"/>
        <v>1.6470492240324364</v>
      </c>
      <c r="M119" s="24">
        <f t="shared" si="40"/>
        <v>1.2801187228033071</v>
      </c>
    </row>
    <row r="120" spans="1:13" s="25" customFormat="1">
      <c r="A120" s="25">
        <v>2011</v>
      </c>
      <c r="B120" s="24">
        <f t="shared" si="31"/>
        <v>1.1410816429403949</v>
      </c>
      <c r="C120" s="24">
        <f t="shared" si="32"/>
        <v>0.71751063383086933</v>
      </c>
      <c r="D120" s="24">
        <f t="shared" si="33"/>
        <v>0.76589505208038655</v>
      </c>
      <c r="E120" s="24">
        <f t="shared" si="34"/>
        <v>0.47873180919783553</v>
      </c>
      <c r="F120" s="24">
        <f t="shared" si="35"/>
        <v>0.75904789447213605</v>
      </c>
      <c r="H120" s="25">
        <v>2011</v>
      </c>
      <c r="I120" s="24">
        <f t="shared" si="36"/>
        <v>1.0315192849689276</v>
      </c>
      <c r="J120" s="24">
        <f t="shared" si="37"/>
        <v>1.3201604355331615</v>
      </c>
      <c r="K120" s="24">
        <f t="shared" si="38"/>
        <v>1.4825848447064403</v>
      </c>
      <c r="L120" s="24">
        <f t="shared" si="39"/>
        <v>1.8189568091952679</v>
      </c>
      <c r="M120" s="24">
        <f t="shared" si="40"/>
        <v>1.3802308844805009</v>
      </c>
    </row>
    <row r="121" spans="1:13">
      <c r="A121" s="25">
        <v>2012</v>
      </c>
      <c r="B121" s="24">
        <f t="shared" si="31"/>
        <v>1.1515494068682528</v>
      </c>
      <c r="C121" s="24">
        <f t="shared" si="32"/>
        <v>0.71610496177513527</v>
      </c>
      <c r="D121" s="24">
        <f t="shared" si="33"/>
        <v>0.75204234916909174</v>
      </c>
      <c r="E121" s="24">
        <f t="shared" si="34"/>
        <v>0.45293992297168922</v>
      </c>
      <c r="F121" s="24">
        <f t="shared" si="35"/>
        <v>0.81116590202104566</v>
      </c>
      <c r="G121" s="25"/>
      <c r="H121" s="25">
        <v>2012</v>
      </c>
      <c r="I121" s="24">
        <f t="shared" si="36"/>
        <v>1.0313506177694376</v>
      </c>
      <c r="J121" s="24">
        <f t="shared" si="37"/>
        <v>1.254366324130358</v>
      </c>
      <c r="K121" s="24">
        <f t="shared" si="38"/>
        <v>1.5133870258053639</v>
      </c>
      <c r="L121" s="24">
        <f t="shared" si="39"/>
        <v>1.9111981154176569</v>
      </c>
      <c r="M121" s="24">
        <f t="shared" si="40"/>
        <v>1.3075880821941688</v>
      </c>
    </row>
    <row r="122" spans="1:13">
      <c r="A122" s="25">
        <v>2013</v>
      </c>
      <c r="B122" s="24">
        <f>I83/W42</f>
        <v>1.416454391545672</v>
      </c>
      <c r="C122" s="24">
        <f t="shared" ref="C122:F122" si="41">J83/X42</f>
        <v>0.70950310488028079</v>
      </c>
      <c r="D122" s="24">
        <f t="shared" si="41"/>
        <v>0.73998058268081457</v>
      </c>
      <c r="E122" s="24">
        <f t="shared" si="41"/>
        <v>0.43415778467346128</v>
      </c>
      <c r="F122" s="24">
        <f t="shared" si="41"/>
        <v>0.77492647156305028</v>
      </c>
      <c r="G122" s="25"/>
      <c r="H122" s="25">
        <v>2013</v>
      </c>
      <c r="I122" s="24">
        <f t="shared" si="36"/>
        <v>0.84619546684221914</v>
      </c>
      <c r="J122" s="24">
        <f t="shared" ref="J122:L122" si="42">J42/(Q83*D42)</f>
        <v>1.2967451058005373</v>
      </c>
      <c r="K122" s="24">
        <f t="shared" si="42"/>
        <v>1.5596368717321323</v>
      </c>
      <c r="L122" s="24">
        <f t="shared" si="42"/>
        <v>1.9982534609694536</v>
      </c>
      <c r="M122" s="24">
        <f t="shared" ref="M122" si="43">M42/(T83*E42)</f>
        <v>1.36942692797782</v>
      </c>
    </row>
    <row r="123" spans="1:13" s="47" customFormat="1">
      <c r="A123" s="47">
        <v>2014</v>
      </c>
      <c r="B123" s="48">
        <f t="shared" ref="B123:B125" si="44">I84/W43</f>
        <v>1.5123447158954193</v>
      </c>
      <c r="C123" s="48">
        <f t="shared" ref="C123:C125" si="45">J84/X43</f>
        <v>0.66192268708253832</v>
      </c>
      <c r="D123" s="48">
        <f t="shared" ref="D123:D125" si="46">K84/Y43</f>
        <v>0.72801817828861881</v>
      </c>
      <c r="E123" s="48">
        <f t="shared" ref="E123:E125" si="47">L84/Z43</f>
        <v>0.42517678722425756</v>
      </c>
      <c r="F123" s="48">
        <f t="shared" ref="F123:F125" si="48">M84/AA43</f>
        <v>0.76886809212367813</v>
      </c>
      <c r="H123" s="47">
        <v>2014</v>
      </c>
      <c r="I123" s="48">
        <f t="shared" ref="I123:I125" si="49">I43/(P84*C43)</f>
        <v>0.80093067953883912</v>
      </c>
      <c r="J123" s="48">
        <f t="shared" ref="J123:J125" si="50">J43/(Q84*D43)</f>
        <v>1.3849684211703996</v>
      </c>
      <c r="K123" s="48">
        <f t="shared" ref="K123:K125" si="51">K43/(R84*E43)</f>
        <v>1.5835462448561606</v>
      </c>
      <c r="L123" s="48">
        <f t="shared" ref="L123:L125" si="52">L43/(S84*F43)</f>
        <v>2.055350184082406</v>
      </c>
      <c r="M123" s="48">
        <f t="shared" ref="M123:M125" si="53">M43/(T84*E43)</f>
        <v>1.3742854325194178</v>
      </c>
    </row>
    <row r="124" spans="1:13" s="47" customFormat="1">
      <c r="A124" s="47">
        <v>2015</v>
      </c>
      <c r="B124" s="48">
        <f t="shared" si="44"/>
        <v>1.6937732112829624</v>
      </c>
      <c r="C124" s="48">
        <f t="shared" si="45"/>
        <v>0.71065426669717291</v>
      </c>
      <c r="D124" s="48">
        <f t="shared" si="46"/>
        <v>0.72079602573880053</v>
      </c>
      <c r="E124" s="48">
        <f t="shared" si="47"/>
        <v>0.43161349298207718</v>
      </c>
      <c r="F124" s="48">
        <f t="shared" si="48"/>
        <v>0.90842667807778354</v>
      </c>
      <c r="H124" s="47">
        <v>2015</v>
      </c>
      <c r="I124" s="48">
        <f t="shared" si="49"/>
        <v>0.70655917906084698</v>
      </c>
      <c r="J124" s="48">
        <f t="shared" si="50"/>
        <v>1.2865545972480028</v>
      </c>
      <c r="K124" s="48">
        <f t="shared" si="51"/>
        <v>1.3253122464782416</v>
      </c>
      <c r="L124" s="48">
        <f t="shared" si="52"/>
        <v>2.0568130209782907</v>
      </c>
      <c r="M124" s="48">
        <f t="shared" si="53"/>
        <v>1.1491964934019347</v>
      </c>
    </row>
    <row r="125" spans="1:13" s="47" customFormat="1">
      <c r="A125" s="47">
        <v>2016</v>
      </c>
      <c r="B125" s="48">
        <f t="shared" si="44"/>
        <v>1.6775169965443129</v>
      </c>
      <c r="C125" s="48">
        <f t="shared" si="45"/>
        <v>0.70141108915056305</v>
      </c>
      <c r="D125" s="48">
        <f t="shared" si="46"/>
        <v>0.71379945806061129</v>
      </c>
      <c r="E125" s="48">
        <f t="shared" si="47"/>
        <v>0.42989772811362448</v>
      </c>
      <c r="F125" s="48">
        <f t="shared" si="48"/>
        <v>0.89861227396696175</v>
      </c>
      <c r="H125" s="47">
        <v>2016</v>
      </c>
      <c r="I125" s="48">
        <f t="shared" si="49"/>
        <v>0.70525652067747446</v>
      </c>
      <c r="J125" s="48">
        <f t="shared" si="50"/>
        <v>1.2965374622934438</v>
      </c>
      <c r="K125" s="48">
        <f t="shared" si="51"/>
        <v>1.3361386542471054</v>
      </c>
      <c r="L125" s="48">
        <f t="shared" si="52"/>
        <v>2.0938427103354003</v>
      </c>
      <c r="M125" s="48">
        <f t="shared" si="53"/>
        <v>1.1533680766729839</v>
      </c>
    </row>
  </sheetData>
  <pageMargins left="0.7" right="0.7" top="0.75" bottom="0.75" header="0.3" footer="0.3"/>
  <pageSetup paperSize="9" orientation="portrait" horizontalDpi="0" verticalDpi="0" r:id="rId1"/>
  <ignoredErrors>
    <ignoredError sqref="Y9:Y41 Y42 Y43:Y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80" zoomScaleNormal="8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W31" sqref="W31"/>
    </sheetView>
  </sheetViews>
  <sheetFormatPr baseColWidth="10" defaultRowHeight="12.75"/>
  <cols>
    <col min="1" max="1" width="33.42578125" bestFit="1" customWidth="1"/>
    <col min="4" max="4" width="22.7109375" bestFit="1" customWidth="1"/>
    <col min="9" max="9" width="32.140625" bestFit="1" customWidth="1"/>
    <col min="10" max="10" width="22.7109375" bestFit="1" customWidth="1"/>
    <col min="13" max="13" width="8" customWidth="1"/>
    <col min="16" max="16" width="13.7109375" bestFit="1" customWidth="1"/>
  </cols>
  <sheetData>
    <row r="1" spans="1:27">
      <c r="B1" t="s">
        <v>22</v>
      </c>
      <c r="J1" t="s">
        <v>27</v>
      </c>
      <c r="P1" t="s">
        <v>33</v>
      </c>
      <c r="R1" t="s">
        <v>34</v>
      </c>
      <c r="W1" t="s">
        <v>39</v>
      </c>
    </row>
    <row r="2" spans="1:27">
      <c r="B2" t="s">
        <v>23</v>
      </c>
      <c r="C2" t="s">
        <v>24</v>
      </c>
      <c r="D2" t="s">
        <v>25</v>
      </c>
      <c r="E2" t="s">
        <v>4</v>
      </c>
      <c r="F2" t="s">
        <v>26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P2" t="s">
        <v>35</v>
      </c>
      <c r="Q2" t="s">
        <v>36</v>
      </c>
      <c r="R2" t="s">
        <v>37</v>
      </c>
      <c r="S2" t="s">
        <v>4</v>
      </c>
      <c r="T2" t="s">
        <v>38</v>
      </c>
      <c r="W2" t="s">
        <v>10</v>
      </c>
      <c r="X2" t="s">
        <v>40</v>
      </c>
      <c r="Y2" t="s">
        <v>30</v>
      </c>
      <c r="Z2" t="s">
        <v>4</v>
      </c>
      <c r="AA2" t="s">
        <v>32</v>
      </c>
    </row>
    <row r="3" spans="1:27">
      <c r="A3">
        <v>1980</v>
      </c>
      <c r="B3" s="1">
        <v>0.83158125636335045</v>
      </c>
      <c r="C3" s="1">
        <v>0.55421002934860886</v>
      </c>
      <c r="D3" s="1">
        <v>0.75657290157768087</v>
      </c>
      <c r="E3" s="1">
        <v>0.82621282021178666</v>
      </c>
      <c r="F3" s="1">
        <v>1.8208799160015887</v>
      </c>
      <c r="G3" s="1"/>
      <c r="H3">
        <v>1980</v>
      </c>
      <c r="I3" s="1">
        <v>0.56141087311671811</v>
      </c>
      <c r="J3" s="1">
        <v>0.32402868565836951</v>
      </c>
      <c r="K3" s="1">
        <v>0.54627401402841602</v>
      </c>
      <c r="L3" s="1">
        <v>0.68596064678820312</v>
      </c>
      <c r="M3" s="1">
        <v>1.5438652307804439</v>
      </c>
      <c r="O3">
        <v>1980</v>
      </c>
      <c r="P3" s="1">
        <v>0.71978723404255318</v>
      </c>
      <c r="Q3" s="1">
        <v>1.0900442052661927</v>
      </c>
      <c r="R3" s="1">
        <v>0.64798105239318382</v>
      </c>
      <c r="S3" s="1">
        <v>0.47656300292428205</v>
      </c>
      <c r="T3" s="1">
        <v>0.32797534890668062</v>
      </c>
      <c r="V3">
        <v>1980</v>
      </c>
      <c r="W3" s="1">
        <v>1</v>
      </c>
      <c r="X3" s="1">
        <v>2.4105889857537739</v>
      </c>
      <c r="Y3" s="1">
        <v>0.92162768343479651</v>
      </c>
      <c r="Z3" s="1">
        <v>0.68253968253968256</v>
      </c>
      <c r="AA3" s="1">
        <v>0.17964071856287425</v>
      </c>
    </row>
    <row r="4" spans="1:27">
      <c r="A4">
        <v>1981</v>
      </c>
      <c r="B4" s="1">
        <v>0.89302179013520899</v>
      </c>
      <c r="C4" s="1">
        <v>0.58830337917586906</v>
      </c>
      <c r="D4" s="1">
        <v>0.6946188923104859</v>
      </c>
      <c r="E4" s="1">
        <v>0.77109018665870654</v>
      </c>
      <c r="F4" s="1">
        <v>1.6509897686939512</v>
      </c>
      <c r="G4" s="1"/>
      <c r="H4">
        <v>1981</v>
      </c>
      <c r="I4" s="1">
        <v>0.61144263931748055</v>
      </c>
      <c r="J4" s="1">
        <v>0.34714126067694195</v>
      </c>
      <c r="K4" s="1">
        <v>0.4786768565692906</v>
      </c>
      <c r="L4" s="1">
        <v>0.66081033812670043</v>
      </c>
      <c r="M4" s="1">
        <v>1.3947231502889246</v>
      </c>
      <c r="O4">
        <v>1981</v>
      </c>
      <c r="P4" s="1">
        <v>0.78553191489361707</v>
      </c>
      <c r="Q4" s="1">
        <v>1.1050355564097636</v>
      </c>
      <c r="R4" s="1">
        <v>0.69374431251553559</v>
      </c>
      <c r="S4" s="1">
        <v>0.52765826318116726</v>
      </c>
      <c r="T4" s="1">
        <v>0.33583329411692492</v>
      </c>
      <c r="V4">
        <v>1981</v>
      </c>
      <c r="W4" s="1">
        <v>1</v>
      </c>
      <c r="X4" s="1">
        <v>2.3446736125877101</v>
      </c>
      <c r="Y4" s="1">
        <v>1.1636975328420378</v>
      </c>
      <c r="Z4" s="1">
        <v>0.79365079365079338</v>
      </c>
      <c r="AA4" s="1">
        <v>0.20359281437125748</v>
      </c>
    </row>
    <row r="5" spans="1:27">
      <c r="A5">
        <v>1982</v>
      </c>
      <c r="B5" s="1">
        <v>0.89707061314723013</v>
      </c>
      <c r="C5" s="1">
        <v>0.53951686557770695</v>
      </c>
      <c r="D5" s="1">
        <v>0.66421306247333778</v>
      </c>
      <c r="E5" s="1">
        <v>0.72315351419202767</v>
      </c>
      <c r="F5" s="1">
        <v>1.4528100317734349</v>
      </c>
      <c r="G5" s="1"/>
      <c r="H5">
        <v>1982</v>
      </c>
      <c r="I5" s="1">
        <v>0.63482483209293894</v>
      </c>
      <c r="J5" s="1">
        <v>0.31375430853472047</v>
      </c>
      <c r="K5" s="1">
        <v>0.46028312812126854</v>
      </c>
      <c r="L5" s="1">
        <v>0.61075371093883168</v>
      </c>
      <c r="M5" s="1">
        <v>1.2787124458802144</v>
      </c>
      <c r="O5">
        <v>1982</v>
      </c>
      <c r="P5" s="1">
        <v>0.80138297872340425</v>
      </c>
      <c r="Q5" s="1">
        <v>1.1100326734576207</v>
      </c>
      <c r="R5" s="1">
        <v>0.74479003261634069</v>
      </c>
      <c r="S5" s="1">
        <v>0.57259680682325453</v>
      </c>
      <c r="T5" s="1">
        <v>0.34422526450614949</v>
      </c>
      <c r="V5">
        <v>1982</v>
      </c>
      <c r="W5" s="1">
        <v>1</v>
      </c>
      <c r="X5" s="1">
        <v>2.6480969593876251</v>
      </c>
      <c r="Y5" s="1">
        <v>1.3110541493111183</v>
      </c>
      <c r="Z5" s="1">
        <v>0.90476190476190477</v>
      </c>
      <c r="AA5" s="1">
        <v>0.22634730538922157</v>
      </c>
    </row>
    <row r="6" spans="1:27">
      <c r="A6">
        <v>1983</v>
      </c>
      <c r="B6" s="1">
        <v>0.9006587878386545</v>
      </c>
      <c r="C6" s="1">
        <v>0.5480376443327386</v>
      </c>
      <c r="D6" s="1">
        <v>0.63041654524003587</v>
      </c>
      <c r="E6" s="1">
        <v>0.67437748592567948</v>
      </c>
      <c r="F6" s="1">
        <v>1.4015942146297455</v>
      </c>
      <c r="G6" s="1"/>
      <c r="H6">
        <v>1983</v>
      </c>
      <c r="I6" s="1">
        <v>0.6588763840987476</v>
      </c>
      <c r="J6" s="1">
        <v>0.3345530423362576</v>
      </c>
      <c r="K6" s="1">
        <v>0.44415383380343459</v>
      </c>
      <c r="L6" s="1">
        <v>0.55560217409226342</v>
      </c>
      <c r="M6" s="1">
        <v>1.2388936100191774</v>
      </c>
      <c r="O6">
        <v>1983</v>
      </c>
      <c r="P6" s="1">
        <v>0.81138297872340426</v>
      </c>
      <c r="Q6" s="1">
        <v>1.1031135883144341</v>
      </c>
      <c r="R6" s="1">
        <v>0.78689512540933781</v>
      </c>
      <c r="S6" s="1">
        <v>0.60979671437752681</v>
      </c>
      <c r="T6" s="1">
        <v>0.34273163086379083</v>
      </c>
      <c r="V6">
        <v>1983</v>
      </c>
      <c r="W6" s="1">
        <v>1</v>
      </c>
      <c r="X6" s="1">
        <v>2.525090367850308</v>
      </c>
      <c r="Y6" s="1">
        <v>1.4567446331304073</v>
      </c>
      <c r="Z6" s="1">
        <v>1.0476190476190474</v>
      </c>
      <c r="AA6" s="1">
        <v>0.237125748502994</v>
      </c>
    </row>
    <row r="7" spans="1:27">
      <c r="A7">
        <v>1984</v>
      </c>
      <c r="B7" s="1">
        <v>0.9090438959661763</v>
      </c>
      <c r="C7" s="1">
        <v>0.55672291569640786</v>
      </c>
      <c r="D7" s="1">
        <v>0.612503926341608</v>
      </c>
      <c r="E7" s="1">
        <v>0.63870590319616061</v>
      </c>
      <c r="F7" s="1">
        <v>1.2546944964869655</v>
      </c>
      <c r="G7" s="1"/>
      <c r="H7">
        <v>1984</v>
      </c>
      <c r="I7" s="1">
        <v>0.68551461245235068</v>
      </c>
      <c r="J7" s="1">
        <v>0.3436022759733367</v>
      </c>
      <c r="K7" s="1">
        <v>0.41825983404044081</v>
      </c>
      <c r="L7" s="1">
        <v>0.51143801010493595</v>
      </c>
      <c r="M7" s="1">
        <v>1.0872375338597577</v>
      </c>
      <c r="O7">
        <v>1984</v>
      </c>
      <c r="P7" s="1">
        <v>0.8307446808510639</v>
      </c>
      <c r="Q7" s="1">
        <v>1.1040745723620988</v>
      </c>
      <c r="R7" s="1">
        <v>0.82978570129588936</v>
      </c>
      <c r="S7" s="1">
        <v>0.64602995199365121</v>
      </c>
      <c r="T7" s="1">
        <v>0.35042998234238587</v>
      </c>
      <c r="V7">
        <v>1984</v>
      </c>
      <c r="W7" s="1">
        <v>1</v>
      </c>
      <c r="X7" s="1">
        <v>2.5251966829683181</v>
      </c>
      <c r="Y7" s="1">
        <v>1.6213393143223327</v>
      </c>
      <c r="Z7" s="1">
        <v>1.1904761904761902</v>
      </c>
      <c r="AA7" s="1">
        <v>0.27784431137724552</v>
      </c>
    </row>
    <row r="8" spans="1:27">
      <c r="A8">
        <v>1985</v>
      </c>
      <c r="B8" s="1">
        <v>0.88130433469667313</v>
      </c>
      <c r="C8" s="1">
        <v>0.53798606247500447</v>
      </c>
      <c r="D8" s="1">
        <v>0.60858543316833813</v>
      </c>
      <c r="E8" s="1">
        <v>0.64553070916351163</v>
      </c>
      <c r="F8" s="1">
        <v>1.0905011196864487</v>
      </c>
      <c r="G8" s="1"/>
      <c r="H8">
        <v>1985</v>
      </c>
      <c r="I8" s="1">
        <v>0.71150617171900521</v>
      </c>
      <c r="J8" s="1">
        <v>0.34684341057900769</v>
      </c>
      <c r="K8" s="1">
        <v>0.42172825313121698</v>
      </c>
      <c r="L8" s="1">
        <v>0.51935658265817608</v>
      </c>
      <c r="M8" s="1">
        <v>0.93772775058747071</v>
      </c>
      <c r="O8">
        <v>1985</v>
      </c>
      <c r="P8" s="1">
        <v>0.82680851063829786</v>
      </c>
      <c r="Q8" s="1">
        <v>1.0953296175283491</v>
      </c>
      <c r="R8" s="1">
        <v>0.86402157710431871</v>
      </c>
      <c r="S8" s="1">
        <v>0.68621957126710798</v>
      </c>
      <c r="T8" s="1">
        <v>0.37981773577416261</v>
      </c>
      <c r="V8">
        <v>1985</v>
      </c>
      <c r="W8" s="1">
        <v>1</v>
      </c>
      <c r="X8" s="1">
        <v>2.5360408250053159</v>
      </c>
      <c r="Y8" s="1">
        <v>1.6867350208266583</v>
      </c>
      <c r="Z8" s="1">
        <v>1.2380952380952379</v>
      </c>
      <c r="AA8" s="1">
        <v>0.35209580838323357</v>
      </c>
    </row>
    <row r="9" spans="1:27">
      <c r="A9">
        <v>1986</v>
      </c>
      <c r="B9" s="1">
        <v>0.86837855163476607</v>
      </c>
      <c r="C9" s="1">
        <v>0.66898478571512443</v>
      </c>
      <c r="D9" s="1">
        <v>0.69639234479324497</v>
      </c>
      <c r="E9" s="1">
        <v>0.67962191417687035</v>
      </c>
      <c r="F9" s="1">
        <v>0.97207661504126319</v>
      </c>
      <c r="G9" s="1"/>
      <c r="H9">
        <v>1986</v>
      </c>
      <c r="I9" s="1">
        <v>0.71994690506444003</v>
      </c>
      <c r="J9" s="1">
        <v>0.4898464109399131</v>
      </c>
      <c r="K9" s="1">
        <v>0.56601098200684807</v>
      </c>
      <c r="L9" s="1">
        <v>0.61807714729887298</v>
      </c>
      <c r="M9" s="1">
        <v>0.85105080980528691</v>
      </c>
      <c r="O9">
        <v>1986</v>
      </c>
      <c r="P9" s="1">
        <v>0.80287234042553191</v>
      </c>
      <c r="Q9" s="1">
        <v>1.0440130693830483</v>
      </c>
      <c r="R9" s="1">
        <v>0.84739921234818083</v>
      </c>
      <c r="S9" s="1">
        <v>0.69536599960109036</v>
      </c>
      <c r="T9" s="1">
        <v>0.40353479654868329</v>
      </c>
      <c r="V9">
        <v>1986</v>
      </c>
      <c r="W9" s="1">
        <v>1</v>
      </c>
      <c r="X9" s="1">
        <v>1.7916223687008292</v>
      </c>
      <c r="Y9" s="1">
        <v>1.2963793655879527</v>
      </c>
      <c r="Z9" s="1">
        <v>1.0793650793650793</v>
      </c>
      <c r="AA9" s="1">
        <v>0.41317365269461082</v>
      </c>
    </row>
    <row r="10" spans="1:27">
      <c r="A10">
        <v>1987</v>
      </c>
      <c r="B10" s="1">
        <v>0.88976820389577316</v>
      </c>
      <c r="C10" s="1">
        <v>0.74669643547112075</v>
      </c>
      <c r="D10" s="1">
        <v>0.80190380932457062</v>
      </c>
      <c r="E10" s="1">
        <v>0.77921971550936875</v>
      </c>
      <c r="F10" s="1">
        <v>0.9062653841322319</v>
      </c>
      <c r="G10" s="1"/>
      <c r="H10">
        <v>1987</v>
      </c>
      <c r="I10" s="1">
        <v>0.75113450717008534</v>
      </c>
      <c r="J10" s="1">
        <v>0.5752475257834786</v>
      </c>
      <c r="K10" s="1">
        <v>0.67963262794582879</v>
      </c>
      <c r="L10" s="1">
        <v>0.71459290360808647</v>
      </c>
      <c r="M10" s="1">
        <v>0.81030821117344798</v>
      </c>
      <c r="O10">
        <v>1987</v>
      </c>
      <c r="P10" s="1">
        <v>0.82404255319148934</v>
      </c>
      <c r="Q10" s="1">
        <v>1.0112435133576783</v>
      </c>
      <c r="R10" s="1">
        <v>0.83834798886438922</v>
      </c>
      <c r="S10" s="1">
        <v>0.71919821271593098</v>
      </c>
      <c r="T10" s="1">
        <v>0.4207801268974774</v>
      </c>
      <c r="V10">
        <v>1987</v>
      </c>
      <c r="W10" s="1">
        <v>1</v>
      </c>
      <c r="X10" s="1">
        <v>1.5377418668934719</v>
      </c>
      <c r="Y10" s="1">
        <v>1.0967318167254085</v>
      </c>
      <c r="Z10" s="1">
        <v>0.96825396825396814</v>
      </c>
      <c r="AA10" s="1">
        <v>0.46562874251497016</v>
      </c>
    </row>
    <row r="11" spans="1:27">
      <c r="A11">
        <v>1988</v>
      </c>
      <c r="B11" s="1">
        <v>0.93581494802171672</v>
      </c>
      <c r="C11" s="1">
        <v>0.82797851907486064</v>
      </c>
      <c r="D11" s="1">
        <v>0.82953421960012774</v>
      </c>
      <c r="E11" s="1">
        <v>0.85108798506111238</v>
      </c>
      <c r="F11" s="1">
        <v>0.93265017763182534</v>
      </c>
      <c r="G11" s="1"/>
      <c r="H11">
        <v>1988</v>
      </c>
      <c r="I11" s="1">
        <v>0.78427346160827749</v>
      </c>
      <c r="J11" s="1">
        <v>0.65510918518151928</v>
      </c>
      <c r="K11" s="1">
        <v>0.7116383074420084</v>
      </c>
      <c r="L11" s="1">
        <v>0.83823600855033031</v>
      </c>
      <c r="M11" s="1">
        <v>0.88356449602465614</v>
      </c>
      <c r="O11">
        <v>1988</v>
      </c>
      <c r="P11" s="1">
        <v>0.85712765957446801</v>
      </c>
      <c r="Q11" s="1">
        <v>1.0056698058812223</v>
      </c>
      <c r="R11" s="1">
        <v>0.86740828774520007</v>
      </c>
      <c r="S11" s="1">
        <v>0.74566871714667726</v>
      </c>
      <c r="T11" s="1">
        <v>0.47183682154760909</v>
      </c>
      <c r="V11">
        <v>1988</v>
      </c>
      <c r="W11" s="1">
        <v>1</v>
      </c>
      <c r="X11" s="1">
        <v>1.3624282372953433</v>
      </c>
      <c r="Y11" s="1">
        <v>1.0841717398269786</v>
      </c>
      <c r="Z11" s="1">
        <v>0.88888888888888873</v>
      </c>
      <c r="AA11" s="1">
        <v>0.50730538922155699</v>
      </c>
    </row>
    <row r="12" spans="1:27">
      <c r="A12">
        <v>1989</v>
      </c>
      <c r="B12" s="1">
        <v>0.95138438606640496</v>
      </c>
      <c r="C12" s="1">
        <v>0.79433558240577662</v>
      </c>
      <c r="D12" s="1">
        <v>0.81181941818244385</v>
      </c>
      <c r="E12" s="1">
        <v>0.84504432947993391</v>
      </c>
      <c r="F12" s="1">
        <v>0.94289842597990137</v>
      </c>
      <c r="G12" s="1"/>
      <c r="H12">
        <v>1989</v>
      </c>
      <c r="I12" s="1">
        <v>0.82066845162461433</v>
      </c>
      <c r="J12" s="1">
        <v>0.62480803550938857</v>
      </c>
      <c r="K12" s="1">
        <v>0.70000197475253567</v>
      </c>
      <c r="L12" s="1">
        <v>0.81241040311430812</v>
      </c>
      <c r="M12" s="1">
        <v>0.96872582482314584</v>
      </c>
      <c r="O12">
        <v>1989</v>
      </c>
      <c r="P12" s="1">
        <v>0.89968085106382967</v>
      </c>
      <c r="Q12" s="1">
        <v>1.0250816836440515</v>
      </c>
      <c r="R12" s="1">
        <v>0.92509195164004487</v>
      </c>
      <c r="S12" s="1">
        <v>0.78128564991140614</v>
      </c>
      <c r="T12" s="1">
        <v>0.50696994931875983</v>
      </c>
      <c r="V12">
        <v>1989</v>
      </c>
      <c r="W12" s="1">
        <v>1</v>
      </c>
      <c r="X12" s="1">
        <v>1.4667233680629386</v>
      </c>
      <c r="Y12" s="1">
        <v>1.1697212431912849</v>
      </c>
      <c r="Z12" s="1">
        <v>0.96825396825396814</v>
      </c>
      <c r="AA12" s="1">
        <v>0.54598802395209578</v>
      </c>
    </row>
    <row r="13" spans="1:27">
      <c r="A13">
        <v>1990</v>
      </c>
      <c r="B13" s="1">
        <v>0.95787393047427494</v>
      </c>
      <c r="C13" s="1">
        <v>0.76956207044410496</v>
      </c>
      <c r="D13" s="1">
        <v>0.93517337717949423</v>
      </c>
      <c r="E13" s="1">
        <v>0.96103290050696299</v>
      </c>
      <c r="F13" s="1">
        <v>0.87560913715814592</v>
      </c>
      <c r="G13" s="1"/>
      <c r="H13">
        <v>1990</v>
      </c>
      <c r="I13" s="1">
        <v>0.87199355599927397</v>
      </c>
      <c r="J13" s="1">
        <v>0.61795632302169834</v>
      </c>
      <c r="K13" s="1">
        <v>0.84680197476394992</v>
      </c>
      <c r="L13" s="1">
        <v>0.95372619510299261</v>
      </c>
      <c r="M13" s="1">
        <v>0.87767129178550429</v>
      </c>
      <c r="O13">
        <v>1990</v>
      </c>
      <c r="P13" s="1">
        <v>0.9317021276595745</v>
      </c>
      <c r="Q13" s="1">
        <v>1.0404574284066883</v>
      </c>
      <c r="R13" s="1">
        <v>0.93868622947440894</v>
      </c>
      <c r="S13" s="1">
        <v>0.83009403925566405</v>
      </c>
      <c r="T13" s="1">
        <v>0.54111686967125738</v>
      </c>
      <c r="V13">
        <v>1990</v>
      </c>
      <c r="W13" s="1">
        <v>1</v>
      </c>
      <c r="X13" s="1">
        <v>1.5393365936636187</v>
      </c>
      <c r="Y13" s="1">
        <v>1.006632489586671</v>
      </c>
      <c r="Z13" s="1">
        <v>0.88888888888888873</v>
      </c>
      <c r="AA13" s="1">
        <v>0.62131736526946102</v>
      </c>
    </row>
    <row r="14" spans="1:27">
      <c r="A14">
        <v>1991</v>
      </c>
      <c r="B14" s="1">
        <v>0.97061042254332908</v>
      </c>
      <c r="C14" s="1">
        <v>0.8083132848873007</v>
      </c>
      <c r="D14" s="1">
        <v>0.91597988330570845</v>
      </c>
      <c r="E14" s="1">
        <v>0.95929268934375367</v>
      </c>
      <c r="F14" s="1">
        <v>0.87202735404338649</v>
      </c>
      <c r="G14" s="1"/>
      <c r="H14">
        <v>1991</v>
      </c>
      <c r="I14" s="1">
        <v>0.8979851152659285</v>
      </c>
      <c r="J14" s="1">
        <v>0.68156577464283596</v>
      </c>
      <c r="K14" s="1">
        <v>0.86070719877014978</v>
      </c>
      <c r="L14" s="1">
        <v>1.0032779675578376</v>
      </c>
      <c r="M14" s="1">
        <v>0.8467966675148374</v>
      </c>
      <c r="O14">
        <v>1991</v>
      </c>
      <c r="P14" s="1">
        <v>0.93382978723404253</v>
      </c>
      <c r="Q14" s="1">
        <v>1.0509321545262349</v>
      </c>
      <c r="R14" s="1">
        <v>0.95497048934532336</v>
      </c>
      <c r="S14" s="1">
        <v>0.8747698090826872</v>
      </c>
      <c r="T14" s="1">
        <v>0.57605766653503598</v>
      </c>
      <c r="V14">
        <v>1991</v>
      </c>
      <c r="W14" s="1">
        <v>1</v>
      </c>
      <c r="X14" s="1">
        <v>1.4321709547097596</v>
      </c>
      <c r="Y14" s="1">
        <v>1.0372957385453381</v>
      </c>
      <c r="Z14" s="1">
        <v>0.90476190476190477</v>
      </c>
      <c r="AA14" s="1">
        <v>0.66586826347305383</v>
      </c>
    </row>
    <row r="15" spans="1:27">
      <c r="A15">
        <v>1992</v>
      </c>
      <c r="B15" s="1">
        <v>0.96660541103603093</v>
      </c>
      <c r="C15" s="1">
        <v>0.83831722134267961</v>
      </c>
      <c r="D15" s="1">
        <v>0.95063810212078337</v>
      </c>
      <c r="E15" s="1">
        <v>0.97480899739154125</v>
      </c>
      <c r="F15" s="1">
        <v>0.84872722638689668</v>
      </c>
      <c r="G15" s="1"/>
      <c r="H15">
        <v>1992</v>
      </c>
      <c r="I15" s="1">
        <v>0.92463468869123255</v>
      </c>
      <c r="J15" s="1">
        <v>0.73307370768657565</v>
      </c>
      <c r="K15" s="1">
        <v>0.93671741903161676</v>
      </c>
      <c r="L15" s="1">
        <v>1.0300540020864444</v>
      </c>
      <c r="M15" s="1">
        <v>0.81270985419294073</v>
      </c>
      <c r="O15">
        <v>1992</v>
      </c>
      <c r="P15" s="1">
        <v>0.93936170212765957</v>
      </c>
      <c r="Q15" s="1">
        <v>1.0414184124543533</v>
      </c>
      <c r="R15" s="1">
        <v>0.95919185508676885</v>
      </c>
      <c r="S15" s="1">
        <v>0.90203180090820534</v>
      </c>
      <c r="T15" s="1">
        <v>0.61385171287041607</v>
      </c>
      <c r="V15">
        <v>1992</v>
      </c>
      <c r="W15" s="1">
        <v>1</v>
      </c>
      <c r="X15" s="1">
        <v>1.3464809695938762</v>
      </c>
      <c r="Y15" s="1">
        <v>0.99122076257609737</v>
      </c>
      <c r="Z15" s="1">
        <v>0.90476190476190477</v>
      </c>
      <c r="AA15" s="1">
        <v>0.73820359281437131</v>
      </c>
    </row>
    <row r="16" spans="1:27">
      <c r="A16">
        <v>1993</v>
      </c>
      <c r="B16" s="1">
        <v>0.96663291657507744</v>
      </c>
      <c r="C16" s="1">
        <v>0.89131767249618865</v>
      </c>
      <c r="D16" s="1">
        <v>0.86969109670595346</v>
      </c>
      <c r="E16" s="1">
        <v>0.90216732487314855</v>
      </c>
      <c r="F16" s="1">
        <v>0.83067203504263887</v>
      </c>
      <c r="G16" s="1"/>
      <c r="H16">
        <v>1993</v>
      </c>
      <c r="I16" s="1">
        <v>0.95062624795788708</v>
      </c>
      <c r="J16" s="1">
        <v>0.84418066557623805</v>
      </c>
      <c r="K16" s="1">
        <v>0.86016663957064188</v>
      </c>
      <c r="L16" s="1">
        <v>0.89692182306500912</v>
      </c>
      <c r="M16" s="1">
        <v>0.78410245692568104</v>
      </c>
      <c r="O16">
        <v>1993</v>
      </c>
      <c r="P16" s="1">
        <v>0.95308510638297872</v>
      </c>
      <c r="Q16" s="1">
        <v>1.0255621756678839</v>
      </c>
      <c r="R16" s="1">
        <v>0.94561474017271019</v>
      </c>
      <c r="S16" s="1">
        <v>0.9374724958130316</v>
      </c>
      <c r="T16" s="1">
        <v>0.72388749869562818</v>
      </c>
      <c r="V16">
        <v>1993</v>
      </c>
      <c r="W16" s="1">
        <v>1</v>
      </c>
      <c r="X16" s="1">
        <v>1.1822241122687647</v>
      </c>
      <c r="Y16" s="1">
        <v>1.1005126561999359</v>
      </c>
      <c r="Z16" s="1">
        <v>1.0634920634920635</v>
      </c>
      <c r="AA16" s="1">
        <v>0.87760479041916184</v>
      </c>
    </row>
    <row r="17" spans="1:27">
      <c r="A17">
        <v>1994</v>
      </c>
      <c r="B17" s="1">
        <v>0.97750592992979735</v>
      </c>
      <c r="C17" s="1">
        <v>0.93986016069137479</v>
      </c>
      <c r="D17" s="1">
        <v>0.89756982021305998</v>
      </c>
      <c r="E17" s="1">
        <v>0.93936368713564156</v>
      </c>
      <c r="F17" s="1">
        <v>0.85168554928144169</v>
      </c>
      <c r="G17" s="1"/>
      <c r="H17">
        <v>1994</v>
      </c>
      <c r="I17" s="1">
        <v>0.97531312397894354</v>
      </c>
      <c r="J17" s="1">
        <v>0.92393283062949039</v>
      </c>
      <c r="K17" s="1">
        <v>0.8894071735565855</v>
      </c>
      <c r="L17" s="1">
        <v>0.94128225059045101</v>
      </c>
      <c r="M17" s="1">
        <v>0.8272282336897343</v>
      </c>
      <c r="O17">
        <v>1994</v>
      </c>
      <c r="P17" s="1">
        <v>0.96542553191489366</v>
      </c>
      <c r="Q17" s="1">
        <v>1.008360561214684</v>
      </c>
      <c r="R17" s="1">
        <v>0.95271997616394066</v>
      </c>
      <c r="S17" s="1">
        <v>0.96121711765618412</v>
      </c>
      <c r="T17" s="1">
        <v>0.86983698932563469</v>
      </c>
      <c r="V17">
        <v>1994</v>
      </c>
      <c r="W17" s="1">
        <v>1</v>
      </c>
      <c r="X17" s="1">
        <v>1.0866468211779714</v>
      </c>
      <c r="Y17" s="1">
        <v>1.0848766421018905</v>
      </c>
      <c r="Z17" s="1">
        <v>1.0317460317460316</v>
      </c>
      <c r="AA17" s="1">
        <v>1.0323353293413173</v>
      </c>
    </row>
    <row r="18" spans="1:27" s="17" customFormat="1">
      <c r="A18" s="17">
        <v>1995</v>
      </c>
      <c r="B18" s="17">
        <v>1</v>
      </c>
      <c r="C18" s="17">
        <v>1</v>
      </c>
      <c r="D18" s="17">
        <v>1</v>
      </c>
      <c r="E18" s="17">
        <v>1</v>
      </c>
      <c r="F18" s="17">
        <v>1</v>
      </c>
      <c r="H18" s="17">
        <v>1995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O18" s="17">
        <v>1995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V18" s="17">
        <v>1995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</row>
    <row r="19" spans="1:27">
      <c r="A19">
        <v>1996</v>
      </c>
      <c r="B19" s="1">
        <v>0.98664533746719285</v>
      </c>
      <c r="C19" s="1">
        <v>0.89489255740045615</v>
      </c>
      <c r="D19" s="1">
        <v>0.9878728821066628</v>
      </c>
      <c r="E19" s="1">
        <v>0.99737722880292967</v>
      </c>
      <c r="F19" s="1">
        <v>1.0694766877835209</v>
      </c>
      <c r="G19" s="1"/>
      <c r="H19">
        <v>1996</v>
      </c>
      <c r="I19" s="1">
        <v>1.0337969685968416</v>
      </c>
      <c r="J19" s="1">
        <v>0.86985001476891455</v>
      </c>
      <c r="K19" s="1">
        <v>1.003181203001889</v>
      </c>
      <c r="L19" s="1">
        <v>1.0082224057520404</v>
      </c>
      <c r="M19" s="1">
        <v>1.088217445626851</v>
      </c>
      <c r="O19">
        <v>1996</v>
      </c>
      <c r="P19" s="1">
        <v>1.0234042553191489</v>
      </c>
      <c r="Q19" s="1">
        <v>0.98356717278493166</v>
      </c>
      <c r="R19" s="1">
        <v>1.0046617456479754</v>
      </c>
      <c r="S19" s="1">
        <v>1.0260314927557797</v>
      </c>
      <c r="T19" s="1">
        <v>1.0640605146693238</v>
      </c>
      <c r="V19">
        <v>1996</v>
      </c>
      <c r="W19" s="1">
        <v>1</v>
      </c>
      <c r="X19" s="1">
        <v>1.1564958537103975</v>
      </c>
      <c r="Y19" s="1">
        <v>1.0206344120474207</v>
      </c>
      <c r="Z19" s="1">
        <v>1.0158730158730158</v>
      </c>
      <c r="AA19" s="1">
        <v>0.99520958083832356</v>
      </c>
    </row>
    <row r="20" spans="1:27">
      <c r="A20">
        <v>1997</v>
      </c>
      <c r="B20" s="1">
        <v>0.96984876532990727</v>
      </c>
      <c r="C20" s="1">
        <v>0.81927020317695265</v>
      </c>
      <c r="D20" s="1">
        <v>0.90879623014783839</v>
      </c>
      <c r="E20" s="1">
        <v>1.0049545020289945</v>
      </c>
      <c r="F20" s="1">
        <v>1.0882767210502926</v>
      </c>
      <c r="G20" s="1"/>
      <c r="H20">
        <v>1997</v>
      </c>
      <c r="I20" s="1">
        <v>1.0513364494463606</v>
      </c>
      <c r="J20" s="1">
        <v>0.79675865354016662</v>
      </c>
      <c r="K20" s="1">
        <v>0.89614356470335854</v>
      </c>
      <c r="L20" s="1">
        <v>1.0768621816722204</v>
      </c>
      <c r="M20" s="1">
        <v>1.1213798550692431</v>
      </c>
      <c r="O20">
        <v>1997</v>
      </c>
      <c r="P20" s="1">
        <v>1.0227659574468084</v>
      </c>
      <c r="Q20" s="1">
        <v>0.99019796271381899</v>
      </c>
      <c r="R20" s="1">
        <v>0.99363855816033142</v>
      </c>
      <c r="S20" s="1">
        <v>1.035177921089762</v>
      </c>
      <c r="T20" s="1">
        <v>1.0740351228974037</v>
      </c>
      <c r="V20">
        <v>1997</v>
      </c>
      <c r="W20" s="1">
        <v>1</v>
      </c>
      <c r="X20" s="1">
        <v>1.28630661280034</v>
      </c>
      <c r="Y20" s="1">
        <v>1.1380326818327458</v>
      </c>
      <c r="Z20" s="1">
        <v>0.96825396825396814</v>
      </c>
      <c r="AA20" s="1">
        <v>0.99281437125748506</v>
      </c>
    </row>
    <row r="21" spans="1:27">
      <c r="A21">
        <v>1998</v>
      </c>
      <c r="B21" s="1">
        <v>0.94756482378213791</v>
      </c>
      <c r="C21" s="1">
        <v>0.76408515918695707</v>
      </c>
      <c r="D21" s="1">
        <v>0.88886493224247276</v>
      </c>
      <c r="E21" s="1">
        <v>0.98392276246022425</v>
      </c>
      <c r="F21" s="1">
        <v>1.0802369155840512</v>
      </c>
      <c r="G21" s="1"/>
      <c r="H21">
        <v>1998</v>
      </c>
      <c r="I21" s="1">
        <v>1.0682292612089308</v>
      </c>
      <c r="J21" s="1">
        <v>0.74067767243439986</v>
      </c>
      <c r="K21" s="1">
        <v>0.89229365163747609</v>
      </c>
      <c r="L21" s="1">
        <v>1.1105551237206892</v>
      </c>
      <c r="M21" s="1">
        <v>1.1137593615044008</v>
      </c>
      <c r="O21">
        <v>1998</v>
      </c>
      <c r="P21" s="1">
        <v>0.99734042553191493</v>
      </c>
      <c r="Q21" s="1">
        <v>0.9749183163559485</v>
      </c>
      <c r="R21" s="1">
        <v>0.98065773119932698</v>
      </c>
      <c r="S21" s="1">
        <v>1.035177921089762</v>
      </c>
      <c r="T21" s="1">
        <v>1.0509247229104985</v>
      </c>
      <c r="V21">
        <v>1998</v>
      </c>
      <c r="W21" s="1">
        <v>1</v>
      </c>
      <c r="X21" s="1">
        <v>1.3917712098660429</v>
      </c>
      <c r="Y21" s="1">
        <v>1.1469080422941365</v>
      </c>
      <c r="Z21" s="1">
        <v>0.95238095238095222</v>
      </c>
      <c r="AA21" s="1">
        <v>0.99161676646706576</v>
      </c>
    </row>
    <row r="22" spans="1:27">
      <c r="A22">
        <v>1999</v>
      </c>
      <c r="B22" s="1">
        <v>0.94194051108529764</v>
      </c>
      <c r="C22" s="1">
        <v>0.80066929415247468</v>
      </c>
      <c r="D22" s="1">
        <v>0.84510450268177795</v>
      </c>
      <c r="E22" s="1">
        <v>0.94838559118725152</v>
      </c>
      <c r="F22" s="1">
        <v>1.06668025693304</v>
      </c>
      <c r="G22" s="1"/>
      <c r="H22">
        <v>1999</v>
      </c>
      <c r="I22" s="1">
        <v>1.0968188418950808</v>
      </c>
      <c r="J22" s="1">
        <v>0.8421741245019656</v>
      </c>
      <c r="K22" s="1">
        <v>0.86428821951506118</v>
      </c>
      <c r="L22" s="1">
        <v>1.0876205132705641</v>
      </c>
      <c r="M22" s="1">
        <v>1.098169200171867</v>
      </c>
      <c r="O22">
        <v>1999</v>
      </c>
      <c r="P22" s="1">
        <v>1.0057446808510639</v>
      </c>
      <c r="Q22" s="1">
        <v>0.96050355564097634</v>
      </c>
      <c r="R22" s="1">
        <v>0.98035855183859111</v>
      </c>
      <c r="S22" s="1">
        <v>1.0394867784668995</v>
      </c>
      <c r="T22" s="1">
        <v>1.0261058515655532</v>
      </c>
      <c r="V22">
        <v>1999</v>
      </c>
      <c r="W22" s="1">
        <v>1</v>
      </c>
      <c r="X22" s="1">
        <v>1.2110355092494154</v>
      </c>
      <c r="Y22" s="1">
        <v>1.2047420698494071</v>
      </c>
      <c r="Z22" s="1">
        <v>0.98412698412698396</v>
      </c>
      <c r="AA22" s="1">
        <v>0.99161676646706576</v>
      </c>
    </row>
    <row r="23" spans="1:27">
      <c r="A23">
        <v>2000</v>
      </c>
      <c r="B23" s="1">
        <v>0.95802549356299505</v>
      </c>
      <c r="C23" s="1">
        <v>0.81128847281714767</v>
      </c>
      <c r="D23" s="1">
        <v>0.79420253633766302</v>
      </c>
      <c r="E23" s="1">
        <v>0.91121328207344843</v>
      </c>
      <c r="F23" s="1">
        <v>1.0886803383537424</v>
      </c>
      <c r="G23" s="1"/>
      <c r="H23">
        <v>2000</v>
      </c>
      <c r="I23" s="1">
        <v>1.1345071700853149</v>
      </c>
      <c r="J23" s="1">
        <v>0.88581497218347471</v>
      </c>
      <c r="K23" s="1">
        <v>0.76527910163386903</v>
      </c>
      <c r="L23" s="1">
        <v>1.0305150219646915</v>
      </c>
      <c r="M23" s="1">
        <v>1.1025573785384499</v>
      </c>
      <c r="O23">
        <v>2000</v>
      </c>
      <c r="P23" s="1">
        <v>1.0638297872340425</v>
      </c>
      <c r="Q23" s="1">
        <v>0.96098404766480872</v>
      </c>
      <c r="R23" s="1">
        <v>1.0274075528289548</v>
      </c>
      <c r="S23" s="1">
        <v>1.0553165263623345</v>
      </c>
      <c r="T23" s="1">
        <v>1.0230367413415287</v>
      </c>
      <c r="V23">
        <v>2000</v>
      </c>
      <c r="W23" s="1">
        <v>1</v>
      </c>
      <c r="X23" s="1">
        <v>1.1457580267914096</v>
      </c>
      <c r="Y23" s="1">
        <v>1.3969881448253765</v>
      </c>
      <c r="Z23" s="1">
        <v>1.0476190476190474</v>
      </c>
      <c r="AA23" s="1">
        <v>0.99161676646706576</v>
      </c>
    </row>
    <row r="24" spans="1:27">
      <c r="A24">
        <v>2001</v>
      </c>
      <c r="B24" s="1">
        <v>0.95446632854493618</v>
      </c>
      <c r="C24" s="1">
        <v>0.73538122243406878</v>
      </c>
      <c r="D24" s="1">
        <v>0.77867340322215806</v>
      </c>
      <c r="E24" s="1">
        <v>0.86443943633446807</v>
      </c>
      <c r="F24" s="1">
        <v>1.1110260569638473</v>
      </c>
      <c r="G24" s="1"/>
      <c r="H24">
        <v>2001</v>
      </c>
      <c r="I24" s="1">
        <v>1.1527046650934833</v>
      </c>
      <c r="J24" s="1">
        <v>0.77628256088767411</v>
      </c>
      <c r="K24" s="1">
        <v>0.76043646230142647</v>
      </c>
      <c r="L24" s="1">
        <v>0.99623740403408856</v>
      </c>
      <c r="M24" s="1">
        <v>1.1105509195328536</v>
      </c>
      <c r="O24">
        <v>2001</v>
      </c>
      <c r="P24" s="1">
        <v>1.0756382978723404</v>
      </c>
      <c r="Q24" s="1">
        <v>0.93926580818758398</v>
      </c>
      <c r="R24" s="1">
        <v>1.0494968152147777</v>
      </c>
      <c r="S24" s="1">
        <v>1.0524144059148379</v>
      </c>
      <c r="T24" s="1">
        <v>1.053103791169556</v>
      </c>
      <c r="V24">
        <v>2001</v>
      </c>
      <c r="W24" s="1">
        <v>1</v>
      </c>
      <c r="X24" s="1">
        <v>1.2920476291728684</v>
      </c>
      <c r="Y24" s="1">
        <v>1.4354373598205705</v>
      </c>
      <c r="Z24" s="1">
        <v>1.0952380952380951</v>
      </c>
      <c r="AA24" s="1">
        <v>0.99161676646706576</v>
      </c>
    </row>
    <row r="25" spans="1:27">
      <c r="A25">
        <v>2002</v>
      </c>
      <c r="B25" s="1">
        <v>0.95107447691381841</v>
      </c>
      <c r="C25" s="1">
        <v>0.70407483649336666</v>
      </c>
      <c r="D25" s="1">
        <v>0.80559708161779786</v>
      </c>
      <c r="E25" s="1">
        <v>0.89191944759181385</v>
      </c>
      <c r="F25" s="1">
        <v>1.1175163552981844</v>
      </c>
      <c r="G25" s="1"/>
      <c r="H25">
        <v>2002</v>
      </c>
      <c r="I25" s="1">
        <v>1.1812942457796332</v>
      </c>
      <c r="J25" s="1">
        <v>0.75013956455857722</v>
      </c>
      <c r="K25" s="1">
        <v>0.81676998188958105</v>
      </c>
      <c r="L25" s="1">
        <v>1.0411622416483457</v>
      </c>
      <c r="M25" s="1">
        <v>1.1020391765705371</v>
      </c>
      <c r="O25">
        <v>2002</v>
      </c>
      <c r="P25" s="1">
        <v>1.0509574468085108</v>
      </c>
      <c r="Q25" s="1">
        <v>0.9197578320199884</v>
      </c>
      <c r="R25" s="1">
        <v>1.0485721484172315</v>
      </c>
      <c r="S25" s="1">
        <v>1.0528544729063312</v>
      </c>
      <c r="T25" s="1">
        <v>1.0582394356110907</v>
      </c>
      <c r="V25">
        <v>2002</v>
      </c>
      <c r="W25" s="1">
        <v>1</v>
      </c>
      <c r="X25" s="1">
        <v>1.3330852647246438</v>
      </c>
      <c r="Y25" s="1">
        <v>1.3585389298301827</v>
      </c>
      <c r="Z25" s="1">
        <v>1.0634920634920635</v>
      </c>
      <c r="AA25" s="1">
        <v>0.99161676646706576</v>
      </c>
    </row>
    <row r="26" spans="1:27">
      <c r="A26">
        <v>2003</v>
      </c>
      <c r="B26" s="1">
        <v>0.97172572377027344</v>
      </c>
      <c r="C26" s="1">
        <v>0.7354159838760651</v>
      </c>
      <c r="D26" s="1">
        <v>0.94250771371978181</v>
      </c>
      <c r="E26" s="1">
        <v>0.99411132225155452</v>
      </c>
      <c r="F26" s="1">
        <v>1.1467034957366227</v>
      </c>
      <c r="G26" s="1"/>
      <c r="H26">
        <v>2003</v>
      </c>
      <c r="I26" s="1">
        <v>1.2053344527137411</v>
      </c>
      <c r="J26" s="1">
        <v>0.80812369554175212</v>
      </c>
      <c r="K26" s="1">
        <v>1.0001567060802747</v>
      </c>
      <c r="L26" s="1">
        <v>1.1590587628143456</v>
      </c>
      <c r="M26" s="1">
        <v>1.1148949956042953</v>
      </c>
      <c r="O26">
        <v>2003</v>
      </c>
      <c r="P26" s="1">
        <v>1.1071276595744679</v>
      </c>
      <c r="Q26" s="1">
        <v>0.91245435325773594</v>
      </c>
      <c r="R26" s="1">
        <v>1.064702446996646</v>
      </c>
      <c r="S26" s="1">
        <v>1.0685924082639726</v>
      </c>
      <c r="T26" s="1">
        <v>1.0834368305503324</v>
      </c>
      <c r="V26">
        <v>2003</v>
      </c>
      <c r="W26" s="1">
        <v>1</v>
      </c>
      <c r="X26" s="1">
        <v>1.2325111630873911</v>
      </c>
      <c r="Y26" s="1">
        <v>1.1406600448574176</v>
      </c>
      <c r="Z26" s="1">
        <v>0.96825396825396814</v>
      </c>
      <c r="AA26" s="1">
        <v>0.99161676646706576</v>
      </c>
    </row>
    <row r="27" spans="1:27">
      <c r="A27">
        <v>2004</v>
      </c>
      <c r="B27" s="1">
        <v>1.0059231180807906</v>
      </c>
      <c r="C27" s="1">
        <v>0.77867028681831441</v>
      </c>
      <c r="D27" s="1">
        <v>1.051056306707769</v>
      </c>
      <c r="E27" s="1">
        <v>1.1003679411912368</v>
      </c>
      <c r="F27" s="1">
        <v>1.2259696245062757</v>
      </c>
      <c r="G27" s="1"/>
      <c r="H27">
        <v>2004</v>
      </c>
      <c r="I27" s="1">
        <v>1.2456208023234705</v>
      </c>
      <c r="J27" s="1">
        <v>0.86766697487824818</v>
      </c>
      <c r="K27" s="1">
        <v>1.1238859456984678</v>
      </c>
      <c r="L27" s="1">
        <v>1.3040013426138568</v>
      </c>
      <c r="M27" s="1">
        <v>1.1583798586138518</v>
      </c>
      <c r="O27">
        <v>2004</v>
      </c>
      <c r="P27" s="1">
        <v>1.175531914893617</v>
      </c>
      <c r="Q27" s="1">
        <v>0.92312127618681528</v>
      </c>
      <c r="R27" s="1">
        <v>1.0867917093824684</v>
      </c>
      <c r="S27" s="1">
        <v>1.0951547252325127</v>
      </c>
      <c r="T27" s="1">
        <v>1.1531670148401709</v>
      </c>
      <c r="V27">
        <v>2004</v>
      </c>
      <c r="W27" s="1">
        <v>1</v>
      </c>
      <c r="X27" s="1">
        <v>1.1502232617478205</v>
      </c>
      <c r="Y27" s="1">
        <v>1.038128804870234</v>
      </c>
      <c r="Z27" s="1">
        <v>0.87301587301587313</v>
      </c>
      <c r="AA27" s="1">
        <v>0.99161676646706576</v>
      </c>
    </row>
    <row r="28" spans="1:27">
      <c r="A28">
        <v>2005</v>
      </c>
      <c r="B28" s="1">
        <v>1.0424140968771338</v>
      </c>
      <c r="C28" s="1">
        <v>0.77505776796228421</v>
      </c>
      <c r="D28" s="1">
        <v>1.1028083374876567</v>
      </c>
      <c r="E28" s="1">
        <v>1.1129162628227729</v>
      </c>
      <c r="F28" s="1">
        <v>1.2911416176419197</v>
      </c>
      <c r="G28" s="1"/>
      <c r="H28">
        <v>2005</v>
      </c>
      <c r="I28" s="1">
        <v>1.2878585042657469</v>
      </c>
      <c r="J28" s="1">
        <v>0.84829132676676644</v>
      </c>
      <c r="K28" s="1">
        <v>1.1488048873091845</v>
      </c>
      <c r="L28" s="1">
        <v>1.3317386849450583</v>
      </c>
      <c r="M28" s="1">
        <v>1.1921877814842337</v>
      </c>
      <c r="O28">
        <v>2005</v>
      </c>
      <c r="P28" s="1">
        <v>1.2613829787234041</v>
      </c>
      <c r="Q28" s="1">
        <v>0.93868921775898528</v>
      </c>
      <c r="R28" s="1">
        <v>1.1310729749093966</v>
      </c>
      <c r="S28" s="1">
        <v>1.1255795006875386</v>
      </c>
      <c r="T28" s="1">
        <v>1.2677595628415301</v>
      </c>
      <c r="V28">
        <v>2005</v>
      </c>
      <c r="W28" s="1">
        <v>1</v>
      </c>
      <c r="X28" s="1">
        <v>1.171805230703806</v>
      </c>
      <c r="Y28" s="1">
        <v>1.0253123998718361</v>
      </c>
      <c r="Z28" s="1">
        <v>0.87301587301587313</v>
      </c>
      <c r="AA28" s="1">
        <v>0.98083832335329346</v>
      </c>
    </row>
    <row r="29" spans="1:27">
      <c r="A29">
        <v>2006</v>
      </c>
      <c r="B29" s="1">
        <v>1.0781407263470375</v>
      </c>
      <c r="C29" s="1">
        <v>0.76192047035145349</v>
      </c>
      <c r="D29" s="1">
        <v>1.1468762795016778</v>
      </c>
      <c r="E29" s="1">
        <v>1.1611439414148617</v>
      </c>
      <c r="F29" s="1">
        <v>1.36960920152874</v>
      </c>
      <c r="G29" s="1"/>
      <c r="H29">
        <v>2006</v>
      </c>
      <c r="I29" s="1">
        <v>1.320997458703939</v>
      </c>
      <c r="J29" s="1">
        <v>0.80635713687116517</v>
      </c>
      <c r="K29" s="1">
        <v>1.1840353277764768</v>
      </c>
      <c r="L29" s="1">
        <v>1.3940853017805988</v>
      </c>
      <c r="M29" s="1">
        <v>1.243056887808591</v>
      </c>
      <c r="O29">
        <v>2006</v>
      </c>
      <c r="P29" s="1">
        <v>1.3333333333333333</v>
      </c>
      <c r="Q29" s="1">
        <v>0.95192307692307687</v>
      </c>
      <c r="R29" s="1">
        <v>1.1824853828598239</v>
      </c>
      <c r="S29" s="1">
        <v>1.1539886215772126</v>
      </c>
      <c r="T29" s="1">
        <v>1.3114754098360655</v>
      </c>
      <c r="V29">
        <v>2006</v>
      </c>
      <c r="W29" s="1">
        <v>1</v>
      </c>
      <c r="X29" s="1">
        <v>1.2364448224537528</v>
      </c>
      <c r="Y29" s="1">
        <v>1.0253123998718361</v>
      </c>
      <c r="Z29" s="1">
        <v>0.8571428571428571</v>
      </c>
      <c r="AA29" s="1">
        <v>0.95449101796407188</v>
      </c>
    </row>
    <row r="30" spans="1:27">
      <c r="A30">
        <v>2007</v>
      </c>
      <c r="B30" s="1">
        <v>1.1163912165606991</v>
      </c>
      <c r="C30" s="1">
        <v>0.77260730572300129</v>
      </c>
      <c r="D30" s="1">
        <v>1.262650420130552</v>
      </c>
      <c r="E30" s="1">
        <v>1.2691561408531946</v>
      </c>
      <c r="F30" s="1">
        <v>1.506008259422482</v>
      </c>
      <c r="G30" s="1"/>
      <c r="H30">
        <v>2007</v>
      </c>
      <c r="I30" s="1">
        <v>1.3754424577963331</v>
      </c>
      <c r="J30" s="1">
        <v>0.80199723667634992</v>
      </c>
      <c r="K30" s="1">
        <v>1.3236182012210906</v>
      </c>
      <c r="L30" s="1">
        <v>1.536123202487369</v>
      </c>
      <c r="M30" s="1">
        <v>1.36372601254237</v>
      </c>
      <c r="O30">
        <v>2007</v>
      </c>
      <c r="P30" s="1">
        <v>1.3978494623655915</v>
      </c>
      <c r="Q30" s="1">
        <v>0.97115384615384615</v>
      </c>
      <c r="R30" s="1">
        <v>1.2236153092201654</v>
      </c>
      <c r="S30" s="1">
        <v>1.1885502378155792</v>
      </c>
      <c r="T30" s="1">
        <v>1.3770491803278688</v>
      </c>
      <c r="V30">
        <v>2007</v>
      </c>
      <c r="W30" s="1">
        <v>1</v>
      </c>
      <c r="X30" s="1">
        <v>1.2518605145651711</v>
      </c>
      <c r="Y30" s="1">
        <v>0.93559756488305024</v>
      </c>
      <c r="Z30" s="1">
        <v>0.79365079365079338</v>
      </c>
      <c r="AA30" s="1">
        <v>0.91137724550898214</v>
      </c>
    </row>
    <row r="31" spans="1:27">
      <c r="A31">
        <v>2008</v>
      </c>
      <c r="B31" s="1">
        <v>1.1505117371528919</v>
      </c>
      <c r="C31" s="1">
        <v>0.8466876926032767</v>
      </c>
      <c r="D31" s="1">
        <v>1.3645703257310684</v>
      </c>
      <c r="E31" s="1">
        <v>1.2533189224259209</v>
      </c>
      <c r="F31" s="1">
        <v>1.6841918459193279</v>
      </c>
      <c r="G31" s="1"/>
      <c r="H31">
        <v>2008</v>
      </c>
      <c r="I31" s="1">
        <v>1.4026025594481757</v>
      </c>
      <c r="J31" s="1">
        <v>0.90897270464046165</v>
      </c>
      <c r="K31" s="1">
        <v>1.503844430750096</v>
      </c>
      <c r="L31" s="1">
        <v>1.5514392066513962</v>
      </c>
      <c r="M31" s="1">
        <v>1.5494132474573525</v>
      </c>
      <c r="O31">
        <v>2008</v>
      </c>
      <c r="P31" s="1">
        <v>1.425939247311828</v>
      </c>
      <c r="Q31" s="1">
        <v>0.96401586538461537</v>
      </c>
      <c r="R31" s="1">
        <v>1.2480876154045688</v>
      </c>
      <c r="S31" s="1">
        <v>1.219377665333802</v>
      </c>
      <c r="T31" s="1">
        <v>1.4577043278688524</v>
      </c>
      <c r="V31">
        <v>2008</v>
      </c>
      <c r="W31" s="1">
        <v>1</v>
      </c>
      <c r="X31" s="1">
        <v>1.1419838401020626</v>
      </c>
      <c r="Y31" s="1">
        <v>0.84055366869593084</v>
      </c>
      <c r="Z31" s="1">
        <v>0.80724603174603149</v>
      </c>
      <c r="AA31" s="1">
        <v>0.86268862275449099</v>
      </c>
    </row>
    <row r="33" spans="1:21">
      <c r="B33" s="1"/>
      <c r="C33" s="1"/>
      <c r="D33" s="1"/>
      <c r="E33" s="1"/>
      <c r="F33" s="1"/>
      <c r="J33" s="1"/>
      <c r="K33" s="18"/>
      <c r="L33" s="18"/>
      <c r="M33" s="18"/>
      <c r="N33" s="18"/>
      <c r="Q33" s="1"/>
      <c r="R33" s="1"/>
      <c r="S33" s="1"/>
      <c r="T33" s="1"/>
      <c r="U33" s="1"/>
    </row>
    <row r="34" spans="1:21">
      <c r="B34" s="18" t="s">
        <v>42</v>
      </c>
      <c r="C34" s="18" t="s">
        <v>43</v>
      </c>
      <c r="D34" s="18" t="s">
        <v>84</v>
      </c>
      <c r="E34" s="18" t="s">
        <v>45</v>
      </c>
      <c r="F34" s="1"/>
      <c r="G34" s="27"/>
      <c r="H34" s="27" t="s">
        <v>42</v>
      </c>
      <c r="I34" s="27" t="s">
        <v>43</v>
      </c>
      <c r="J34" s="27" t="s">
        <v>84</v>
      </c>
      <c r="K34" s="27" t="s">
        <v>45</v>
      </c>
      <c r="L34" s="18"/>
      <c r="M34" s="18"/>
      <c r="N34" s="18"/>
      <c r="Q34" s="1"/>
      <c r="R34" s="1"/>
      <c r="S34" s="1"/>
      <c r="T34" s="1"/>
      <c r="U34" s="1"/>
    </row>
    <row r="35" spans="1:21">
      <c r="A35" s="5">
        <v>1980</v>
      </c>
      <c r="B35" s="18">
        <v>226.69640000000001</v>
      </c>
      <c r="C35" s="18">
        <v>0.43023329999999999</v>
      </c>
      <c r="D35" s="18">
        <v>0.71961719999999996</v>
      </c>
      <c r="E35" s="18">
        <v>1.4983880000000001</v>
      </c>
      <c r="F35" s="1"/>
      <c r="G35" s="5">
        <v>1980</v>
      </c>
      <c r="H35">
        <f>B35/$B$50</f>
        <v>2.4099873502889855</v>
      </c>
      <c r="I35" s="18">
        <f>C35/$C$50</f>
        <v>0.6789226763452737</v>
      </c>
      <c r="J35" s="18">
        <f>D35/$D$50</f>
        <v>0.94073190748836588</v>
      </c>
      <c r="K35" s="18">
        <f>E35/$E$50</f>
        <v>0.17941721746142003</v>
      </c>
      <c r="L35" s="18"/>
      <c r="M35" s="18"/>
      <c r="N35" s="18"/>
      <c r="Q35" s="1"/>
      <c r="R35" s="1"/>
      <c r="S35" s="1"/>
      <c r="T35" s="1"/>
      <c r="U35" s="1"/>
    </row>
    <row r="36" spans="1:21">
      <c r="A36" s="5">
        <v>1981</v>
      </c>
      <c r="B36" s="18">
        <v>220.59209999999999</v>
      </c>
      <c r="C36" s="18">
        <v>0.49773329999999999</v>
      </c>
      <c r="D36" s="18">
        <v>0.89821390000000001</v>
      </c>
      <c r="E36" s="18">
        <v>1.704542</v>
      </c>
      <c r="F36" s="1"/>
      <c r="G36" s="5">
        <v>1981</v>
      </c>
      <c r="H36" s="18">
        <f t="shared" ref="H36:H66" si="0">B36/$B$50</f>
        <v>2.3450931314907639</v>
      </c>
      <c r="I36" s="18">
        <f t="shared" ref="I36:I66" si="1">C36/$C$50</f>
        <v>0.78543995581505432</v>
      </c>
      <c r="J36" s="18">
        <f t="shared" ref="J36:J66" si="2">D36/$D$50</f>
        <v>1.1742055018689999</v>
      </c>
      <c r="K36" s="18">
        <f t="shared" ref="K36:K66" si="3">E36/$E$50</f>
        <v>0.20410213021335183</v>
      </c>
      <c r="L36" s="18"/>
      <c r="M36" s="18"/>
      <c r="N36" s="18"/>
      <c r="Q36" s="1"/>
      <c r="R36" s="1"/>
      <c r="S36" s="1"/>
      <c r="T36" s="1"/>
      <c r="U36" s="1"/>
    </row>
    <row r="37" spans="1:21">
      <c r="A37" s="5">
        <v>1982</v>
      </c>
      <c r="B37" s="18">
        <v>249.077</v>
      </c>
      <c r="C37" s="18">
        <v>0.57263330000000001</v>
      </c>
      <c r="D37" s="18">
        <v>1.024373</v>
      </c>
      <c r="E37" s="18">
        <v>1.8925419999999999</v>
      </c>
      <c r="F37" s="1"/>
      <c r="G37" s="5">
        <v>1982</v>
      </c>
      <c r="H37" s="18">
        <f t="shared" si="0"/>
        <v>2.6479133292276789</v>
      </c>
      <c r="I37" s="18">
        <f t="shared" si="1"/>
        <v>0.90363468518226286</v>
      </c>
      <c r="J37" s="18">
        <f t="shared" si="2"/>
        <v>1.3391291457035488</v>
      </c>
      <c r="K37" s="18">
        <f t="shared" si="3"/>
        <v>0.22661328011761359</v>
      </c>
      <c r="L37" s="18"/>
      <c r="M37" s="18"/>
      <c r="N37" s="18"/>
      <c r="Q37" s="1"/>
      <c r="R37" s="1"/>
      <c r="S37" s="1"/>
      <c r="T37" s="1"/>
      <c r="U37" s="1"/>
    </row>
    <row r="38" spans="1:21">
      <c r="A38" s="5">
        <v>1983</v>
      </c>
      <c r="B38" s="18">
        <v>237.47710000000001</v>
      </c>
      <c r="C38" s="18">
        <v>0.65978329999999996</v>
      </c>
      <c r="D38" s="18">
        <v>1.1248830000000001</v>
      </c>
      <c r="E38" s="18">
        <v>1.9756750000000001</v>
      </c>
      <c r="F38" s="1"/>
      <c r="G38" s="5">
        <v>1983</v>
      </c>
      <c r="H38" s="18">
        <f t="shared" si="0"/>
        <v>2.5245959220495449</v>
      </c>
      <c r="I38" s="18">
        <f t="shared" si="1"/>
        <v>1.041160328231024</v>
      </c>
      <c r="J38" s="18">
        <f t="shared" si="2"/>
        <v>1.4705225643456488</v>
      </c>
      <c r="K38" s="18">
        <f t="shared" si="3"/>
        <v>0.2365676387611827</v>
      </c>
      <c r="L38" s="18"/>
      <c r="M38" s="18"/>
      <c r="N38" s="18"/>
      <c r="Q38" s="1"/>
      <c r="R38" s="1"/>
      <c r="S38" s="1"/>
      <c r="T38" s="1"/>
      <c r="U38" s="1"/>
    </row>
    <row r="39" spans="1:21">
      <c r="A39" s="5">
        <v>1984</v>
      </c>
      <c r="B39" s="18">
        <v>237.55359999999999</v>
      </c>
      <c r="C39" s="18">
        <v>0.75156659999999997</v>
      </c>
      <c r="D39" s="18">
        <v>1.271542</v>
      </c>
      <c r="E39" s="18">
        <v>2.3200419999999999</v>
      </c>
      <c r="F39" s="1"/>
      <c r="G39" s="5">
        <v>1984</v>
      </c>
      <c r="H39" s="18">
        <f t="shared" si="0"/>
        <v>2.5254091860991594</v>
      </c>
      <c r="I39" s="18">
        <f t="shared" si="1"/>
        <v>1.1859974751459681</v>
      </c>
      <c r="J39" s="18">
        <f t="shared" si="2"/>
        <v>1.6622450534972923</v>
      </c>
      <c r="K39" s="18">
        <f t="shared" si="3"/>
        <v>0.277802198117996</v>
      </c>
      <c r="L39" s="18"/>
      <c r="M39" s="18"/>
      <c r="N39" s="18"/>
      <c r="Q39" s="1"/>
      <c r="R39" s="1"/>
      <c r="S39" s="1"/>
      <c r="T39" s="1"/>
      <c r="U39" s="1"/>
    </row>
    <row r="40" spans="1:21">
      <c r="A40" s="5">
        <v>1985</v>
      </c>
      <c r="B40" s="18">
        <v>238.6232</v>
      </c>
      <c r="C40" s="18">
        <v>0.77934159999999997</v>
      </c>
      <c r="D40" s="18">
        <v>1.3219000000000001</v>
      </c>
      <c r="E40" s="18">
        <v>2.936658</v>
      </c>
      <c r="F40" s="1"/>
      <c r="G40" s="5">
        <v>1985</v>
      </c>
      <c r="H40" s="18">
        <f t="shared" si="0"/>
        <v>2.5367799995301143</v>
      </c>
      <c r="I40" s="18">
        <f t="shared" si="1"/>
        <v>1.2298273631055703</v>
      </c>
      <c r="J40" s="18">
        <f t="shared" si="2"/>
        <v>1.7280764113321234</v>
      </c>
      <c r="K40" s="18">
        <f t="shared" si="3"/>
        <v>0.35163589604015705</v>
      </c>
      <c r="L40" s="18"/>
      <c r="M40" s="18"/>
      <c r="N40" s="18"/>
      <c r="Q40" s="1"/>
      <c r="R40" s="1"/>
      <c r="S40" s="1"/>
      <c r="T40" s="1"/>
      <c r="U40" s="1"/>
    </row>
    <row r="41" spans="1:21">
      <c r="A41" s="5">
        <v>1986</v>
      </c>
      <c r="B41" s="18">
        <v>168.51920000000001</v>
      </c>
      <c r="C41" s="18">
        <v>0.68217499999999998</v>
      </c>
      <c r="D41" s="18">
        <v>1.0189919999999999</v>
      </c>
      <c r="E41" s="18">
        <v>3.4527920000000001</v>
      </c>
      <c r="F41" s="1"/>
      <c r="G41" s="5">
        <v>1986</v>
      </c>
      <c r="H41" s="18">
        <f t="shared" si="0"/>
        <v>1.7915112030046336</v>
      </c>
      <c r="I41" s="18">
        <f t="shared" si="1"/>
        <v>1.0764951869970016</v>
      </c>
      <c r="J41" s="18">
        <f t="shared" si="2"/>
        <v>1.3320947413088304</v>
      </c>
      <c r="K41" s="18">
        <f t="shared" si="3"/>
        <v>0.41343786329912641</v>
      </c>
      <c r="L41" s="18"/>
      <c r="M41" s="18"/>
      <c r="N41" s="18"/>
      <c r="Q41" s="1"/>
      <c r="R41" s="1"/>
      <c r="S41" s="1"/>
      <c r="T41" s="1"/>
      <c r="U41" s="1"/>
    </row>
    <row r="42" spans="1:21">
      <c r="A42" s="5">
        <v>1987</v>
      </c>
      <c r="B42" s="18">
        <v>144.62200000000001</v>
      </c>
      <c r="C42" s="18">
        <v>0.61160829999999999</v>
      </c>
      <c r="D42" s="18">
        <v>0.867425</v>
      </c>
      <c r="E42" s="18">
        <v>3.7221000000000002</v>
      </c>
      <c r="F42" s="1"/>
      <c r="G42" s="5">
        <v>1987</v>
      </c>
      <c r="H42" s="18">
        <f t="shared" si="0"/>
        <v>1.5374623971686081</v>
      </c>
      <c r="I42" s="18">
        <f t="shared" si="1"/>
        <v>0.96513855136499915</v>
      </c>
      <c r="J42" s="18">
        <f t="shared" si="2"/>
        <v>1.1339561851121622</v>
      </c>
      <c r="K42" s="18">
        <f t="shared" si="3"/>
        <v>0.44568484605666325</v>
      </c>
      <c r="L42" s="18"/>
      <c r="M42" s="18"/>
      <c r="N42" s="18"/>
      <c r="Q42" s="1"/>
      <c r="R42" s="1"/>
      <c r="S42" s="1"/>
      <c r="T42" s="1"/>
      <c r="U42" s="1"/>
    </row>
    <row r="43" spans="1:21">
      <c r="A43" s="5">
        <v>1988</v>
      </c>
      <c r="B43" s="18">
        <v>128.1345</v>
      </c>
      <c r="C43" s="18">
        <v>0.5621583</v>
      </c>
      <c r="D43" s="18">
        <v>0.84624169999999999</v>
      </c>
      <c r="E43" s="18">
        <v>3.7221000000000002</v>
      </c>
      <c r="F43" s="1"/>
      <c r="G43" s="5">
        <v>1988</v>
      </c>
      <c r="H43" s="18">
        <f t="shared" si="0"/>
        <v>1.362185390397042</v>
      </c>
      <c r="I43" s="18">
        <f t="shared" si="1"/>
        <v>0.88710478144232285</v>
      </c>
      <c r="J43" s="18">
        <f t="shared" si="2"/>
        <v>1.1062639534424656</v>
      </c>
      <c r="K43" s="18">
        <f t="shared" si="3"/>
        <v>0.44568484605666325</v>
      </c>
      <c r="L43" s="18"/>
      <c r="M43" s="18"/>
      <c r="N43" s="18"/>
      <c r="Q43" s="1"/>
      <c r="R43" s="1"/>
      <c r="S43" s="1"/>
      <c r="T43" s="1"/>
      <c r="U43" s="1"/>
    </row>
    <row r="44" spans="1:21">
      <c r="A44" s="5">
        <v>1989</v>
      </c>
      <c r="B44" s="18">
        <v>137.9742</v>
      </c>
      <c r="C44" s="18">
        <v>0.61140839999999996</v>
      </c>
      <c r="D44" s="18">
        <v>0.90822499999999995</v>
      </c>
      <c r="E44" s="18">
        <v>3.7651080000000001</v>
      </c>
      <c r="F44" s="1"/>
      <c r="G44" s="5">
        <v>1989</v>
      </c>
      <c r="H44" s="18">
        <f t="shared" si="0"/>
        <v>1.4667902828022081</v>
      </c>
      <c r="I44" s="18">
        <f t="shared" si="1"/>
        <v>0.96482310241439151</v>
      </c>
      <c r="J44" s="18">
        <f t="shared" si="2"/>
        <v>1.1872926837749584</v>
      </c>
      <c r="K44" s="18">
        <f t="shared" si="3"/>
        <v>0.45083463081774028</v>
      </c>
      <c r="L44" s="18"/>
      <c r="M44" s="18"/>
      <c r="N44" s="18"/>
      <c r="Q44" s="1"/>
      <c r="R44" s="1"/>
      <c r="S44" s="1"/>
      <c r="T44" s="1"/>
      <c r="U44" s="1"/>
    </row>
    <row r="45" spans="1:21">
      <c r="A45" s="5">
        <v>1990</v>
      </c>
      <c r="B45" s="18">
        <v>144.7955</v>
      </c>
      <c r="C45" s="18">
        <v>0.563025</v>
      </c>
      <c r="D45" s="18">
        <v>0.78767500000000001</v>
      </c>
      <c r="E45" s="18">
        <v>4.7832080000000001</v>
      </c>
      <c r="F45" s="1"/>
      <c r="G45" s="5">
        <v>1990</v>
      </c>
      <c r="H45" s="18">
        <f t="shared" si="0"/>
        <v>1.5393068587713292</v>
      </c>
      <c r="I45" s="18">
        <f t="shared" si="1"/>
        <v>0.88847246331071483</v>
      </c>
      <c r="J45" s="18">
        <f t="shared" si="2"/>
        <v>1.0297016319661323</v>
      </c>
      <c r="K45" s="18">
        <f t="shared" si="3"/>
        <v>0.57274208676204297</v>
      </c>
      <c r="L45" s="18"/>
      <c r="M45" s="18"/>
      <c r="N45" s="18"/>
      <c r="Q45" s="1"/>
      <c r="R45" s="1"/>
      <c r="S45" s="1"/>
      <c r="T45" s="1"/>
      <c r="U45" s="1"/>
    </row>
    <row r="46" spans="1:21">
      <c r="A46" s="5">
        <v>1991</v>
      </c>
      <c r="B46" s="18">
        <v>134.49629999999999</v>
      </c>
      <c r="C46" s="18">
        <v>0.56688329999999998</v>
      </c>
      <c r="D46" s="18">
        <v>0.80900839999999996</v>
      </c>
      <c r="E46" s="18">
        <v>5.323391</v>
      </c>
      <c r="F46" s="1"/>
      <c r="G46" s="5">
        <v>1991</v>
      </c>
      <c r="H46" s="18">
        <f t="shared" si="0"/>
        <v>1.4298170666171692</v>
      </c>
      <c r="I46" s="18">
        <f t="shared" si="1"/>
        <v>0.89456099100520747</v>
      </c>
      <c r="J46" s="18">
        <f t="shared" si="2"/>
        <v>1.0575900844311543</v>
      </c>
      <c r="K46" s="18">
        <f t="shared" si="3"/>
        <v>0.63742368510637182</v>
      </c>
      <c r="L46" s="18"/>
      <c r="M46" s="18"/>
      <c r="N46" s="18"/>
      <c r="Q46" s="1"/>
      <c r="R46" s="1"/>
      <c r="S46" s="1"/>
      <c r="T46" s="1"/>
      <c r="U46" s="1"/>
    </row>
    <row r="47" spans="1:21">
      <c r="A47" s="5">
        <v>1992</v>
      </c>
      <c r="B47" s="18">
        <v>126.673</v>
      </c>
      <c r="C47" s="18">
        <v>0.56972500000000004</v>
      </c>
      <c r="D47" s="18">
        <v>0.77263329999999997</v>
      </c>
      <c r="E47" s="18">
        <v>5.5145920000000004</v>
      </c>
      <c r="F47" s="1"/>
      <c r="G47" s="5">
        <v>1992</v>
      </c>
      <c r="H47" s="18">
        <f t="shared" si="0"/>
        <v>1.3466483262334852</v>
      </c>
      <c r="I47" s="18">
        <f t="shared" si="1"/>
        <v>0.89904528956919683</v>
      </c>
      <c r="J47" s="18">
        <f t="shared" si="2"/>
        <v>1.0100381120657356</v>
      </c>
      <c r="K47" s="18">
        <f t="shared" si="3"/>
        <v>0.66031812325980133</v>
      </c>
      <c r="L47" s="18"/>
      <c r="M47" s="18"/>
      <c r="N47" s="18"/>
      <c r="Q47" s="1"/>
      <c r="R47" s="1"/>
      <c r="S47" s="1"/>
      <c r="T47" s="1"/>
      <c r="U47" s="1"/>
    </row>
    <row r="48" spans="1:21">
      <c r="A48" s="5">
        <v>1993</v>
      </c>
      <c r="B48" s="18">
        <v>111.1756</v>
      </c>
      <c r="C48" s="18">
        <v>0.66604169999999996</v>
      </c>
      <c r="D48" s="18">
        <v>0.85368339999999998</v>
      </c>
      <c r="E48" s="18">
        <v>5.7619579999999999</v>
      </c>
      <c r="F48" s="1"/>
      <c r="G48" s="5">
        <v>1993</v>
      </c>
      <c r="H48" s="18">
        <f t="shared" si="0"/>
        <v>1.181896976135431</v>
      </c>
      <c r="I48" s="18">
        <f t="shared" si="1"/>
        <v>1.051036294776708</v>
      </c>
      <c r="J48" s="18">
        <f t="shared" si="2"/>
        <v>1.1159922431997924</v>
      </c>
      <c r="K48" s="18">
        <f t="shared" si="3"/>
        <v>0.68993776744712909</v>
      </c>
      <c r="L48" s="18"/>
      <c r="M48" s="18"/>
      <c r="N48" s="18"/>
      <c r="Q48" s="1"/>
      <c r="R48" s="1"/>
      <c r="S48" s="1"/>
      <c r="T48" s="1"/>
      <c r="U48" s="1"/>
    </row>
    <row r="49" spans="1:21">
      <c r="A49" s="5">
        <v>1994</v>
      </c>
      <c r="B49" s="18">
        <v>102.2286</v>
      </c>
      <c r="C49" s="18">
        <v>0.65325829999999996</v>
      </c>
      <c r="D49" s="18">
        <v>0.84306669999999995</v>
      </c>
      <c r="E49" s="18">
        <v>8.6187430000000003</v>
      </c>
      <c r="F49" s="1"/>
      <c r="G49" s="5">
        <v>1994</v>
      </c>
      <c r="H49" s="18">
        <f t="shared" si="0"/>
        <v>1.0867822904896265</v>
      </c>
      <c r="I49" s="18">
        <f t="shared" si="1"/>
        <v>1.0308636578822785</v>
      </c>
      <c r="J49" s="18">
        <f t="shared" si="2"/>
        <v>1.1021133803234857</v>
      </c>
      <c r="K49" s="18">
        <f t="shared" si="3"/>
        <v>1.0320096577622697</v>
      </c>
      <c r="L49" s="18"/>
      <c r="M49" s="18"/>
      <c r="N49" s="18"/>
      <c r="Q49" s="1"/>
      <c r="R49" s="1"/>
      <c r="S49" s="1"/>
      <c r="T49" s="1"/>
      <c r="U49" s="1"/>
    </row>
    <row r="50" spans="1:21">
      <c r="A50" s="5">
        <v>1995</v>
      </c>
      <c r="B50" s="18">
        <v>94.065389999999994</v>
      </c>
      <c r="C50" s="18">
        <v>0.63370000000000004</v>
      </c>
      <c r="D50" s="18">
        <v>0.76495460000000004</v>
      </c>
      <c r="E50" s="18">
        <v>8.3514169999999996</v>
      </c>
      <c r="F50" s="1"/>
      <c r="G50" s="5">
        <v>1995</v>
      </c>
      <c r="H50" s="18">
        <f t="shared" si="0"/>
        <v>1</v>
      </c>
      <c r="I50" s="18">
        <f t="shared" si="1"/>
        <v>1</v>
      </c>
      <c r="J50" s="18">
        <f t="shared" si="2"/>
        <v>1</v>
      </c>
      <c r="K50" s="18">
        <f t="shared" si="3"/>
        <v>1</v>
      </c>
      <c r="L50" s="18"/>
      <c r="M50" s="18"/>
      <c r="N50" s="18"/>
      <c r="Q50" s="1"/>
      <c r="R50" s="1"/>
      <c r="S50" s="1"/>
      <c r="T50" s="1"/>
      <c r="U50" s="1"/>
    </row>
    <row r="51" spans="1:21">
      <c r="A51" s="5">
        <v>1996</v>
      </c>
      <c r="B51" s="18">
        <v>108.81699999999999</v>
      </c>
      <c r="C51" s="18">
        <v>0.64081670000000002</v>
      </c>
      <c r="D51" s="18">
        <v>0.78778999999999999</v>
      </c>
      <c r="E51" s="18">
        <v>8.3141750000000005</v>
      </c>
      <c r="F51" s="1"/>
      <c r="G51" s="5">
        <v>1996</v>
      </c>
      <c r="H51" s="18">
        <f t="shared" si="0"/>
        <v>1.1568229292410313</v>
      </c>
      <c r="I51" s="18">
        <f t="shared" si="1"/>
        <v>1.0112303929304087</v>
      </c>
      <c r="J51" s="18">
        <f t="shared" si="2"/>
        <v>1.0298519676854025</v>
      </c>
      <c r="K51" s="18">
        <f t="shared" si="3"/>
        <v>0.99554063699609308</v>
      </c>
      <c r="L51" s="18"/>
      <c r="M51" s="18"/>
      <c r="N51" s="18"/>
      <c r="Q51" s="1"/>
      <c r="R51" s="1"/>
      <c r="S51" s="1"/>
      <c r="T51" s="1"/>
      <c r="U51" s="1"/>
    </row>
    <row r="52" spans="1:21">
      <c r="A52" s="5">
        <v>1997</v>
      </c>
      <c r="B52" s="18">
        <v>120.9966</v>
      </c>
      <c r="C52" s="18">
        <v>0.61050000000000004</v>
      </c>
      <c r="D52" s="18">
        <v>0.88238039999999995</v>
      </c>
      <c r="E52" s="18">
        <v>8.2898169999999993</v>
      </c>
      <c r="F52" s="1"/>
      <c r="G52" s="5">
        <v>1997</v>
      </c>
      <c r="H52" s="18">
        <f t="shared" si="0"/>
        <v>1.2863030706618024</v>
      </c>
      <c r="I52" s="18">
        <f t="shared" si="1"/>
        <v>0.96338961653779387</v>
      </c>
      <c r="J52" s="18">
        <f t="shared" si="2"/>
        <v>1.1535068878597501</v>
      </c>
      <c r="K52" s="18">
        <f t="shared" si="3"/>
        <v>0.99262400620158231</v>
      </c>
      <c r="L52" s="18"/>
      <c r="M52" s="18"/>
      <c r="N52" s="18"/>
      <c r="Q52" s="1"/>
      <c r="R52" s="1"/>
      <c r="S52" s="1"/>
      <c r="T52" s="1"/>
      <c r="U52" s="1"/>
    </row>
    <row r="53" spans="1:21">
      <c r="A53" s="5">
        <v>1998</v>
      </c>
      <c r="B53" s="18">
        <v>130.89449999999999</v>
      </c>
      <c r="C53" s="18">
        <v>0.60356659999999995</v>
      </c>
      <c r="D53" s="18">
        <v>0.89412270000000005</v>
      </c>
      <c r="E53" s="18">
        <v>8.2789579999999994</v>
      </c>
      <c r="F53" s="1"/>
      <c r="G53" s="5">
        <v>1998</v>
      </c>
      <c r="H53" s="18">
        <f t="shared" si="0"/>
        <v>1.3915266815988325</v>
      </c>
      <c r="I53" s="18">
        <f t="shared" si="1"/>
        <v>0.95244847719741188</v>
      </c>
      <c r="J53" s="18">
        <f t="shared" si="2"/>
        <v>1.1688572106109303</v>
      </c>
      <c r="K53" s="18">
        <f t="shared" si="3"/>
        <v>0.991323747814293</v>
      </c>
      <c r="L53" s="18"/>
      <c r="M53" s="18"/>
      <c r="N53" s="18"/>
      <c r="Q53" s="1"/>
      <c r="R53" s="1"/>
      <c r="S53" s="1"/>
      <c r="T53" s="1"/>
      <c r="U53" s="1"/>
    </row>
    <row r="54" spans="1:21">
      <c r="A54" s="5">
        <v>1999</v>
      </c>
      <c r="B54" s="18">
        <v>113.88800000000001</v>
      </c>
      <c r="C54" s="18">
        <v>0.61809159999999996</v>
      </c>
      <c r="D54" s="18">
        <v>0.93855829999999996</v>
      </c>
      <c r="E54" s="18">
        <v>8.2782499999999999</v>
      </c>
      <c r="F54" s="1"/>
      <c r="G54" s="5">
        <v>1999</v>
      </c>
      <c r="H54" s="18">
        <f t="shared" si="0"/>
        <v>1.2107322363730169</v>
      </c>
      <c r="I54" s="18">
        <f t="shared" si="1"/>
        <v>0.97536941770553875</v>
      </c>
      <c r="J54" s="18">
        <f t="shared" si="2"/>
        <v>1.2269464096300615</v>
      </c>
      <c r="K54" s="18">
        <f t="shared" si="3"/>
        <v>0.99123897178167497</v>
      </c>
      <c r="L54" s="18"/>
      <c r="M54" s="18"/>
      <c r="N54" s="18"/>
      <c r="Q54" s="1"/>
      <c r="R54" s="1"/>
      <c r="S54" s="1"/>
      <c r="T54" s="1"/>
      <c r="U54" s="1"/>
    </row>
    <row r="55" spans="1:21">
      <c r="A55" s="5">
        <v>2000</v>
      </c>
      <c r="B55" s="18">
        <v>107.8347</v>
      </c>
      <c r="C55" s="18">
        <v>0.66057500000000002</v>
      </c>
      <c r="D55" s="18">
        <v>1.085083</v>
      </c>
      <c r="E55" s="18">
        <v>8.2785039999999999</v>
      </c>
      <c r="F55" s="1"/>
      <c r="G55" s="5">
        <v>2000</v>
      </c>
      <c r="H55" s="18">
        <f t="shared" si="0"/>
        <v>1.1463801936078721</v>
      </c>
      <c r="I55" s="18">
        <f t="shared" si="1"/>
        <v>1.0424096575666719</v>
      </c>
      <c r="J55" s="18">
        <f t="shared" si="2"/>
        <v>1.4184933328069405</v>
      </c>
      <c r="K55" s="18">
        <f t="shared" si="3"/>
        <v>0.99126938578207746</v>
      </c>
      <c r="L55" s="18"/>
      <c r="M55" s="18"/>
      <c r="N55" s="18"/>
      <c r="Q55" s="1"/>
      <c r="R55" s="1"/>
      <c r="S55" s="1"/>
      <c r="T55" s="1"/>
      <c r="U55" s="1"/>
    </row>
    <row r="56" spans="1:21">
      <c r="A56" s="5">
        <v>2001</v>
      </c>
      <c r="B56" s="18">
        <v>121.4838</v>
      </c>
      <c r="C56" s="18">
        <v>0.69429169999999996</v>
      </c>
      <c r="D56" s="18">
        <v>1.116625</v>
      </c>
      <c r="E56" s="18">
        <v>8.2770679999999999</v>
      </c>
      <c r="F56" s="1"/>
      <c r="G56" s="5">
        <v>2001</v>
      </c>
      <c r="H56" s="18">
        <f t="shared" si="0"/>
        <v>1.2914824464130752</v>
      </c>
      <c r="I56" s="18">
        <f t="shared" si="1"/>
        <v>1.0956157487770237</v>
      </c>
      <c r="J56" s="18">
        <f t="shared" si="2"/>
        <v>1.4597271524349287</v>
      </c>
      <c r="K56" s="18">
        <f t="shared" si="3"/>
        <v>0.99109743891365987</v>
      </c>
      <c r="L56" s="18"/>
      <c r="M56" s="18"/>
      <c r="N56" s="18"/>
      <c r="Q56" s="1"/>
      <c r="R56" s="1"/>
      <c r="S56" s="1"/>
      <c r="T56" s="1"/>
      <c r="U56" s="1"/>
    </row>
    <row r="57" spans="1:21">
      <c r="A57" s="5">
        <v>2002</v>
      </c>
      <c r="B57" s="18">
        <v>125.25490000000001</v>
      </c>
      <c r="C57" s="18">
        <v>0.66654999999999998</v>
      </c>
      <c r="D57" s="18">
        <v>1.061067</v>
      </c>
      <c r="E57" s="18">
        <v>8.2769580000000005</v>
      </c>
      <c r="G57" s="5">
        <v>2002</v>
      </c>
      <c r="H57" s="18">
        <f t="shared" si="0"/>
        <v>1.3315726432431738</v>
      </c>
      <c r="I57" s="18">
        <f t="shared" si="1"/>
        <v>1.0518384093419597</v>
      </c>
      <c r="J57" s="18">
        <f t="shared" si="2"/>
        <v>1.3870980055548394</v>
      </c>
      <c r="K57" s="18">
        <f t="shared" si="3"/>
        <v>0.99108426749616274</v>
      </c>
      <c r="L57" s="18"/>
      <c r="M57" s="18"/>
      <c r="N57" s="18"/>
    </row>
    <row r="58" spans="1:21">
      <c r="A58" s="5">
        <v>2003</v>
      </c>
      <c r="B58" s="18">
        <v>115.9363</v>
      </c>
      <c r="C58" s="18">
        <v>0.61228329999999997</v>
      </c>
      <c r="D58" s="18">
        <v>0.88515840000000001</v>
      </c>
      <c r="E58" s="18">
        <v>8.277037</v>
      </c>
      <c r="G58" s="5">
        <v>2003</v>
      </c>
      <c r="H58" s="18">
        <f t="shared" si="0"/>
        <v>1.2325075141877369</v>
      </c>
      <c r="I58" s="18">
        <f t="shared" si="1"/>
        <v>0.96620372415969691</v>
      </c>
      <c r="J58" s="18">
        <f t="shared" si="2"/>
        <v>1.157138475930467</v>
      </c>
      <c r="K58" s="18">
        <f t="shared" si="3"/>
        <v>0.99109372696872877</v>
      </c>
      <c r="L58" s="18"/>
      <c r="M58" s="18"/>
      <c r="N58" s="18"/>
    </row>
    <row r="59" spans="1:21">
      <c r="A59" s="5">
        <v>2004</v>
      </c>
      <c r="B59" s="18">
        <v>108.1469</v>
      </c>
      <c r="C59" s="18">
        <v>0.54575830000000003</v>
      </c>
      <c r="D59" s="18">
        <v>0.80485830000000003</v>
      </c>
      <c r="E59" s="18">
        <v>8.2768010000000007</v>
      </c>
      <c r="G59" s="5">
        <v>2004</v>
      </c>
      <c r="H59" s="18">
        <f t="shared" si="0"/>
        <v>1.1496991614025096</v>
      </c>
      <c r="I59" s="18">
        <f t="shared" si="1"/>
        <v>0.86122502761559094</v>
      </c>
      <c r="J59" s="18">
        <f t="shared" si="2"/>
        <v>1.0521647951394761</v>
      </c>
      <c r="K59" s="18">
        <f t="shared" si="3"/>
        <v>0.99106546829118947</v>
      </c>
      <c r="L59" s="18"/>
      <c r="M59" s="18"/>
      <c r="N59" s="18"/>
    </row>
    <row r="60" spans="1:21">
      <c r="A60" s="5">
        <v>2005</v>
      </c>
      <c r="B60" s="18">
        <v>110.0971</v>
      </c>
      <c r="C60" s="18">
        <v>0.55011670000000001</v>
      </c>
      <c r="D60" s="18">
        <v>0.80462500000000003</v>
      </c>
      <c r="E60" s="18">
        <v>8.1943169999999999</v>
      </c>
      <c r="G60" s="5">
        <v>2005</v>
      </c>
      <c r="H60" s="18">
        <f t="shared" si="0"/>
        <v>1.170431547671253</v>
      </c>
      <c r="I60" s="18">
        <f t="shared" si="1"/>
        <v>0.86810272999842197</v>
      </c>
      <c r="J60" s="18">
        <f t="shared" si="2"/>
        <v>1.0518598097194265</v>
      </c>
      <c r="K60" s="18">
        <f t="shared" si="3"/>
        <v>0.98118882101085358</v>
      </c>
      <c r="L60" s="18"/>
      <c r="M60" s="18"/>
      <c r="N60" s="18"/>
    </row>
    <row r="61" spans="1:21">
      <c r="A61" s="5">
        <v>2006</v>
      </c>
      <c r="B61" s="18">
        <v>116.3544</v>
      </c>
      <c r="C61" s="18">
        <v>0.54339159999999997</v>
      </c>
      <c r="D61" s="18">
        <v>0.79669999999999996</v>
      </c>
      <c r="E61" s="18">
        <v>7.9734379999999998</v>
      </c>
      <c r="G61" s="5">
        <v>2006</v>
      </c>
      <c r="H61" s="18">
        <f t="shared" si="0"/>
        <v>1.2369522945687039</v>
      </c>
      <c r="I61" s="18">
        <f t="shared" si="1"/>
        <v>0.85749029509231489</v>
      </c>
      <c r="J61" s="18">
        <f t="shared" si="2"/>
        <v>1.0414997177610279</v>
      </c>
      <c r="K61" s="18">
        <f t="shared" si="3"/>
        <v>0.95474073441668639</v>
      </c>
      <c r="L61" s="18"/>
      <c r="M61" s="18"/>
      <c r="N61" s="18"/>
    </row>
    <row r="62" spans="1:21">
      <c r="A62" s="5">
        <v>2007</v>
      </c>
      <c r="B62" s="18">
        <v>117.7586</v>
      </c>
      <c r="C62" s="18">
        <v>0.49974170000000001</v>
      </c>
      <c r="D62" s="18">
        <v>0.73049160000000002</v>
      </c>
      <c r="E62" s="18">
        <v>7.6075330000000001</v>
      </c>
      <c r="G62" s="5">
        <v>2007</v>
      </c>
      <c r="H62" s="18">
        <f t="shared" si="0"/>
        <v>1.2518802080127454</v>
      </c>
      <c r="I62" s="18">
        <f t="shared" si="1"/>
        <v>0.78860927883856713</v>
      </c>
      <c r="J62" s="18">
        <f t="shared" si="2"/>
        <v>0.95494765310255014</v>
      </c>
      <c r="K62" s="18">
        <f t="shared" si="3"/>
        <v>0.91092721151392642</v>
      </c>
      <c r="L62" s="18"/>
      <c r="M62" s="18"/>
      <c r="N62" s="18"/>
    </row>
    <row r="63" spans="1:21">
      <c r="A63" s="5">
        <v>2008</v>
      </c>
      <c r="B63" s="18">
        <v>103.3882</v>
      </c>
      <c r="C63" s="18">
        <v>0.54609169999999996</v>
      </c>
      <c r="D63" s="18">
        <v>0.683975</v>
      </c>
      <c r="E63" s="18">
        <v>6.9486549999999996</v>
      </c>
      <c r="G63" s="5">
        <v>2008</v>
      </c>
      <c r="H63" s="18">
        <f t="shared" si="0"/>
        <v>1.0991098851554222</v>
      </c>
      <c r="I63" s="18">
        <f t="shared" si="1"/>
        <v>0.86175114407448306</v>
      </c>
      <c r="J63" s="18">
        <f t="shared" si="2"/>
        <v>0.89413803119819135</v>
      </c>
      <c r="K63" s="18">
        <f t="shared" si="3"/>
        <v>0.83203305498935087</v>
      </c>
      <c r="L63" s="18"/>
      <c r="M63" s="18"/>
      <c r="N63" s="18"/>
    </row>
    <row r="64" spans="1:21">
      <c r="A64" s="5">
        <v>2009</v>
      </c>
      <c r="B64" s="18">
        <v>93.571550000000002</v>
      </c>
      <c r="C64" s="18">
        <v>0.6413333</v>
      </c>
      <c r="D64" s="18">
        <v>0.71980829999999996</v>
      </c>
      <c r="E64" s="18">
        <v>6.8314170000000001</v>
      </c>
      <c r="G64" s="5">
        <v>2009</v>
      </c>
      <c r="H64" s="18">
        <f t="shared" si="0"/>
        <v>0.99475003505540149</v>
      </c>
      <c r="I64" s="18">
        <f t="shared" si="1"/>
        <v>1.0120456051759508</v>
      </c>
      <c r="J64" s="18">
        <f t="shared" si="2"/>
        <v>0.94098172623577914</v>
      </c>
      <c r="K64" s="18">
        <f t="shared" si="3"/>
        <v>0.81799495822086243</v>
      </c>
      <c r="L64" s="18"/>
      <c r="M64" s="18"/>
      <c r="N64" s="18"/>
    </row>
    <row r="65" spans="1:14">
      <c r="A65" s="5">
        <v>2010</v>
      </c>
      <c r="B65" s="18">
        <v>87.760649999999998</v>
      </c>
      <c r="C65" s="18">
        <v>0.64746669999999995</v>
      </c>
      <c r="D65" s="18">
        <v>0.75504170000000004</v>
      </c>
      <c r="E65" s="18">
        <v>6.7702679999999997</v>
      </c>
      <c r="G65" s="5">
        <v>2010</v>
      </c>
      <c r="H65" s="18">
        <f t="shared" si="0"/>
        <v>0.93297492308276198</v>
      </c>
      <c r="I65" s="18">
        <f t="shared" si="1"/>
        <v>1.0217243175003943</v>
      </c>
      <c r="J65" s="18">
        <f t="shared" si="2"/>
        <v>0.98704119172562654</v>
      </c>
      <c r="K65" s="18">
        <f t="shared" si="3"/>
        <v>0.81067296723418314</v>
      </c>
      <c r="L65" s="18"/>
      <c r="M65" s="18"/>
      <c r="N65" s="18"/>
    </row>
    <row r="66" spans="1:14">
      <c r="A66" s="5">
        <v>2011</v>
      </c>
      <c r="B66" s="18">
        <v>79.843779999999995</v>
      </c>
      <c r="C66" s="18">
        <v>0.62417500000000004</v>
      </c>
      <c r="D66" s="18">
        <v>0.71870829999999997</v>
      </c>
      <c r="E66" s="18">
        <v>6.461462</v>
      </c>
      <c r="G66" s="5">
        <v>2011</v>
      </c>
      <c r="H66" s="18">
        <f t="shared" si="0"/>
        <v>0.84881144914192141</v>
      </c>
      <c r="I66" s="18">
        <f t="shared" si="1"/>
        <v>0.98496922834148648</v>
      </c>
      <c r="J66" s="18">
        <f t="shared" si="2"/>
        <v>0.93954373239928213</v>
      </c>
      <c r="K66" s="18">
        <f t="shared" si="3"/>
        <v>0.77369648767388821</v>
      </c>
    </row>
    <row r="68" spans="1:14">
      <c r="G68" s="27" t="s">
        <v>85</v>
      </c>
      <c r="H68" s="27"/>
      <c r="I68" s="27"/>
      <c r="J68" s="27"/>
      <c r="K68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baseColWidth="10" defaultRowHeight="12.75"/>
  <cols>
    <col min="1" max="1" width="29.85546875" bestFit="1" customWidth="1"/>
    <col min="3" max="3" width="14.140625" bestFit="1" customWidth="1"/>
    <col min="4" max="4" width="12.28515625" bestFit="1" customWidth="1"/>
    <col min="9" max="9" width="28.5703125" bestFit="1" customWidth="1"/>
    <col min="11" max="11" width="14.140625" bestFit="1" customWidth="1"/>
    <col min="12" max="12" width="12.28515625" bestFit="1" customWidth="1"/>
    <col min="13" max="17" width="12.140625" bestFit="1" customWidth="1"/>
    <col min="18" max="21" width="14.140625" customWidth="1"/>
    <col min="23" max="23" width="14" bestFit="1" customWidth="1"/>
  </cols>
  <sheetData>
    <row r="1" spans="1:23">
      <c r="A1" s="31" t="s">
        <v>92</v>
      </c>
      <c r="B1" s="2" t="s">
        <v>86</v>
      </c>
      <c r="C1" s="2" t="s">
        <v>86</v>
      </c>
      <c r="D1" s="2" t="s">
        <v>86</v>
      </c>
      <c r="E1" s="2" t="s">
        <v>86</v>
      </c>
      <c r="F1" s="2" t="s">
        <v>86</v>
      </c>
      <c r="G1" s="25" t="s">
        <v>91</v>
      </c>
      <c r="H1" s="25" t="s">
        <v>91</v>
      </c>
      <c r="I1" s="25" t="s">
        <v>91</v>
      </c>
      <c r="J1" s="25" t="s">
        <v>91</v>
      </c>
      <c r="K1" s="25" t="s">
        <v>91</v>
      </c>
      <c r="M1" s="29"/>
      <c r="N1" s="29"/>
      <c r="O1" s="29"/>
      <c r="P1" s="29"/>
      <c r="Q1" s="29"/>
    </row>
    <row r="2" spans="1:23">
      <c r="B2" s="18" t="s">
        <v>87</v>
      </c>
      <c r="C2" s="18" t="s">
        <v>88</v>
      </c>
      <c r="D2" s="18" t="s">
        <v>89</v>
      </c>
      <c r="E2" s="18" t="s">
        <v>90</v>
      </c>
      <c r="F2" s="18" t="s">
        <v>0</v>
      </c>
      <c r="G2" s="18" t="s">
        <v>87</v>
      </c>
      <c r="H2" s="18" t="s">
        <v>88</v>
      </c>
      <c r="I2" s="18" t="s">
        <v>89</v>
      </c>
      <c r="J2" s="18" t="s">
        <v>90</v>
      </c>
      <c r="K2" s="18" t="s">
        <v>0</v>
      </c>
      <c r="M2" s="29" t="s">
        <v>49</v>
      </c>
      <c r="N2" s="29" t="s">
        <v>49</v>
      </c>
      <c r="O2" s="29" t="s">
        <v>49</v>
      </c>
      <c r="P2" s="29" t="s">
        <v>49</v>
      </c>
      <c r="Q2" s="29" t="s">
        <v>49</v>
      </c>
      <c r="S2" s="29" t="s">
        <v>49</v>
      </c>
      <c r="T2" s="29" t="s">
        <v>49</v>
      </c>
      <c r="U2" s="29" t="s">
        <v>49</v>
      </c>
      <c r="V2" s="29" t="s">
        <v>49</v>
      </c>
      <c r="W2" s="29" t="s">
        <v>49</v>
      </c>
    </row>
    <row r="3" spans="1:23">
      <c r="B3" s="18" t="s">
        <v>45</v>
      </c>
      <c r="C3" s="18" t="s">
        <v>44</v>
      </c>
      <c r="D3" s="18" t="s">
        <v>42</v>
      </c>
      <c r="E3" s="18" t="s">
        <v>43</v>
      </c>
      <c r="F3" s="18" t="s">
        <v>46</v>
      </c>
      <c r="G3" s="18" t="s">
        <v>45</v>
      </c>
      <c r="H3" s="18" t="s">
        <v>44</v>
      </c>
      <c r="I3" s="18" t="s">
        <v>42</v>
      </c>
      <c r="J3" s="18" t="s">
        <v>43</v>
      </c>
      <c r="K3" s="18" t="s">
        <v>46</v>
      </c>
      <c r="M3" s="29" t="s">
        <v>87</v>
      </c>
      <c r="N3" s="29" t="s">
        <v>88</v>
      </c>
      <c r="O3" s="29" t="s">
        <v>89</v>
      </c>
      <c r="P3" s="29" t="s">
        <v>90</v>
      </c>
      <c r="Q3" s="29" t="s">
        <v>0</v>
      </c>
      <c r="S3" s="29" t="s">
        <v>87</v>
      </c>
      <c r="T3" s="29" t="s">
        <v>88</v>
      </c>
      <c r="U3" s="29" t="s">
        <v>89</v>
      </c>
      <c r="V3" s="29" t="s">
        <v>90</v>
      </c>
      <c r="W3" s="29" t="s">
        <v>0</v>
      </c>
    </row>
    <row r="4" spans="1:23">
      <c r="A4" s="18">
        <v>1980</v>
      </c>
      <c r="B4" s="18"/>
      <c r="C4" s="18">
        <v>755231758810.69141</v>
      </c>
      <c r="D4" s="18">
        <v>146980000000</v>
      </c>
      <c r="E4" s="18">
        <v>146071955345.42099</v>
      </c>
      <c r="F4" s="18">
        <v>271788000000</v>
      </c>
      <c r="G4" s="18">
        <v>48484731492.42498</v>
      </c>
      <c r="H4" s="18">
        <v>744456955133.80396</v>
      </c>
      <c r="I4" s="18">
        <v>188124214150.16861</v>
      </c>
      <c r="J4" s="18">
        <v>146606668696.12119</v>
      </c>
      <c r="K4" s="18">
        <v>323522385042.95093</v>
      </c>
      <c r="M4" s="30">
        <f t="shared" ref="M4:M34" si="0">B4/G4</f>
        <v>0</v>
      </c>
      <c r="N4" s="30">
        <f t="shared" ref="N4:N34" si="1">C4/H4</f>
        <v>1.0144733736485152</v>
      </c>
      <c r="O4" s="30">
        <f t="shared" ref="O4:O34" si="2">D4/I4</f>
        <v>0.78129230021752771</v>
      </c>
      <c r="P4" s="30">
        <f t="shared" ref="P4:P34" si="3">E4/J4</f>
        <v>0.99635273514188827</v>
      </c>
      <c r="Q4" s="30">
        <f t="shared" ref="Q4:Q34" si="4">F4/K4</f>
        <v>0.840090245884894</v>
      </c>
      <c r="S4" s="30">
        <f>M4/$M$19</f>
        <v>0</v>
      </c>
      <c r="T4" s="30">
        <f>N4/$N$19</f>
        <v>0.74090535147777425</v>
      </c>
      <c r="U4" s="30">
        <f>O4/$O$19</f>
        <v>0.61703563743449197</v>
      </c>
      <c r="V4" s="30">
        <f>P4/$P$19</f>
        <v>0.83380260472978818</v>
      </c>
      <c r="W4" s="30">
        <f>Q4/$Q$19</f>
        <v>0.82280898777654055</v>
      </c>
    </row>
    <row r="5" spans="1:23">
      <c r="A5" s="18">
        <v>1981</v>
      </c>
      <c r="B5" s="18"/>
      <c r="C5" s="18">
        <v>708346817512.4502</v>
      </c>
      <c r="D5" s="18">
        <v>173350000000</v>
      </c>
      <c r="E5" s="18">
        <v>136167525551.713</v>
      </c>
      <c r="F5" s="18">
        <v>294295000000</v>
      </c>
      <c r="G5" s="18">
        <v>55933495306.532471</v>
      </c>
      <c r="H5" s="18">
        <v>786010621600.89783</v>
      </c>
      <c r="I5" s="18">
        <v>213183254381.04025</v>
      </c>
      <c r="J5" s="18">
        <v>145883052808.50647</v>
      </c>
      <c r="K5" s="18">
        <v>327481253158.16064</v>
      </c>
      <c r="M5" s="30">
        <f t="shared" si="0"/>
        <v>0</v>
      </c>
      <c r="N5" s="30">
        <f t="shared" si="1"/>
        <v>0.90119242418090129</v>
      </c>
      <c r="O5" s="30">
        <f t="shared" si="2"/>
        <v>0.8131501721526263</v>
      </c>
      <c r="P5" s="30">
        <f t="shared" si="3"/>
        <v>0.93340194717787706</v>
      </c>
      <c r="Q5" s="30">
        <f t="shared" si="4"/>
        <v>0.89866212847874694</v>
      </c>
      <c r="S5" s="30">
        <f t="shared" ref="S5:S34" si="5">M5/$M$19</f>
        <v>0</v>
      </c>
      <c r="T5" s="30">
        <f t="shared" ref="T5:T34" si="6">N5/$N$19</f>
        <v>0.65817231593324765</v>
      </c>
      <c r="U5" s="30">
        <f t="shared" ref="U5:U34" si="7">O5/$O$19</f>
        <v>0.64219580132105136</v>
      </c>
      <c r="V5" s="30">
        <f t="shared" ref="V5:V34" si="8">P5/$P$19</f>
        <v>0.78112193339433955</v>
      </c>
      <c r="W5" s="30">
        <f t="shared" ref="W5:W34" si="9">Q5/$Q$19</f>
        <v>0.88017600479082669</v>
      </c>
    </row>
    <row r="6" spans="1:23">
      <c r="A6" s="18">
        <v>1982</v>
      </c>
      <c r="B6" s="18">
        <v>23637000000</v>
      </c>
      <c r="C6" s="18">
        <v>687361485795.50305</v>
      </c>
      <c r="D6" s="18">
        <v>160220000000</v>
      </c>
      <c r="E6" s="18">
        <v>127520175822.22301</v>
      </c>
      <c r="F6" s="18">
        <v>275167000000</v>
      </c>
      <c r="G6" s="18">
        <v>53631255745.860367</v>
      </c>
      <c r="H6" s="18">
        <v>792901838613.45117</v>
      </c>
      <c r="I6" s="18">
        <v>216236179482.30182</v>
      </c>
      <c r="J6" s="18">
        <v>147506616975.12216</v>
      </c>
      <c r="K6" s="18">
        <v>302439110661.95044</v>
      </c>
      <c r="M6" s="30">
        <f t="shared" si="0"/>
        <v>0.44073180221636837</v>
      </c>
      <c r="N6" s="30">
        <f t="shared" si="1"/>
        <v>0.86689354510451544</v>
      </c>
      <c r="O6" s="30">
        <f t="shared" si="2"/>
        <v>0.74094908809241822</v>
      </c>
      <c r="P6" s="30">
        <f t="shared" si="3"/>
        <v>0.86450478247853801</v>
      </c>
      <c r="Q6" s="30">
        <f t="shared" si="4"/>
        <v>0.90982611143691106</v>
      </c>
      <c r="S6" s="30">
        <f t="shared" si="5"/>
        <v>0.37500636790104963</v>
      </c>
      <c r="T6" s="30">
        <f t="shared" si="6"/>
        <v>0.63312264610703106</v>
      </c>
      <c r="U6" s="30">
        <f t="shared" si="7"/>
        <v>0.58517406705572195</v>
      </c>
      <c r="V6" s="30">
        <f t="shared" si="8"/>
        <v>0.72346500793146584</v>
      </c>
      <c r="W6" s="30">
        <f t="shared" si="9"/>
        <v>0.89111033662286199</v>
      </c>
    </row>
    <row r="7" spans="1:23">
      <c r="A7" s="18">
        <v>1983</v>
      </c>
      <c r="B7" s="18">
        <v>23186000000</v>
      </c>
      <c r="C7" s="18">
        <v>666987807643.4967</v>
      </c>
      <c r="D7" s="18">
        <v>167280000000</v>
      </c>
      <c r="E7" s="18">
        <v>121032829158.069</v>
      </c>
      <c r="F7" s="18">
        <v>266018000000</v>
      </c>
      <c r="G7" s="18">
        <v>51944708106.723343</v>
      </c>
      <c r="H7" s="18">
        <v>814678899843.65125</v>
      </c>
      <c r="I7" s="18">
        <v>226987301130.69574</v>
      </c>
      <c r="J7" s="18">
        <v>150475531979.72186</v>
      </c>
      <c r="K7" s="18">
        <v>294705507832.23846</v>
      </c>
      <c r="M7" s="30">
        <f t="shared" si="0"/>
        <v>0.44635923167309077</v>
      </c>
      <c r="N7" s="30">
        <f t="shared" si="1"/>
        <v>0.8187125108696216</v>
      </c>
      <c r="O7" s="30">
        <f t="shared" si="2"/>
        <v>0.73695752655203739</v>
      </c>
      <c r="P7" s="30">
        <f t="shared" si="3"/>
        <v>0.80433561234646056</v>
      </c>
      <c r="Q7" s="30">
        <f t="shared" si="4"/>
        <v>0.90265703534604835</v>
      </c>
      <c r="S7" s="30">
        <f t="shared" si="5"/>
        <v>0.37979459028612006</v>
      </c>
      <c r="T7" s="30">
        <f t="shared" si="6"/>
        <v>0.59793435331233535</v>
      </c>
      <c r="U7" s="30">
        <f t="shared" si="7"/>
        <v>0.58202168001857568</v>
      </c>
      <c r="V7" s="30">
        <f t="shared" si="8"/>
        <v>0.67311214693047561</v>
      </c>
      <c r="W7" s="30">
        <f t="shared" si="9"/>
        <v>0.88408873356234519</v>
      </c>
    </row>
    <row r="8" spans="1:23">
      <c r="A8" s="18">
        <v>1984</v>
      </c>
      <c r="B8" s="18">
        <v>26716000000</v>
      </c>
      <c r="C8" s="18">
        <v>681233124035.45972</v>
      </c>
      <c r="D8" s="18">
        <v>191410000000</v>
      </c>
      <c r="E8" s="18">
        <v>121915855956.927</v>
      </c>
      <c r="F8" s="18">
        <v>291047000000</v>
      </c>
      <c r="G8" s="18">
        <v>57695919962.687988</v>
      </c>
      <c r="H8" s="18">
        <v>882852319304.29993</v>
      </c>
      <c r="I8" s="18">
        <v>261761881121.50919</v>
      </c>
      <c r="J8" s="18">
        <v>160619216064.94919</v>
      </c>
      <c r="K8" s="18">
        <v>318734916624.55786</v>
      </c>
      <c r="M8" s="30">
        <f t="shared" si="0"/>
        <v>0.46304834063270445</v>
      </c>
      <c r="N8" s="30">
        <f t="shared" si="1"/>
        <v>0.77162749549356235</v>
      </c>
      <c r="O8" s="30">
        <f t="shared" si="2"/>
        <v>0.73123710442449019</v>
      </c>
      <c r="P8" s="30">
        <f t="shared" si="3"/>
        <v>0.75903655206253895</v>
      </c>
      <c r="Q8" s="30">
        <f t="shared" si="4"/>
        <v>0.91313183720887459</v>
      </c>
      <c r="S8" s="30">
        <f t="shared" si="5"/>
        <v>0.39399488648207531</v>
      </c>
      <c r="T8" s="30">
        <f t="shared" si="6"/>
        <v>0.56354652138622863</v>
      </c>
      <c r="U8" s="30">
        <f t="shared" si="7"/>
        <v>0.57750390310859878</v>
      </c>
      <c r="V8" s="30">
        <f t="shared" si="8"/>
        <v>0.63520340926723562</v>
      </c>
      <c r="W8" s="30">
        <f t="shared" si="9"/>
        <v>0.89434806124782906</v>
      </c>
    </row>
    <row r="9" spans="1:23">
      <c r="A9" s="18">
        <v>1985</v>
      </c>
      <c r="B9" s="18">
        <v>28163000000</v>
      </c>
      <c r="C9" s="18">
        <v>716498295376.5459</v>
      </c>
      <c r="D9" s="18">
        <v>197108850357.34799</v>
      </c>
      <c r="E9" s="18">
        <v>132167965057.85001</v>
      </c>
      <c r="F9" s="18">
        <v>289010000000</v>
      </c>
      <c r="G9" s="18">
        <v>58458640543.797974</v>
      </c>
      <c r="H9" s="18">
        <v>920895185394.4436</v>
      </c>
      <c r="I9" s="18">
        <v>275514891129.35028</v>
      </c>
      <c r="J9" s="18">
        <v>170019691774.62985</v>
      </c>
      <c r="K9" s="18">
        <v>328401920161.69781</v>
      </c>
      <c r="M9" s="30">
        <f t="shared" si="0"/>
        <v>0.48175940695883807</v>
      </c>
      <c r="N9" s="30">
        <f t="shared" si="1"/>
        <v>0.77804543528984882</v>
      </c>
      <c r="O9" s="30">
        <f t="shared" si="2"/>
        <v>0.7154199526181263</v>
      </c>
      <c r="P9" s="30">
        <f t="shared" si="3"/>
        <v>0.77736857230070544</v>
      </c>
      <c r="Q9" s="30">
        <f t="shared" si="4"/>
        <v>0.88004966553696728</v>
      </c>
      <c r="S9" s="30">
        <f t="shared" si="5"/>
        <v>0.40991560966845036</v>
      </c>
      <c r="T9" s="30">
        <f t="shared" si="6"/>
        <v>0.56823376706861595</v>
      </c>
      <c r="U9" s="30">
        <f t="shared" si="7"/>
        <v>0.56501210414357572</v>
      </c>
      <c r="V9" s="30">
        <f t="shared" si="8"/>
        <v>0.65054464905654141</v>
      </c>
      <c r="W9" s="30">
        <f t="shared" si="9"/>
        <v>0.86194641354373058</v>
      </c>
    </row>
    <row r="10" spans="1:23">
      <c r="A10" s="18">
        <v>1986</v>
      </c>
      <c r="B10" s="18">
        <v>29583000000</v>
      </c>
      <c r="C10" s="18">
        <v>897912343106.98022</v>
      </c>
      <c r="D10" s="18">
        <v>229666072994.452</v>
      </c>
      <c r="E10" s="18">
        <v>143500226783.008</v>
      </c>
      <c r="F10" s="18">
        <v>310041000000</v>
      </c>
      <c r="G10" s="18">
        <v>53544674490.08812</v>
      </c>
      <c r="H10" s="18">
        <v>925412141137.37427</v>
      </c>
      <c r="I10" s="18">
        <v>261408335691.84946</v>
      </c>
      <c r="J10" s="18">
        <v>177099110747.32257</v>
      </c>
      <c r="K10" s="18">
        <v>353628196058.61542</v>
      </c>
      <c r="M10" s="30">
        <f t="shared" si="0"/>
        <v>0.55249191972352418</v>
      </c>
      <c r="N10" s="30">
        <f t="shared" si="1"/>
        <v>0.97028372893768655</v>
      </c>
      <c r="O10" s="30">
        <f t="shared" si="2"/>
        <v>0.8785721097478103</v>
      </c>
      <c r="P10" s="30">
        <f t="shared" si="3"/>
        <v>0.81028202895805601</v>
      </c>
      <c r="Q10" s="30">
        <f t="shared" si="4"/>
        <v>0.87674287134221995</v>
      </c>
      <c r="S10" s="30">
        <f t="shared" si="5"/>
        <v>0.47009992714000326</v>
      </c>
      <c r="T10" s="30">
        <f t="shared" si="6"/>
        <v>0.708632109915598</v>
      </c>
      <c r="U10" s="30">
        <f t="shared" si="7"/>
        <v>0.69386361752121706</v>
      </c>
      <c r="V10" s="30">
        <f t="shared" si="8"/>
        <v>0.67808843442854805</v>
      </c>
      <c r="W10" s="30">
        <f t="shared" si="9"/>
        <v>0.85870764247420173</v>
      </c>
    </row>
    <row r="11" spans="1:23">
      <c r="A11" s="18">
        <v>1987</v>
      </c>
      <c r="B11" s="18">
        <v>39171000000</v>
      </c>
      <c r="C11" s="18">
        <v>1079636037064.7307</v>
      </c>
      <c r="D11" s="18">
        <v>254454808602.88199</v>
      </c>
      <c r="E11" s="18">
        <v>174723938754.52499</v>
      </c>
      <c r="F11" s="18">
        <v>348872000000</v>
      </c>
      <c r="G11" s="18">
        <v>59966550340.738693</v>
      </c>
      <c r="H11" s="18">
        <v>956029548660.29895</v>
      </c>
      <c r="I11" s="18">
        <v>261138304930.61322</v>
      </c>
      <c r="J11" s="18">
        <v>187475292356.00732</v>
      </c>
      <c r="K11" s="18">
        <v>391651743304.69928</v>
      </c>
      <c r="M11" s="30">
        <f t="shared" si="0"/>
        <v>0.65321416318638736</v>
      </c>
      <c r="N11" s="30">
        <f t="shared" si="1"/>
        <v>1.1292914937384977</v>
      </c>
      <c r="O11" s="30">
        <f t="shared" si="2"/>
        <v>0.97440629658101252</v>
      </c>
      <c r="P11" s="30">
        <f t="shared" si="3"/>
        <v>0.93198381802084052</v>
      </c>
      <c r="Q11" s="30">
        <f t="shared" si="4"/>
        <v>0.8907709616106132</v>
      </c>
      <c r="S11" s="30">
        <f t="shared" si="5"/>
        <v>0.55580166796720687</v>
      </c>
      <c r="T11" s="30">
        <f t="shared" si="6"/>
        <v>0.82476103643807741</v>
      </c>
      <c r="U11" s="30">
        <f t="shared" si="7"/>
        <v>0.76954989849976663</v>
      </c>
      <c r="V11" s="30">
        <f t="shared" si="8"/>
        <v>0.7799351651512515</v>
      </c>
      <c r="W11" s="30">
        <f t="shared" si="9"/>
        <v>0.87244716487755558</v>
      </c>
    </row>
    <row r="12" spans="1:23">
      <c r="A12" s="18">
        <v>1988</v>
      </c>
      <c r="B12" s="18">
        <v>45912000000</v>
      </c>
      <c r="C12" s="18">
        <v>1197787841386.0583</v>
      </c>
      <c r="D12" s="18">
        <v>296251949813.85602</v>
      </c>
      <c r="E12" s="18">
        <v>191399431602.392</v>
      </c>
      <c r="F12" s="18">
        <v>431143000000</v>
      </c>
      <c r="G12" s="18">
        <v>62667188141.924118</v>
      </c>
      <c r="H12" s="18">
        <v>1020954963948.3048</v>
      </c>
      <c r="I12" s="18">
        <v>278623492676.2276</v>
      </c>
      <c r="J12" s="18">
        <v>188593370333.98248</v>
      </c>
      <c r="K12" s="18">
        <v>454349166245.57855</v>
      </c>
      <c r="M12" s="30">
        <f t="shared" si="0"/>
        <v>0.7326322013367158</v>
      </c>
      <c r="N12" s="30">
        <f t="shared" si="1"/>
        <v>1.1732034063029515</v>
      </c>
      <c r="O12" s="30">
        <f t="shared" si="2"/>
        <v>1.0632698160815659</v>
      </c>
      <c r="P12" s="30">
        <f t="shared" si="3"/>
        <v>1.0148788966623812</v>
      </c>
      <c r="Q12" s="30">
        <f t="shared" si="4"/>
        <v>0.94892437805633501</v>
      </c>
      <c r="S12" s="30">
        <f t="shared" si="5"/>
        <v>0.62337625614716452</v>
      </c>
      <c r="T12" s="30">
        <f t="shared" si="6"/>
        <v>0.85683144050952054</v>
      </c>
      <c r="U12" s="30">
        <f t="shared" si="7"/>
        <v>0.83973100534598799</v>
      </c>
      <c r="V12" s="30">
        <f t="shared" si="8"/>
        <v>0.84930631259006917</v>
      </c>
      <c r="W12" s="30">
        <f t="shared" si="9"/>
        <v>0.92940432389212191</v>
      </c>
    </row>
    <row r="13" spans="1:23">
      <c r="A13" s="18">
        <v>1989</v>
      </c>
      <c r="B13" s="18">
        <v>47823000000</v>
      </c>
      <c r="C13" s="18">
        <v>1277832804607.7341</v>
      </c>
      <c r="D13" s="18">
        <v>311254295806.72198</v>
      </c>
      <c r="E13" s="18">
        <v>198823599319.61401</v>
      </c>
      <c r="F13" s="18">
        <v>487063000000</v>
      </c>
      <c r="G13" s="18">
        <v>60638410235.306503</v>
      </c>
      <c r="H13" s="18">
        <v>1110989858022.1931</v>
      </c>
      <c r="I13" s="18">
        <v>305021551424.1571</v>
      </c>
      <c r="J13" s="18">
        <v>197184023209.14847</v>
      </c>
      <c r="K13" s="18">
        <v>506550985346.1344</v>
      </c>
      <c r="M13" s="30">
        <f t="shared" si="0"/>
        <v>0.78865853861312518</v>
      </c>
      <c r="N13" s="30">
        <f t="shared" si="1"/>
        <v>1.1501750401957389</v>
      </c>
      <c r="O13" s="30">
        <f t="shared" si="2"/>
        <v>1.0204337836243504</v>
      </c>
      <c r="P13" s="30">
        <f t="shared" si="3"/>
        <v>1.0083149541417282</v>
      </c>
      <c r="Q13" s="30">
        <f t="shared" si="4"/>
        <v>0.96152808718194882</v>
      </c>
      <c r="S13" s="30">
        <f t="shared" si="5"/>
        <v>0.67104750007185621</v>
      </c>
      <c r="T13" s="30">
        <f t="shared" si="6"/>
        <v>0.84001302010755274</v>
      </c>
      <c r="U13" s="30">
        <f t="shared" si="7"/>
        <v>0.80590069806528974</v>
      </c>
      <c r="V13" s="30">
        <f t="shared" si="8"/>
        <v>0.84381324554866877</v>
      </c>
      <c r="W13" s="30">
        <f t="shared" si="9"/>
        <v>0.94174876569307708</v>
      </c>
    </row>
    <row r="14" spans="1:23">
      <c r="A14" s="18">
        <v>1990</v>
      </c>
      <c r="B14" s="18">
        <v>57374000000</v>
      </c>
      <c r="C14" s="18">
        <v>1565458512889.4851</v>
      </c>
      <c r="D14" s="18">
        <v>323692005879.61102</v>
      </c>
      <c r="E14" s="18">
        <v>239226146127.677</v>
      </c>
      <c r="F14" s="18">
        <v>535258000000</v>
      </c>
      <c r="G14" s="18">
        <v>63643793584.998611</v>
      </c>
      <c r="H14" s="18">
        <v>1189771114935.9507</v>
      </c>
      <c r="I14" s="18">
        <v>326930232773.9397</v>
      </c>
      <c r="J14" s="18">
        <v>207598083627.83466</v>
      </c>
      <c r="K14" s="18">
        <v>552124002021.22278</v>
      </c>
      <c r="M14" s="30">
        <f t="shared" si="0"/>
        <v>0.90148617434903411</v>
      </c>
      <c r="N14" s="30">
        <f t="shared" si="1"/>
        <v>1.3157644300128759</v>
      </c>
      <c r="O14" s="30">
        <f t="shared" si="2"/>
        <v>0.99009505218635507</v>
      </c>
      <c r="P14" s="30">
        <f t="shared" si="3"/>
        <v>1.1523523818097601</v>
      </c>
      <c r="Q14" s="30">
        <f t="shared" si="4"/>
        <v>0.96945251074128369</v>
      </c>
      <c r="S14" s="30">
        <f t="shared" si="5"/>
        <v>0.76704938072446704</v>
      </c>
      <c r="T14" s="30">
        <f t="shared" si="6"/>
        <v>0.96094873734793762</v>
      </c>
      <c r="U14" s="30">
        <f t="shared" si="7"/>
        <v>0.78194029491452877</v>
      </c>
      <c r="V14" s="30">
        <f t="shared" si="8"/>
        <v>0.96435166345252532</v>
      </c>
      <c r="W14" s="30">
        <f t="shared" si="9"/>
        <v>0.94951017818358985</v>
      </c>
    </row>
    <row r="15" spans="1:23">
      <c r="A15" s="18">
        <v>1991</v>
      </c>
      <c r="B15" s="18">
        <v>65898000000</v>
      </c>
      <c r="C15" s="18">
        <v>1571021024852.8328</v>
      </c>
      <c r="D15" s="18">
        <v>353005218563.16699</v>
      </c>
      <c r="E15" s="18">
        <v>239783075392.638</v>
      </c>
      <c r="F15" s="18">
        <v>578337000000</v>
      </c>
      <c r="G15" s="18">
        <v>70423208646.344482</v>
      </c>
      <c r="H15" s="18">
        <v>1254989227759.9338</v>
      </c>
      <c r="I15" s="18">
        <v>344051667741.53143</v>
      </c>
      <c r="J15" s="18">
        <v>207265011332.99399</v>
      </c>
      <c r="K15" s="18">
        <v>588766548762.00098</v>
      </c>
      <c r="M15" s="30">
        <f t="shared" si="0"/>
        <v>0.93574265170067095</v>
      </c>
      <c r="N15" s="30">
        <f t="shared" si="1"/>
        <v>1.2518203265035135</v>
      </c>
      <c r="O15" s="30">
        <f t="shared" si="2"/>
        <v>1.0260238553133882</v>
      </c>
      <c r="P15" s="30">
        <f t="shared" si="3"/>
        <v>1.1568912372161078</v>
      </c>
      <c r="Q15" s="30">
        <f t="shared" si="4"/>
        <v>0.98228576541257107</v>
      </c>
      <c r="S15" s="30">
        <f t="shared" si="5"/>
        <v>0.79619725951179188</v>
      </c>
      <c r="T15" s="30">
        <f t="shared" si="6"/>
        <v>0.91424812428487856</v>
      </c>
      <c r="U15" s="30">
        <f t="shared" si="7"/>
        <v>0.81031552904082804</v>
      </c>
      <c r="V15" s="30">
        <f t="shared" si="8"/>
        <v>0.96815002654907023</v>
      </c>
      <c r="W15" s="30">
        <f t="shared" si="9"/>
        <v>0.96207944361392228</v>
      </c>
    </row>
    <row r="16" spans="1:23">
      <c r="A16" s="18">
        <v>1992</v>
      </c>
      <c r="B16" s="18">
        <v>78817000000</v>
      </c>
      <c r="C16" s="18">
        <v>1706296515712.4036</v>
      </c>
      <c r="D16" s="18">
        <v>381625020171.48602</v>
      </c>
      <c r="E16" s="18">
        <v>253593269083.67001</v>
      </c>
      <c r="F16" s="18">
        <v>616872900000</v>
      </c>
      <c r="G16" s="18">
        <v>79162928313.462158</v>
      </c>
      <c r="H16" s="18">
        <v>1297618714273.1643</v>
      </c>
      <c r="I16" s="18">
        <v>359120497747.42377</v>
      </c>
      <c r="J16" s="18">
        <v>215898767681.60999</v>
      </c>
      <c r="K16" s="18">
        <v>629275896917.63513</v>
      </c>
      <c r="M16" s="30">
        <f t="shared" si="0"/>
        <v>0.995630172849438</v>
      </c>
      <c r="N16" s="30">
        <f t="shared" si="1"/>
        <v>1.3149444416483713</v>
      </c>
      <c r="O16" s="30">
        <f t="shared" si="2"/>
        <v>1.0626656583659841</v>
      </c>
      <c r="P16" s="30">
        <f t="shared" si="3"/>
        <v>1.1745934069324973</v>
      </c>
      <c r="Q16" s="30">
        <f t="shared" si="4"/>
        <v>0.98029004927983354</v>
      </c>
      <c r="S16" s="30">
        <f t="shared" si="5"/>
        <v>0.84715387683701726</v>
      </c>
      <c r="T16" s="30">
        <f t="shared" si="6"/>
        <v>0.96034987119413606</v>
      </c>
      <c r="U16" s="30">
        <f t="shared" si="7"/>
        <v>0.83925386402379498</v>
      </c>
      <c r="V16" s="30">
        <f t="shared" si="8"/>
        <v>0.9829641728832923</v>
      </c>
      <c r="W16" s="30">
        <f t="shared" si="9"/>
        <v>0.96012478079155206</v>
      </c>
    </row>
    <row r="17" spans="1:23">
      <c r="A17" s="18">
        <v>1993</v>
      </c>
      <c r="B17" s="18">
        <v>86852000000</v>
      </c>
      <c r="C17" s="18">
        <v>1559908716435.7502</v>
      </c>
      <c r="D17" s="18">
        <v>405880380283.29602</v>
      </c>
      <c r="E17" s="18">
        <v>245689726109.84299</v>
      </c>
      <c r="F17" s="18">
        <v>642854000000</v>
      </c>
      <c r="G17" s="18">
        <v>89349330656.171265</v>
      </c>
      <c r="H17" s="18">
        <v>1307504318588.7188</v>
      </c>
      <c r="I17" s="18">
        <v>360425182456.35193</v>
      </c>
      <c r="J17" s="18">
        <v>225581375217.50864</v>
      </c>
      <c r="K17" s="18">
        <v>649898837796.86707</v>
      </c>
      <c r="M17" s="30">
        <f t="shared" si="0"/>
        <v>0.97204981125397183</v>
      </c>
      <c r="N17" s="30">
        <f t="shared" si="1"/>
        <v>1.1930428789095469</v>
      </c>
      <c r="O17" s="30">
        <f t="shared" si="2"/>
        <v>1.1261154881497459</v>
      </c>
      <c r="P17" s="30">
        <f t="shared" si="3"/>
        <v>1.0891401201581719</v>
      </c>
      <c r="Q17" s="30">
        <f t="shared" si="4"/>
        <v>0.98916010094625062</v>
      </c>
      <c r="S17" s="30">
        <f t="shared" si="5"/>
        <v>0.82709000644863084</v>
      </c>
      <c r="T17" s="30">
        <f t="shared" si="6"/>
        <v>0.87132090056489697</v>
      </c>
      <c r="U17" s="30">
        <f t="shared" si="7"/>
        <v>0.8893641827288854</v>
      </c>
      <c r="V17" s="30">
        <f t="shared" si="8"/>
        <v>0.91145217659715039</v>
      </c>
      <c r="W17" s="30">
        <f t="shared" si="9"/>
        <v>0.96881236914163782</v>
      </c>
    </row>
    <row r="18" spans="1:23">
      <c r="A18" s="18">
        <v>1994</v>
      </c>
      <c r="B18" s="18">
        <v>119181000000</v>
      </c>
      <c r="C18" s="18">
        <v>1731972843190.0542</v>
      </c>
      <c r="D18" s="18">
        <v>443995538412.35199</v>
      </c>
      <c r="E18" s="18">
        <v>277113222738.51001</v>
      </c>
      <c r="F18" s="18">
        <v>703254000000</v>
      </c>
      <c r="G18" s="18">
        <v>115054908662.46506</v>
      </c>
      <c r="H18" s="18">
        <v>1427214027424.6553</v>
      </c>
      <c r="I18" s="18">
        <v>374412961476.53931</v>
      </c>
      <c r="J18" s="18">
        <v>246299778122.46286</v>
      </c>
      <c r="K18" s="18">
        <v>706519858514.40112</v>
      </c>
      <c r="M18" s="30">
        <f t="shared" si="0"/>
        <v>1.0358619322330662</v>
      </c>
      <c r="N18" s="30">
        <f t="shared" si="1"/>
        <v>1.2135340670069805</v>
      </c>
      <c r="O18" s="30">
        <f t="shared" si="2"/>
        <v>1.1858444661247998</v>
      </c>
      <c r="P18" s="30">
        <f t="shared" si="3"/>
        <v>1.1251054501588968</v>
      </c>
      <c r="Q18" s="30">
        <f t="shared" si="4"/>
        <v>0.99537754179865767</v>
      </c>
      <c r="S18" s="30">
        <f t="shared" si="5"/>
        <v>0.88138595603995318</v>
      </c>
      <c r="T18" s="30">
        <f t="shared" si="6"/>
        <v>0.88628633121481604</v>
      </c>
      <c r="U18" s="30">
        <f t="shared" si="7"/>
        <v>0.93653591088733124</v>
      </c>
      <c r="V18" s="30">
        <f t="shared" si="8"/>
        <v>0.94154993693531053</v>
      </c>
      <c r="W18" s="30">
        <f t="shared" si="9"/>
        <v>0.97490191278220339</v>
      </c>
    </row>
    <row r="19" spans="1:23" s="4" customFormat="1">
      <c r="A19" s="4">
        <v>1995</v>
      </c>
      <c r="B19" s="4">
        <v>147239990000</v>
      </c>
      <c r="C19" s="4">
        <v>2118786634359.8496</v>
      </c>
      <c r="D19" s="4">
        <v>493991313163.17798</v>
      </c>
      <c r="E19" s="4">
        <v>322113920529.83698</v>
      </c>
      <c r="F19" s="4">
        <v>794397000000</v>
      </c>
      <c r="G19" s="4">
        <v>125282390746.51509</v>
      </c>
      <c r="H19" s="4">
        <v>1547423911571.9668</v>
      </c>
      <c r="I19" s="4">
        <v>390135989718.41632</v>
      </c>
      <c r="J19" s="4">
        <v>269562592126.82776</v>
      </c>
      <c r="K19" s="4">
        <v>778055684689.23682</v>
      </c>
      <c r="M19" s="32">
        <f t="shared" si="0"/>
        <v>1.17526484865628</v>
      </c>
      <c r="N19" s="32">
        <f t="shared" si="1"/>
        <v>1.3692347769186648</v>
      </c>
      <c r="O19" s="32">
        <f t="shared" si="2"/>
        <v>1.2662028784366191</v>
      </c>
      <c r="P19" s="32">
        <f t="shared" si="3"/>
        <v>1.1949503749328991</v>
      </c>
      <c r="Q19" s="32">
        <f t="shared" si="4"/>
        <v>1.0210027580703174</v>
      </c>
      <c r="S19" s="32">
        <f t="shared" si="5"/>
        <v>1</v>
      </c>
      <c r="T19" s="32">
        <f t="shared" si="6"/>
        <v>1</v>
      </c>
      <c r="U19" s="32">
        <f t="shared" si="7"/>
        <v>1</v>
      </c>
      <c r="V19" s="32">
        <f t="shared" si="8"/>
        <v>1</v>
      </c>
      <c r="W19" s="32">
        <f t="shared" si="9"/>
        <v>1</v>
      </c>
    </row>
    <row r="20" spans="1:23">
      <c r="A20" s="18">
        <v>1996</v>
      </c>
      <c r="B20" s="18">
        <v>171678000000</v>
      </c>
      <c r="C20" s="18">
        <v>2173812214365.3376</v>
      </c>
      <c r="D20" s="18">
        <v>467998759515.58502</v>
      </c>
      <c r="E20" s="18">
        <v>351830680358.61603</v>
      </c>
      <c r="F20" s="18">
        <v>851628000000</v>
      </c>
      <c r="G20" s="18">
        <v>141136228085.91812</v>
      </c>
      <c r="H20" s="18">
        <v>1622289898170.2969</v>
      </c>
      <c r="I20" s="18">
        <v>413057054437.64465</v>
      </c>
      <c r="J20" s="18">
        <v>293229011382.58783</v>
      </c>
      <c r="K20" s="18">
        <v>842686508337.54395</v>
      </c>
      <c r="M20" s="30">
        <f t="shared" si="0"/>
        <v>1.2163992358892379</v>
      </c>
      <c r="N20" s="30">
        <f t="shared" si="1"/>
        <v>1.3399653272926599</v>
      </c>
      <c r="O20" s="30">
        <f t="shared" si="2"/>
        <v>1.1330123877262928</v>
      </c>
      <c r="P20" s="30">
        <f t="shared" si="3"/>
        <v>1.1998494920394087</v>
      </c>
      <c r="Q20" s="30">
        <f t="shared" si="4"/>
        <v>1.010610697541718</v>
      </c>
      <c r="S20" s="30">
        <f t="shared" si="5"/>
        <v>1.0350001000029809</v>
      </c>
      <c r="T20" s="30">
        <f t="shared" si="6"/>
        <v>0.97862349823463213</v>
      </c>
      <c r="U20" s="30">
        <f t="shared" si="7"/>
        <v>0.89481109782756407</v>
      </c>
      <c r="V20" s="30">
        <f t="shared" si="8"/>
        <v>1.0040998498425382</v>
      </c>
      <c r="W20" s="30">
        <f t="shared" si="9"/>
        <v>0.9898217116002308</v>
      </c>
    </row>
    <row r="21" spans="1:23">
      <c r="A21" s="18">
        <v>1997</v>
      </c>
      <c r="B21" s="18">
        <v>207239000000</v>
      </c>
      <c r="C21" s="18">
        <v>2152869879520.4592</v>
      </c>
      <c r="D21" s="18">
        <v>478543452284.93799</v>
      </c>
      <c r="E21" s="18">
        <v>383179008313.104</v>
      </c>
      <c r="F21" s="18">
        <v>934459000000</v>
      </c>
      <c r="G21" s="18">
        <v>173493766001.60754</v>
      </c>
      <c r="H21" s="18">
        <v>1800838741994.6274</v>
      </c>
      <c r="I21" s="18">
        <v>458960427966.27856</v>
      </c>
      <c r="J21" s="18">
        <v>346626377991.93311</v>
      </c>
      <c r="K21" s="18">
        <v>943039211723.09229</v>
      </c>
      <c r="M21" s="30">
        <f t="shared" si="0"/>
        <v>1.1945040146173309</v>
      </c>
      <c r="N21" s="30">
        <f t="shared" si="1"/>
        <v>1.1954817659775125</v>
      </c>
      <c r="O21" s="30">
        <f t="shared" si="2"/>
        <v>1.0426682195792667</v>
      </c>
      <c r="P21" s="30">
        <f t="shared" si="3"/>
        <v>1.1054525351847908</v>
      </c>
      <c r="Q21" s="30">
        <f t="shared" si="4"/>
        <v>0.9909015323897139</v>
      </c>
      <c r="S21" s="30">
        <f t="shared" si="5"/>
        <v>1.0163700684003676</v>
      </c>
      <c r="T21" s="30">
        <f t="shared" si="6"/>
        <v>0.87310210500775676</v>
      </c>
      <c r="U21" s="30">
        <f t="shared" si="7"/>
        <v>0.82346062967938394</v>
      </c>
      <c r="V21" s="30">
        <f t="shared" si="8"/>
        <v>0.92510329999843388</v>
      </c>
      <c r="W21" s="30">
        <f t="shared" si="9"/>
        <v>0.97051797809293439</v>
      </c>
    </row>
    <row r="22" spans="1:23">
      <c r="A22" s="18">
        <v>1998</v>
      </c>
      <c r="B22" s="18">
        <v>207424000000</v>
      </c>
      <c r="C22" s="18">
        <v>2288529341145.3335</v>
      </c>
      <c r="D22" s="18">
        <v>436456435068.44897</v>
      </c>
      <c r="E22" s="18">
        <v>384318772481.81799</v>
      </c>
      <c r="F22" s="18">
        <v>933183000000</v>
      </c>
      <c r="G22" s="18">
        <v>185920347573.75037</v>
      </c>
      <c r="H22" s="18">
        <v>1932615656750.6963</v>
      </c>
      <c r="I22" s="18">
        <v>446524165897.24902</v>
      </c>
      <c r="J22" s="18">
        <v>360058987717.97961</v>
      </c>
      <c r="K22" s="18">
        <v>964582819605.86145</v>
      </c>
      <c r="M22" s="30">
        <f t="shared" si="0"/>
        <v>1.1156605648971241</v>
      </c>
      <c r="N22" s="30">
        <f t="shared" si="1"/>
        <v>1.1841616480501014</v>
      </c>
      <c r="O22" s="30">
        <f t="shared" si="2"/>
        <v>0.97745311094513809</v>
      </c>
      <c r="P22" s="30">
        <f t="shared" si="3"/>
        <v>1.0673772509265624</v>
      </c>
      <c r="Q22" s="30">
        <f t="shared" si="4"/>
        <v>0.96744725391367459</v>
      </c>
      <c r="S22" s="30">
        <f t="shared" si="5"/>
        <v>0.94928438145044203</v>
      </c>
      <c r="T22" s="30">
        <f t="shared" si="6"/>
        <v>0.86483462734926053</v>
      </c>
      <c r="U22" s="30">
        <f t="shared" si="7"/>
        <v>0.77195615930995165</v>
      </c>
      <c r="V22" s="30">
        <f t="shared" si="8"/>
        <v>0.89323981423621845</v>
      </c>
      <c r="W22" s="30">
        <f t="shared" si="9"/>
        <v>0.94754617092527549</v>
      </c>
    </row>
    <row r="23" spans="1:23">
      <c r="A23" s="18">
        <v>1999</v>
      </c>
      <c r="B23" s="18">
        <v>220964000000</v>
      </c>
      <c r="C23" s="18">
        <v>2256524824558.4116</v>
      </c>
      <c r="D23" s="18">
        <v>464691769921.04999</v>
      </c>
      <c r="E23" s="18">
        <v>387952809189.46899</v>
      </c>
      <c r="F23" s="18">
        <v>967008000000</v>
      </c>
      <c r="G23" s="18">
        <v>211722623999.99976</v>
      </c>
      <c r="H23" s="18">
        <v>2042550347650.3887</v>
      </c>
      <c r="I23" s="18">
        <v>454955435644.98834</v>
      </c>
      <c r="J23" s="18">
        <v>372442746256.74341</v>
      </c>
      <c r="K23" s="18">
        <v>1006657301667.5088</v>
      </c>
      <c r="M23" s="30">
        <f t="shared" si="0"/>
        <v>1.0436485049420143</v>
      </c>
      <c r="N23" s="30">
        <f t="shared" si="1"/>
        <v>1.1047584835077209</v>
      </c>
      <c r="O23" s="30">
        <f t="shared" si="2"/>
        <v>1.0214006329262963</v>
      </c>
      <c r="P23" s="30">
        <f t="shared" si="3"/>
        <v>1.0416441536010845</v>
      </c>
      <c r="Q23" s="30">
        <f t="shared" si="4"/>
        <v>0.9606129100719476</v>
      </c>
      <c r="S23" s="30">
        <f t="shared" si="5"/>
        <v>0.88801133304995283</v>
      </c>
      <c r="T23" s="30">
        <f t="shared" si="6"/>
        <v>0.80684372185891806</v>
      </c>
      <c r="U23" s="30">
        <f t="shared" si="7"/>
        <v>0.80666427973013288</v>
      </c>
      <c r="V23" s="30">
        <f t="shared" si="8"/>
        <v>0.87170494729505121</v>
      </c>
      <c r="W23" s="30">
        <f t="shared" si="9"/>
        <v>0.94085241443176326</v>
      </c>
    </row>
    <row r="24" spans="1:23" s="4" customFormat="1">
      <c r="A24" s="4">
        <v>2000</v>
      </c>
      <c r="B24" s="4">
        <v>279561484000</v>
      </c>
      <c r="C24" s="4">
        <v>2298517055386.7407</v>
      </c>
      <c r="D24" s="4">
        <v>528750733199.98297</v>
      </c>
      <c r="E24" s="4">
        <v>404774967820.41803</v>
      </c>
      <c r="F24" s="4">
        <v>1072780000000</v>
      </c>
      <c r="G24" s="4">
        <v>279561124999.99957</v>
      </c>
      <c r="H24" s="4">
        <v>2305366992249.5059</v>
      </c>
      <c r="I24" s="4">
        <v>512742018549.53577</v>
      </c>
      <c r="J24" s="4">
        <v>408101074292.63123</v>
      </c>
      <c r="K24" s="4">
        <v>1093200000000</v>
      </c>
      <c r="M24" s="32">
        <f t="shared" si="0"/>
        <v>1.000001284155658</v>
      </c>
      <c r="N24" s="32">
        <f t="shared" si="1"/>
        <v>0.99702870003526811</v>
      </c>
      <c r="O24" s="32">
        <f>D24/I24</f>
        <v>1.0312217724923993</v>
      </c>
      <c r="P24" s="32">
        <f t="shared" si="3"/>
        <v>0.99184979731313283</v>
      </c>
      <c r="Q24" s="32">
        <f>F24/K24</f>
        <v>0.9813208927918039</v>
      </c>
      <c r="S24" s="32">
        <f t="shared" si="5"/>
        <v>0.85087313323375002</v>
      </c>
      <c r="T24" s="32">
        <f t="shared" si="6"/>
        <v>0.72816489680388363</v>
      </c>
      <c r="U24" s="32">
        <f t="shared" si="7"/>
        <v>0.81442065095101435</v>
      </c>
      <c r="V24" s="32">
        <f t="shared" si="8"/>
        <v>0.83003429943174745</v>
      </c>
      <c r="W24" s="32">
        <f t="shared" si="9"/>
        <v>0.96113441911409558</v>
      </c>
    </row>
    <row r="25" spans="1:23">
      <c r="A25" s="18">
        <v>2001</v>
      </c>
      <c r="B25" s="18">
        <v>299409000000</v>
      </c>
      <c r="C25" s="18">
        <v>2349719917312.1304</v>
      </c>
      <c r="D25" s="18">
        <v>448107920321.45203</v>
      </c>
      <c r="E25" s="18">
        <v>393256862765.83301</v>
      </c>
      <c r="F25" s="18">
        <v>1007728000000</v>
      </c>
      <c r="G25" s="18">
        <v>307717547790.33844</v>
      </c>
      <c r="H25" s="18">
        <v>2396369491512.1245</v>
      </c>
      <c r="I25" s="18">
        <v>477210238898.34869</v>
      </c>
      <c r="J25" s="18">
        <v>420688594705.88574</v>
      </c>
      <c r="K25" s="18">
        <v>1031883577564.4265</v>
      </c>
      <c r="M25" s="30">
        <f t="shared" si="0"/>
        <v>0.9729994345463866</v>
      </c>
      <c r="N25" s="30">
        <f t="shared" si="1"/>
        <v>0.98053322980232149</v>
      </c>
      <c r="O25" s="30">
        <f t="shared" si="2"/>
        <v>0.93901572890791263</v>
      </c>
      <c r="P25" s="30">
        <f t="shared" si="3"/>
        <v>0.93479325970500582</v>
      </c>
      <c r="Q25" s="30">
        <f t="shared" si="4"/>
        <v>0.97659079174276486</v>
      </c>
      <c r="S25" s="30">
        <f t="shared" si="5"/>
        <v>0.82789801435723165</v>
      </c>
      <c r="T25" s="30">
        <f t="shared" si="6"/>
        <v>0.71611767852473052</v>
      </c>
      <c r="U25" s="30">
        <f t="shared" si="7"/>
        <v>0.74159974274210749</v>
      </c>
      <c r="V25" s="30">
        <f t="shared" si="8"/>
        <v>0.78228626001100499</v>
      </c>
      <c r="W25" s="30">
        <f t="shared" si="9"/>
        <v>0.95650161963177205</v>
      </c>
    </row>
    <row r="26" spans="1:23">
      <c r="A26" s="18">
        <v>2002</v>
      </c>
      <c r="B26" s="18">
        <v>365395327895.448</v>
      </c>
      <c r="C26" s="18">
        <v>2513160817207.5557</v>
      </c>
      <c r="D26" s="18">
        <v>461292492540.25201</v>
      </c>
      <c r="E26" s="18">
        <v>415174076978.836</v>
      </c>
      <c r="F26" s="18">
        <v>980878000000</v>
      </c>
      <c r="G26" s="18">
        <v>394055369046.09167</v>
      </c>
      <c r="H26" s="18">
        <v>2443715955847.5454</v>
      </c>
      <c r="I26" s="18">
        <v>513065869874.86713</v>
      </c>
      <c r="J26" s="18">
        <v>428849519012.41412</v>
      </c>
      <c r="K26" s="18">
        <v>1011168569984.8408</v>
      </c>
      <c r="M26" s="30">
        <f t="shared" si="0"/>
        <v>0.92726899973467591</v>
      </c>
      <c r="N26" s="30">
        <f t="shared" si="1"/>
        <v>1.028417730462428</v>
      </c>
      <c r="O26" s="30">
        <f t="shared" si="2"/>
        <v>0.8990901941163183</v>
      </c>
      <c r="P26" s="30">
        <f t="shared" si="3"/>
        <v>0.96811132710357017</v>
      </c>
      <c r="Q26" s="30">
        <f t="shared" si="4"/>
        <v>0.97004399574514566</v>
      </c>
      <c r="S26" s="30">
        <f t="shared" si="5"/>
        <v>0.78898726597230728</v>
      </c>
      <c r="T26" s="30">
        <f t="shared" si="6"/>
        <v>0.75108940248858291</v>
      </c>
      <c r="U26" s="30">
        <f t="shared" si="7"/>
        <v>0.71006803840662969</v>
      </c>
      <c r="V26" s="30">
        <f t="shared" si="8"/>
        <v>0.81016864583847947</v>
      </c>
      <c r="W26" s="30">
        <f t="shared" si="9"/>
        <v>0.95008949591724601</v>
      </c>
    </row>
    <row r="27" spans="1:23">
      <c r="A27" s="18">
        <v>2003</v>
      </c>
      <c r="B27" s="18">
        <v>485003216573.258</v>
      </c>
      <c r="C27" s="18">
        <v>3009266614272.9673</v>
      </c>
      <c r="D27" s="18">
        <v>526739820978.24103</v>
      </c>
      <c r="E27" s="18">
        <v>466414742360.99402</v>
      </c>
      <c r="F27" s="18">
        <v>1023519000000</v>
      </c>
      <c r="G27" s="18">
        <v>502927680225.8938</v>
      </c>
      <c r="H27" s="18">
        <v>2473922244842.4243</v>
      </c>
      <c r="I27" s="18">
        <v>560337956024.88721</v>
      </c>
      <c r="J27" s="18">
        <v>436919011708.59418</v>
      </c>
      <c r="K27" s="18">
        <v>1027464375947.4482</v>
      </c>
      <c r="M27" s="30">
        <f t="shared" si="0"/>
        <v>0.96435975915148497</v>
      </c>
      <c r="N27" s="30">
        <f t="shared" si="1"/>
        <v>1.2163949859566592</v>
      </c>
      <c r="O27" s="30">
        <f t="shared" si="2"/>
        <v>0.94003951600031543</v>
      </c>
      <c r="P27" s="30">
        <f t="shared" si="3"/>
        <v>1.067508462351078</v>
      </c>
      <c r="Q27" s="30">
        <f t="shared" si="4"/>
        <v>0.99616008492381047</v>
      </c>
      <c r="S27" s="30">
        <f t="shared" si="5"/>
        <v>0.82054675612400907</v>
      </c>
      <c r="T27" s="30">
        <f t="shared" si="6"/>
        <v>0.88837576028710186</v>
      </c>
      <c r="U27" s="30">
        <f t="shared" si="7"/>
        <v>0.74240829175888656</v>
      </c>
      <c r="V27" s="30">
        <f t="shared" si="8"/>
        <v>0.89334961915135813</v>
      </c>
      <c r="W27" s="30">
        <f t="shared" si="9"/>
        <v>0.97566835843474187</v>
      </c>
    </row>
    <row r="28" spans="1:23">
      <c r="A28" s="18">
        <v>2004</v>
      </c>
      <c r="B28" s="18">
        <v>655826577378.79004</v>
      </c>
      <c r="C28" s="18">
        <v>3583640082261.8027</v>
      </c>
      <c r="D28" s="18">
        <v>636610556119.32703</v>
      </c>
      <c r="E28" s="18">
        <v>547381871579.75897</v>
      </c>
      <c r="F28" s="18">
        <v>1163141000000</v>
      </c>
      <c r="G28" s="18">
        <v>640361797880.81763</v>
      </c>
      <c r="H28" s="18">
        <v>2667013004811.2056</v>
      </c>
      <c r="I28" s="18">
        <v>638376846022.14978</v>
      </c>
      <c r="J28" s="18">
        <v>459422943347.06714</v>
      </c>
      <c r="K28" s="18">
        <v>1125515411824.1536</v>
      </c>
      <c r="M28" s="30">
        <f t="shared" si="0"/>
        <v>1.0241500657115257</v>
      </c>
      <c r="N28" s="30">
        <f t="shared" si="1"/>
        <v>1.3436905166180411</v>
      </c>
      <c r="O28" s="30">
        <f t="shared" si="2"/>
        <v>0.99723315481470098</v>
      </c>
      <c r="P28" s="30">
        <f t="shared" si="3"/>
        <v>1.1914552364143556</v>
      </c>
      <c r="Q28" s="30">
        <f t="shared" si="4"/>
        <v>1.0334296516783059</v>
      </c>
      <c r="S28" s="30">
        <f t="shared" si="5"/>
        <v>0.87142065627375054</v>
      </c>
      <c r="T28" s="30">
        <f t="shared" si="6"/>
        <v>0.98134413416075461</v>
      </c>
      <c r="U28" s="30">
        <f t="shared" si="7"/>
        <v>0.78757770322397702</v>
      </c>
      <c r="V28" s="30">
        <f t="shared" si="8"/>
        <v>0.99707507642839155</v>
      </c>
      <c r="W28" s="30">
        <f t="shared" si="9"/>
        <v>1.0121712635051792</v>
      </c>
    </row>
    <row r="29" spans="1:23">
      <c r="A29" s="2">
        <v>2005</v>
      </c>
      <c r="B29" s="2">
        <v>770458400001.98499</v>
      </c>
      <c r="C29" s="2">
        <v>3743343023637.4165</v>
      </c>
      <c r="D29" s="2">
        <v>672942716016.901</v>
      </c>
      <c r="E29" s="2">
        <v>591992026714.46399</v>
      </c>
      <c r="F29" s="2">
        <v>1289005000000</v>
      </c>
      <c r="G29" s="18">
        <v>791815397290.09973</v>
      </c>
      <c r="H29" s="18">
        <v>2806719776125.0762</v>
      </c>
      <c r="I29" s="18">
        <v>682818712853.37134</v>
      </c>
      <c r="J29" s="18">
        <v>494984615109.15796</v>
      </c>
      <c r="K29" s="18">
        <v>1201562506316.3215</v>
      </c>
      <c r="M29" s="30">
        <f t="shared" si="0"/>
        <v>0.97302780754048646</v>
      </c>
      <c r="N29" s="30">
        <f t="shared" si="1"/>
        <v>1.333707431528997</v>
      </c>
      <c r="O29" s="30">
        <f t="shared" si="2"/>
        <v>0.98553642914207729</v>
      </c>
      <c r="P29" s="30">
        <f t="shared" si="3"/>
        <v>1.1959806600936742</v>
      </c>
      <c r="Q29" s="30">
        <f t="shared" si="4"/>
        <v>1.0727739865583477</v>
      </c>
      <c r="S29" s="30">
        <f t="shared" si="5"/>
        <v>0.82792215614461884</v>
      </c>
      <c r="T29" s="30">
        <f t="shared" si="6"/>
        <v>0.97405313830136653</v>
      </c>
      <c r="U29" s="30">
        <f t="shared" si="7"/>
        <v>0.77834006376523113</v>
      </c>
      <c r="V29" s="30">
        <f t="shared" si="8"/>
        <v>1.000862199119217</v>
      </c>
      <c r="W29" s="30">
        <f t="shared" si="9"/>
        <v>1.050706257234679</v>
      </c>
    </row>
    <row r="30" spans="1:23">
      <c r="A30" s="2">
        <v>2006</v>
      </c>
      <c r="B30" s="2">
        <v>973458410932.49097</v>
      </c>
      <c r="C30" s="2">
        <v>4215642314556.2754</v>
      </c>
      <c r="D30" s="2">
        <v>728564958770.03198</v>
      </c>
      <c r="E30" s="2">
        <v>684141891429.73901</v>
      </c>
      <c r="F30" s="2">
        <v>1461738000000</v>
      </c>
      <c r="G30" s="18">
        <v>980958860607.69775</v>
      </c>
      <c r="H30" s="18">
        <v>3058608980286.4727</v>
      </c>
      <c r="I30" s="18">
        <v>748843553827.52368</v>
      </c>
      <c r="J30" s="18">
        <v>552824251815.57483</v>
      </c>
      <c r="K30" s="18">
        <v>1309280545730.167</v>
      </c>
      <c r="M30" s="30">
        <f t="shared" si="0"/>
        <v>0.99235396103098528</v>
      </c>
      <c r="N30" s="30">
        <f t="shared" si="1"/>
        <v>1.378287431223534</v>
      </c>
      <c r="O30" s="30">
        <f t="shared" si="2"/>
        <v>0.97292011802219192</v>
      </c>
      <c r="P30" s="30">
        <f t="shared" si="3"/>
        <v>1.2375395782346619</v>
      </c>
      <c r="Q30" s="30">
        <f t="shared" si="4"/>
        <v>1.1164436871585912</v>
      </c>
      <c r="S30" s="30">
        <f t="shared" si="5"/>
        <v>0.8443662398016728</v>
      </c>
      <c r="T30" s="30">
        <f t="shared" si="6"/>
        <v>1.0066114697475339</v>
      </c>
      <c r="U30" s="30">
        <f t="shared" si="7"/>
        <v>0.76837616987844526</v>
      </c>
      <c r="V30" s="30">
        <f t="shared" si="8"/>
        <v>1.0356409807429487</v>
      </c>
      <c r="W30" s="30">
        <f t="shared" si="9"/>
        <v>1.0934776408132882</v>
      </c>
    </row>
    <row r="31" spans="1:23">
      <c r="A31" s="2">
        <v>2007</v>
      </c>
      <c r="B31" s="2">
        <v>1255356351806.6799</v>
      </c>
      <c r="C31" s="2">
        <v>5005812369971.3389</v>
      </c>
      <c r="D31" s="2">
        <v>802202392189.71301</v>
      </c>
      <c r="E31" s="2">
        <v>730564560141.70801</v>
      </c>
      <c r="F31" s="2">
        <v>1654691000000</v>
      </c>
      <c r="G31" s="28">
        <v>1175502251734.7446</v>
      </c>
      <c r="H31" s="28">
        <v>3261478439603.9751</v>
      </c>
      <c r="I31" s="28">
        <v>811906407894.92004</v>
      </c>
      <c r="J31" s="28">
        <v>545426128372.52466</v>
      </c>
      <c r="K31" s="28">
        <v>1431084790298.1306</v>
      </c>
      <c r="M31" s="30">
        <f t="shared" si="0"/>
        <v>1.0679318988577784</v>
      </c>
      <c r="N31" s="30">
        <f t="shared" si="1"/>
        <v>1.5348292078788568</v>
      </c>
      <c r="O31" s="30">
        <f t="shared" si="2"/>
        <v>0.98804786412467516</v>
      </c>
      <c r="P31" s="30">
        <f t="shared" si="3"/>
        <v>1.3394381422863084</v>
      </c>
      <c r="Q31" s="30">
        <f t="shared" si="4"/>
        <v>1.1562494488221671</v>
      </c>
      <c r="S31" s="30">
        <f t="shared" si="5"/>
        <v>0.90867339398330593</v>
      </c>
      <c r="T31" s="30">
        <f t="shared" si="6"/>
        <v>1.1209393989633003</v>
      </c>
      <c r="U31" s="30">
        <f t="shared" si="7"/>
        <v>0.78032350182667254</v>
      </c>
      <c r="V31" s="30">
        <f t="shared" si="8"/>
        <v>1.1209152868473913</v>
      </c>
      <c r="W31" s="30">
        <f t="shared" si="9"/>
        <v>1.1324645694468685</v>
      </c>
    </row>
    <row r="32" spans="1:23">
      <c r="A32" s="2">
        <v>2008</v>
      </c>
      <c r="B32" s="2">
        <v>1493566217110.4199</v>
      </c>
      <c r="C32" s="2">
        <v>5554633172047.7178</v>
      </c>
      <c r="D32" s="2">
        <v>890158053215.86902</v>
      </c>
      <c r="E32" s="2">
        <v>756095472989.68201</v>
      </c>
      <c r="F32" s="2">
        <v>1842826000000</v>
      </c>
      <c r="G32" s="28">
        <v>1274390218701.4177</v>
      </c>
      <c r="H32" s="28">
        <v>3296455064741.334</v>
      </c>
      <c r="I32" s="28">
        <v>824763955069.1084</v>
      </c>
      <c r="J32" s="28">
        <v>552330521119.69324</v>
      </c>
      <c r="K32" s="28">
        <v>1518456088933.8052</v>
      </c>
      <c r="M32" s="30">
        <f t="shared" si="0"/>
        <v>1.1719849973678698</v>
      </c>
      <c r="N32" s="30">
        <f t="shared" si="1"/>
        <v>1.685032273444194</v>
      </c>
      <c r="O32" s="30">
        <f t="shared" si="2"/>
        <v>1.0792882590768422</v>
      </c>
      <c r="P32" s="30">
        <f t="shared" si="3"/>
        <v>1.3689185081731736</v>
      </c>
      <c r="Q32" s="30">
        <f t="shared" si="4"/>
        <v>1.2136182359372365</v>
      </c>
      <c r="S32" s="30">
        <f t="shared" si="5"/>
        <v>0.99720926624142614</v>
      </c>
      <c r="T32" s="30">
        <f t="shared" si="6"/>
        <v>1.2306379459892205</v>
      </c>
      <c r="U32" s="30">
        <f t="shared" si="7"/>
        <v>0.85238177661500791</v>
      </c>
      <c r="V32" s="30">
        <f t="shared" si="8"/>
        <v>1.1455860736058128</v>
      </c>
      <c r="W32" s="30">
        <f t="shared" si="9"/>
        <v>1.1886532395181379</v>
      </c>
    </row>
    <row r="33" spans="1:23">
      <c r="A33" s="2">
        <v>2009</v>
      </c>
      <c r="B33" s="2">
        <v>1260331977480.98</v>
      </c>
      <c r="C33" s="2">
        <v>4499227707438.9531</v>
      </c>
      <c r="D33" s="2">
        <v>669059383180.375</v>
      </c>
      <c r="E33" s="2">
        <v>595914326813.72302</v>
      </c>
      <c r="F33" s="2">
        <v>1580897000000</v>
      </c>
      <c r="G33" s="28">
        <v>1142811944482.4629</v>
      </c>
      <c r="H33" s="28">
        <v>2873956238020.2207</v>
      </c>
      <c r="I33" s="28">
        <v>627394667124.45081</v>
      </c>
      <c r="J33" s="28">
        <v>500112622283.84265</v>
      </c>
      <c r="K33" s="28">
        <v>1375476503284.4873</v>
      </c>
      <c r="M33" s="30">
        <f t="shared" si="0"/>
        <v>1.1028340958159459</v>
      </c>
      <c r="N33" s="30">
        <f t="shared" si="1"/>
        <v>1.565517125110552</v>
      </c>
      <c r="O33" s="30">
        <f t="shared" si="2"/>
        <v>1.0664091013825265</v>
      </c>
      <c r="P33" s="30">
        <f t="shared" si="3"/>
        <v>1.1915602611515519</v>
      </c>
      <c r="Q33" s="30">
        <f t="shared" si="4"/>
        <v>1.1493449697068552</v>
      </c>
      <c r="S33" s="30">
        <f t="shared" si="5"/>
        <v>0.93837069752988311</v>
      </c>
      <c r="T33" s="30">
        <f t="shared" si="6"/>
        <v>1.1433518571837638</v>
      </c>
      <c r="U33" s="30">
        <f t="shared" si="7"/>
        <v>0.84221029626723176</v>
      </c>
      <c r="V33" s="30">
        <f t="shared" si="8"/>
        <v>0.99716296688761019</v>
      </c>
      <c r="W33" s="30">
        <f t="shared" si="9"/>
        <v>1.1257021204125863</v>
      </c>
    </row>
    <row r="34" spans="1:23">
      <c r="A34" s="2">
        <v>2010</v>
      </c>
      <c r="B34" s="2">
        <v>1647715457640.1101</v>
      </c>
      <c r="C34" s="2">
        <v>4924658004874.5576</v>
      </c>
      <c r="D34" s="2">
        <v>866651565415.09204</v>
      </c>
      <c r="E34" s="2">
        <v>667595897893.95898</v>
      </c>
      <c r="F34" s="2">
        <v>1846194000000</v>
      </c>
      <c r="G34" s="18">
        <v>1466998745696.1567</v>
      </c>
      <c r="H34" s="18">
        <v>3193152331517.0566</v>
      </c>
      <c r="I34" s="18">
        <v>777631060033.12756</v>
      </c>
      <c r="J34" s="18">
        <v>536981766073.91595</v>
      </c>
      <c r="K34" s="18">
        <v>1531253360282.9714</v>
      </c>
      <c r="M34" s="30">
        <f t="shared" si="0"/>
        <v>1.1231880480294447</v>
      </c>
      <c r="N34" s="30">
        <f t="shared" si="1"/>
        <v>1.5422558943609397</v>
      </c>
      <c r="O34" s="30">
        <f t="shared" si="2"/>
        <v>1.1144765300117669</v>
      </c>
      <c r="P34" s="30">
        <f t="shared" si="3"/>
        <v>1.2432375549267047</v>
      </c>
      <c r="Q34" s="30">
        <f t="shared" si="4"/>
        <v>1.2056750684673296</v>
      </c>
      <c r="S34" s="30">
        <f t="shared" si="5"/>
        <v>0.95568930638368321</v>
      </c>
      <c r="T34" s="30">
        <f t="shared" si="6"/>
        <v>1.1263633675969309</v>
      </c>
      <c r="U34" s="30">
        <f t="shared" si="7"/>
        <v>0.8801721659232139</v>
      </c>
      <c r="V34" s="30">
        <f t="shared" si="8"/>
        <v>1.0404093600928968</v>
      </c>
      <c r="W34" s="30">
        <f t="shared" si="9"/>
        <v>1.18087346869272</v>
      </c>
    </row>
    <row r="35" spans="1:23">
      <c r="A35" s="2">
        <v>2011</v>
      </c>
      <c r="B35" s="2">
        <v>1990663075168.47</v>
      </c>
      <c r="C35" s="2">
        <v>5710346220265.4336</v>
      </c>
      <c r="D35" s="2">
        <v>927299883588.11401</v>
      </c>
      <c r="E35" s="2">
        <v>773494082305.27405</v>
      </c>
      <c r="F35" s="2">
        <v>2114751000000</v>
      </c>
      <c r="G35" s="33">
        <v>1677839997262.0977</v>
      </c>
      <c r="H35" s="33">
        <v>4709982406682.0088</v>
      </c>
      <c r="I35" s="33">
        <v>744921882088.22498</v>
      </c>
      <c r="J35" s="33">
        <v>699390494330.35938</v>
      </c>
      <c r="K35" s="33">
        <v>1776900000000.0002</v>
      </c>
      <c r="M35" s="30">
        <f>B35/G35</f>
        <v>1.1864439269637377</v>
      </c>
      <c r="N35" s="30">
        <f>C35/H35</f>
        <v>1.2123922612034002</v>
      </c>
      <c r="O35" s="30">
        <f>D35/I35</f>
        <v>1.2448283583623996</v>
      </c>
      <c r="P35" s="30">
        <f>E35/J35</f>
        <v>1.1059545255127696</v>
      </c>
      <c r="Q35" s="30">
        <f>F35/K35</f>
        <v>1.1901350666891777</v>
      </c>
      <c r="S35" s="30">
        <f>M35/$M$19</f>
        <v>1.0095119651712881</v>
      </c>
      <c r="T35" s="30">
        <f>N35/$N$19</f>
        <v>0.88545243054063816</v>
      </c>
      <c r="U35" s="30">
        <f>O35/$O$19</f>
        <v>0.98311919800671232</v>
      </c>
      <c r="V35" s="30">
        <f>P35/$P$19</f>
        <v>0.92552339303201026</v>
      </c>
      <c r="W35" s="30">
        <f>Q35/$Q$19</f>
        <v>1.1656531358823343</v>
      </c>
    </row>
    <row r="36" spans="1:23">
      <c r="A36" s="2">
        <v>2012</v>
      </c>
      <c r="B36" s="2">
        <v>2167247155691.96</v>
      </c>
      <c r="C36" s="2">
        <v>5484476590305.4023</v>
      </c>
      <c r="D36" s="2">
        <v>910826180914.39697</v>
      </c>
      <c r="E36" s="2">
        <v>764900307692.81702</v>
      </c>
      <c r="F36" s="2">
        <v>2212473000000</v>
      </c>
      <c r="G36" s="33"/>
      <c r="H36" s="33">
        <v>4839393732155.6475</v>
      </c>
      <c r="I36" s="33"/>
      <c r="J36" s="33">
        <v>698198580425.28162</v>
      </c>
      <c r="K36" s="33"/>
      <c r="M36" s="30"/>
      <c r="N36" s="30">
        <f>C36/H36</f>
        <v>1.1332982794649384</v>
      </c>
      <c r="O36" s="30"/>
      <c r="P36" s="30">
        <f>E36/J36</f>
        <v>1.0955340344961837</v>
      </c>
      <c r="Q36" s="30"/>
      <c r="S36" s="30"/>
      <c r="T36" s="30">
        <f>N36/$N$19</f>
        <v>0.82768733205515022</v>
      </c>
      <c r="U36" s="30"/>
      <c r="V36" s="30">
        <f>P36/$P$19</f>
        <v>0.91680295473165729</v>
      </c>
      <c r="W36" s="30"/>
    </row>
    <row r="37" spans="1:23">
      <c r="A37" s="2">
        <v>2013</v>
      </c>
      <c r="B37" s="2"/>
      <c r="C37" s="2"/>
      <c r="D37" s="2"/>
      <c r="E37" s="2"/>
      <c r="F37" s="2"/>
    </row>
    <row r="39" spans="1:23">
      <c r="A39" s="2" t="s">
        <v>94</v>
      </c>
      <c r="G39" s="33" t="s">
        <v>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C51"/>
  <sheetViews>
    <sheetView tabSelected="1" zoomScale="80" zoomScaleNormal="8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K2" sqref="J2:K2"/>
    </sheetView>
  </sheetViews>
  <sheetFormatPr baseColWidth="10" defaultRowHeight="12.75"/>
  <cols>
    <col min="8" max="8" width="11.42578125" style="18"/>
    <col min="16" max="16" width="11.42578125" style="18"/>
    <col min="19" max="19" width="14.140625" bestFit="1" customWidth="1"/>
    <col min="20" max="20" width="12.28515625" bestFit="1" customWidth="1"/>
    <col min="32" max="32" width="13.28515625" bestFit="1" customWidth="1"/>
  </cols>
  <sheetData>
    <row r="1" spans="1:55">
      <c r="B1" t="s">
        <v>51</v>
      </c>
      <c r="C1" t="s">
        <v>52</v>
      </c>
      <c r="D1" t="s">
        <v>56</v>
      </c>
      <c r="E1" t="s">
        <v>4</v>
      </c>
      <c r="F1" t="s">
        <v>50</v>
      </c>
      <c r="G1" t="s">
        <v>93</v>
      </c>
      <c r="J1" t="s">
        <v>71</v>
      </c>
      <c r="K1" t="s">
        <v>4</v>
      </c>
      <c r="L1" t="s">
        <v>72</v>
      </c>
      <c r="M1" t="s">
        <v>0</v>
      </c>
      <c r="N1" t="s">
        <v>73</v>
      </c>
      <c r="O1" s="18" t="s">
        <v>93</v>
      </c>
      <c r="X1" s="18"/>
      <c r="Y1" s="18" t="s">
        <v>71</v>
      </c>
      <c r="Z1" s="18" t="s">
        <v>4</v>
      </c>
      <c r="AA1" s="18" t="s">
        <v>72</v>
      </c>
      <c r="AB1" s="18" t="s">
        <v>0</v>
      </c>
      <c r="AC1" s="18" t="s">
        <v>73</v>
      </c>
      <c r="AY1" s="18"/>
      <c r="AZ1" s="18"/>
      <c r="BA1" s="18"/>
      <c r="BB1" s="18"/>
      <c r="BC1" s="18"/>
    </row>
    <row r="2" spans="1:55">
      <c r="B2" s="18" t="s">
        <v>100</v>
      </c>
      <c r="C2" s="18" t="s">
        <v>100</v>
      </c>
      <c r="D2" s="18" t="s">
        <v>100</v>
      </c>
      <c r="E2" s="18" t="s">
        <v>100</v>
      </c>
      <c r="F2" s="18" t="s">
        <v>100</v>
      </c>
      <c r="G2" s="18" t="s">
        <v>100</v>
      </c>
      <c r="J2" s="18" t="s">
        <v>98</v>
      </c>
      <c r="K2" s="18" t="s">
        <v>98</v>
      </c>
      <c r="L2" s="18" t="s">
        <v>98</v>
      </c>
      <c r="M2" s="18" t="s">
        <v>98</v>
      </c>
      <c r="N2" s="18" t="s">
        <v>98</v>
      </c>
      <c r="O2" s="18" t="s">
        <v>98</v>
      </c>
      <c r="Q2" t="s">
        <v>70</v>
      </c>
      <c r="R2" t="s">
        <v>42</v>
      </c>
      <c r="S2" t="s">
        <v>43</v>
      </c>
      <c r="T2" t="s">
        <v>46</v>
      </c>
      <c r="U2" t="s">
        <v>45</v>
      </c>
      <c r="V2" t="s">
        <v>48</v>
      </c>
      <c r="X2" s="18"/>
      <c r="Y2" s="18" t="s">
        <v>99</v>
      </c>
      <c r="Z2" s="18" t="s">
        <v>99</v>
      </c>
      <c r="AA2" s="18" t="s">
        <v>99</v>
      </c>
      <c r="AB2" s="18" t="s">
        <v>99</v>
      </c>
      <c r="AC2" s="18" t="s">
        <v>99</v>
      </c>
      <c r="AE2" s="18"/>
      <c r="AF2" s="18" t="s">
        <v>74</v>
      </c>
      <c r="AG2" s="18" t="s">
        <v>75</v>
      </c>
      <c r="AH2" s="18" t="s">
        <v>76</v>
      </c>
      <c r="AI2" s="18" t="s">
        <v>77</v>
      </c>
      <c r="AJ2" s="18" t="s">
        <v>78</v>
      </c>
      <c r="AK2" t="s">
        <v>97</v>
      </c>
      <c r="AQ2" s="25"/>
      <c r="AR2" s="25" t="s">
        <v>74</v>
      </c>
      <c r="AS2" s="25" t="s">
        <v>75</v>
      </c>
      <c r="AT2" s="25" t="s">
        <v>76</v>
      </c>
      <c r="AU2" s="25" t="s">
        <v>77</v>
      </c>
      <c r="AV2" s="25" t="s">
        <v>78</v>
      </c>
      <c r="AW2" s="25" t="s">
        <v>97</v>
      </c>
      <c r="AY2" s="18"/>
      <c r="AZ2" s="18"/>
      <c r="BA2" s="18"/>
      <c r="BB2" s="18"/>
      <c r="BC2" s="18"/>
    </row>
    <row r="3" spans="1:55" hidden="1">
      <c r="A3" s="53">
        <v>80</v>
      </c>
      <c r="B3" s="19">
        <v>-2.224477584999998</v>
      </c>
      <c r="C3" s="19">
        <v>0.96197656000000076</v>
      </c>
      <c r="D3" s="19">
        <v>-1.3207695706083322</v>
      </c>
      <c r="E3" s="19">
        <v>-2.1400779199999986</v>
      </c>
      <c r="F3" s="19">
        <v>-0.71656590657359942</v>
      </c>
      <c r="G3" s="19">
        <v>1.3702771514658598</v>
      </c>
      <c r="H3" s="19"/>
      <c r="I3" s="53">
        <v>80</v>
      </c>
      <c r="J3" s="19">
        <v>-1.0145740016119928</v>
      </c>
      <c r="K3" s="19">
        <v>0.74624114207339998</v>
      </c>
      <c r="L3" s="19">
        <v>9.2477923320927496E-2</v>
      </c>
      <c r="M3" s="19">
        <v>8.306073614683504E-2</v>
      </c>
      <c r="N3" s="19">
        <v>-1.9331725505628048</v>
      </c>
      <c r="O3" s="19">
        <v>1.1837099509556768</v>
      </c>
      <c r="Q3" s="18">
        <v>1980</v>
      </c>
      <c r="X3" s="53">
        <v>80</v>
      </c>
      <c r="Y3" s="7">
        <v>-1.0145740016119928</v>
      </c>
      <c r="Z3" s="7">
        <v>0.74624114207339998</v>
      </c>
      <c r="AA3" s="7">
        <v>9.2477923320927496E-2</v>
      </c>
      <c r="AB3" s="7">
        <v>8.306073614683504E-2</v>
      </c>
      <c r="AC3" s="7">
        <v>-1.9331725505628048</v>
      </c>
      <c r="AE3" s="18">
        <v>80</v>
      </c>
      <c r="AF3" s="7"/>
      <c r="AG3" s="7"/>
      <c r="AH3" s="7"/>
      <c r="AI3" s="7"/>
      <c r="AJ3" s="7"/>
      <c r="AL3" s="8"/>
      <c r="AQ3" s="25">
        <v>1980</v>
      </c>
      <c r="AR3" s="42"/>
      <c r="AS3" s="42"/>
      <c r="AT3" s="42"/>
      <c r="AU3" s="42"/>
      <c r="AV3" s="42"/>
      <c r="AW3" s="25"/>
      <c r="AX3" s="18"/>
      <c r="AY3" s="19"/>
      <c r="AZ3" s="19"/>
      <c r="BA3" s="19"/>
      <c r="BB3" s="19"/>
      <c r="BC3" s="19"/>
    </row>
    <row r="4" spans="1:55" hidden="1">
      <c r="A4" s="53">
        <v>81</v>
      </c>
      <c r="B4" s="19">
        <v>-2.224477584999998</v>
      </c>
      <c r="C4" s="19">
        <v>0.96197656000000076</v>
      </c>
      <c r="D4" s="19">
        <v>-1.352034799661012</v>
      </c>
      <c r="E4" s="19">
        <v>-2.1400779199999986</v>
      </c>
      <c r="F4" s="19">
        <v>-0.71656590657359942</v>
      </c>
      <c r="G4" s="19">
        <v>1.3857990143415129</v>
      </c>
      <c r="H4" s="19"/>
      <c r="I4" s="53">
        <v>81</v>
      </c>
      <c r="J4" s="19">
        <v>0.9157996155137661</v>
      </c>
      <c r="K4" s="19">
        <v>2.7110309117490159</v>
      </c>
      <c r="L4" s="19">
        <v>1.0160961622380249</v>
      </c>
      <c r="M4" s="19">
        <v>0.48973883450845179</v>
      </c>
      <c r="N4" s="19">
        <v>-0.86634008301156207</v>
      </c>
      <c r="O4" s="19">
        <v>-0.50784094527570289</v>
      </c>
      <c r="Q4" s="18">
        <v>1981</v>
      </c>
      <c r="X4" s="53">
        <v>81</v>
      </c>
      <c r="Y4" s="7">
        <v>0.9157996155137661</v>
      </c>
      <c r="Z4" s="7">
        <v>2.7110309117490159</v>
      </c>
      <c r="AA4" s="7">
        <v>1.0160961622380249</v>
      </c>
      <c r="AB4" s="7">
        <v>0.48973883450845179</v>
      </c>
      <c r="AC4" s="7">
        <v>-0.86634008301156207</v>
      </c>
      <c r="AE4" s="18">
        <v>81</v>
      </c>
      <c r="AF4" s="7"/>
      <c r="AG4" s="7"/>
      <c r="AH4" s="7"/>
      <c r="AI4" s="7"/>
      <c r="AJ4" s="7"/>
      <c r="AQ4" s="25">
        <v>1981</v>
      </c>
      <c r="AR4" s="42"/>
      <c r="AS4" s="42"/>
      <c r="AT4" s="42"/>
      <c r="AU4" s="42"/>
      <c r="AV4" s="42"/>
      <c r="AW4" s="25"/>
      <c r="AX4" s="18"/>
      <c r="AY4" s="19"/>
      <c r="AZ4" s="19"/>
      <c r="BA4" s="19"/>
      <c r="BB4" s="19"/>
      <c r="BC4" s="19"/>
    </row>
    <row r="5" spans="1:55" hidden="1">
      <c r="A5" s="53">
        <v>82</v>
      </c>
      <c r="B5" s="19">
        <v>-2.224477584999998</v>
      </c>
      <c r="C5" s="19">
        <v>0.96197656000000076</v>
      </c>
      <c r="D5" s="19">
        <v>-1.3607435105067909</v>
      </c>
      <c r="E5" s="19">
        <v>-2.1400779199999986</v>
      </c>
      <c r="F5" s="19">
        <v>-0.71656590657359942</v>
      </c>
      <c r="G5" s="19">
        <v>1.4278388456619728</v>
      </c>
      <c r="H5" s="19"/>
      <c r="I5" s="53">
        <v>82</v>
      </c>
      <c r="J5" s="19">
        <v>1.332194242897712</v>
      </c>
      <c r="K5" s="19">
        <v>1.95192412661946</v>
      </c>
      <c r="L5" s="19">
        <v>2.3164932161524798</v>
      </c>
      <c r="M5" s="19">
        <v>0.23465082529325909</v>
      </c>
      <c r="N5" s="19">
        <v>-1.293003717941801E-2</v>
      </c>
      <c r="O5" s="19">
        <v>-0.83151358772270301</v>
      </c>
      <c r="Q5" s="18">
        <v>1982</v>
      </c>
      <c r="R5" s="19">
        <v>0.27983081484550704</v>
      </c>
      <c r="S5" s="19">
        <v>0.23715873277029431</v>
      </c>
      <c r="T5" s="19">
        <v>-0.41972541031764876</v>
      </c>
      <c r="U5" s="19">
        <v>0.10310704975517636</v>
      </c>
      <c r="V5" s="19">
        <v>0.11980345176795719</v>
      </c>
      <c r="X5" s="53">
        <v>82</v>
      </c>
      <c r="Y5" s="19">
        <f>J5+R5</f>
        <v>1.6120250577432191</v>
      </c>
      <c r="Z5" s="19">
        <f>K5+S5</f>
        <v>2.1890828593897544</v>
      </c>
      <c r="AA5" s="19">
        <f>L5+U5</f>
        <v>2.4196002659076563</v>
      </c>
      <c r="AB5" s="19">
        <f>M5+T5</f>
        <v>-0.18507458502438967</v>
      </c>
      <c r="AC5" s="19">
        <f t="shared" ref="AC5:AC20" si="0">N5+V5</f>
        <v>0.10687341458853918</v>
      </c>
      <c r="AE5" s="18">
        <v>82</v>
      </c>
      <c r="AF5" s="9">
        <f>Y5-C5</f>
        <v>0.65004849774321838</v>
      </c>
      <c r="AG5" s="9">
        <f>Z5-E5</f>
        <v>4.3291607793897526</v>
      </c>
      <c r="AH5" s="9">
        <f>AA5-F5</f>
        <v>3.1361661724812557</v>
      </c>
      <c r="AI5" s="9">
        <f>AB5-B5</f>
        <v>2.0394029999756085</v>
      </c>
      <c r="AJ5" s="9">
        <f>AC5-D5</f>
        <v>1.4676169250953301</v>
      </c>
      <c r="AK5" s="19">
        <f>O5-G5</f>
        <v>-2.259352433384676</v>
      </c>
      <c r="AQ5" s="25">
        <v>1982</v>
      </c>
      <c r="AR5" s="43">
        <f t="shared" ref="AR5:AR31" si="1">AF5/100</f>
        <v>6.5004849774321838E-3</v>
      </c>
      <c r="AS5" s="43">
        <f t="shared" ref="AS5:AW18" si="2">AG5/100</f>
        <v>4.3291607793897527E-2</v>
      </c>
      <c r="AT5" s="43">
        <f t="shared" si="2"/>
        <v>3.1361661724812556E-2</v>
      </c>
      <c r="AU5" s="43">
        <f t="shared" si="2"/>
        <v>2.0394029999756084E-2</v>
      </c>
      <c r="AV5" s="43">
        <f t="shared" si="2"/>
        <v>1.4676169250953301E-2</v>
      </c>
      <c r="AW5" s="43">
        <f t="shared" si="2"/>
        <v>-2.259352433384676E-2</v>
      </c>
      <c r="AX5" s="18"/>
      <c r="AY5" s="19"/>
      <c r="AZ5" s="19"/>
      <c r="BA5" s="19"/>
      <c r="BB5" s="19"/>
      <c r="BC5" s="19"/>
    </row>
    <row r="6" spans="1:55" hidden="1">
      <c r="A6" s="53">
        <v>83</v>
      </c>
      <c r="B6" s="19">
        <v>-2.224477584999998</v>
      </c>
      <c r="C6" s="19">
        <v>0.96197656000000076</v>
      </c>
      <c r="D6" s="19">
        <v>-1.3489413648972097</v>
      </c>
      <c r="E6" s="19">
        <v>-2.1400779199999986</v>
      </c>
      <c r="F6" s="19">
        <v>-0.71656590657359942</v>
      </c>
      <c r="G6" s="19">
        <v>1.4200738013699066</v>
      </c>
      <c r="H6" s="19"/>
      <c r="I6" s="53">
        <v>83</v>
      </c>
      <c r="J6" s="19">
        <v>2.3181165449832974</v>
      </c>
      <c r="K6" s="19">
        <v>1.4329189187447147</v>
      </c>
      <c r="L6" s="19">
        <v>1.6416527889397785</v>
      </c>
      <c r="M6" s="19">
        <v>-0.77272665478952318</v>
      </c>
      <c r="N6" s="19">
        <v>0.90712929749335647</v>
      </c>
      <c r="O6" s="19">
        <v>-0.68443972797769204</v>
      </c>
      <c r="Q6" s="18">
        <v>1983</v>
      </c>
      <c r="R6" s="19">
        <v>-0.34051036314408983</v>
      </c>
      <c r="S6" s="19">
        <v>0.15251124097427207</v>
      </c>
      <c r="T6" s="19">
        <v>-0.25261931763724138</v>
      </c>
      <c r="U6" s="19">
        <v>3.7504584845261466E-2</v>
      </c>
      <c r="V6" s="19">
        <v>4.6759663419925539E-2</v>
      </c>
      <c r="X6" s="53">
        <v>83</v>
      </c>
      <c r="Y6" s="19">
        <f t="shared" ref="Y6:Y39" si="3">J6+R6</f>
        <v>1.9776061818392077</v>
      </c>
      <c r="Z6" s="19">
        <f t="shared" ref="Z6:Z39" si="4">K6+S6</f>
        <v>1.5854301597189868</v>
      </c>
      <c r="AA6" s="19">
        <f t="shared" ref="AA6:AA32" si="5">L6+U6</f>
        <v>1.67915737378504</v>
      </c>
      <c r="AB6" s="19">
        <f t="shared" ref="AB6:AB32" si="6">M6+T6</f>
        <v>-1.0253459724267646</v>
      </c>
      <c r="AC6" s="19">
        <f t="shared" si="0"/>
        <v>0.95388896091328201</v>
      </c>
      <c r="AE6" s="18">
        <v>83</v>
      </c>
      <c r="AF6" s="9">
        <f t="shared" ref="AF6:AF39" si="7">Y6-C6</f>
        <v>1.0156296218392069</v>
      </c>
      <c r="AG6" s="9">
        <f t="shared" ref="AG6:AG32" si="8">Z6-E6</f>
        <v>3.7255080797189857</v>
      </c>
      <c r="AH6" s="9">
        <f t="shared" ref="AH6:AH32" si="9">AA6-F6</f>
        <v>2.3957232803586397</v>
      </c>
      <c r="AI6" s="9">
        <f t="shared" ref="AI6:AI32" si="10">AB6-B6</f>
        <v>1.1991316125732334</v>
      </c>
      <c r="AJ6" s="9">
        <f t="shared" ref="AJ6:AJ32" si="11">AC6-D6</f>
        <v>2.3028303258104916</v>
      </c>
      <c r="AK6" s="19">
        <f t="shared" ref="AK6:AK39" si="12">O6-G6</f>
        <v>-2.1045135293475985</v>
      </c>
      <c r="AQ6" s="25">
        <v>1983</v>
      </c>
      <c r="AR6" s="43">
        <f t="shared" si="1"/>
        <v>1.0156296218392069E-2</v>
      </c>
      <c r="AS6" s="43">
        <f t="shared" si="2"/>
        <v>3.7255080797189859E-2</v>
      </c>
      <c r="AT6" s="43">
        <f t="shared" si="2"/>
        <v>2.3957232803586397E-2</v>
      </c>
      <c r="AU6" s="43">
        <f t="shared" si="2"/>
        <v>1.1991316125732334E-2</v>
      </c>
      <c r="AV6" s="43">
        <f t="shared" ref="AV6:AV39" si="13">AJ6/100</f>
        <v>2.3028303258104916E-2</v>
      </c>
      <c r="AW6" s="43">
        <f t="shared" ref="AW6:AW39" si="14">AK6/100</f>
        <v>-2.1045135293475986E-2</v>
      </c>
      <c r="AX6" s="18"/>
      <c r="AY6" s="19"/>
      <c r="AZ6" s="19"/>
      <c r="BA6" s="19"/>
      <c r="BB6" s="19"/>
      <c r="BC6" s="19"/>
    </row>
    <row r="7" spans="1:55" hidden="1">
      <c r="A7" s="53">
        <v>84</v>
      </c>
      <c r="B7" s="19">
        <v>-2.0766174449999992</v>
      </c>
      <c r="C7" s="19">
        <v>1.4956415050000007</v>
      </c>
      <c r="D7" s="19">
        <v>-0.2414803518967536</v>
      </c>
      <c r="E7" s="19">
        <v>-1.1219030199999995</v>
      </c>
      <c r="F7" s="19">
        <v>0.26375015974187388</v>
      </c>
      <c r="G7" s="19">
        <v>0.90058982575345314</v>
      </c>
      <c r="H7" s="19"/>
      <c r="I7" s="53">
        <v>84</v>
      </c>
      <c r="J7" s="19">
        <v>3.3577709516235483</v>
      </c>
      <c r="K7" s="19">
        <v>0.71860330540549644</v>
      </c>
      <c r="L7" s="19">
        <v>0.99084406097003053</v>
      </c>
      <c r="M7" s="19">
        <v>-2.0659574596122972</v>
      </c>
      <c r="N7" s="19">
        <v>1.6006992811860656</v>
      </c>
      <c r="O7" s="19">
        <v>2.1164827758947936E-3</v>
      </c>
      <c r="Q7" s="18">
        <v>1984</v>
      </c>
      <c r="R7" s="19">
        <v>-0.31648166411582085</v>
      </c>
      <c r="S7" s="19">
        <v>0.39637813738781741</v>
      </c>
      <c r="T7" s="19">
        <v>-0.18304644342541609</v>
      </c>
      <c r="U7" s="19">
        <v>0.25927544252068685</v>
      </c>
      <c r="V7" s="19">
        <v>0.11089589822368953</v>
      </c>
      <c r="X7" s="53">
        <v>84</v>
      </c>
      <c r="Y7" s="19">
        <f t="shared" si="3"/>
        <v>3.0412892875077273</v>
      </c>
      <c r="Z7" s="19">
        <f t="shared" si="4"/>
        <v>1.1149814427933138</v>
      </c>
      <c r="AA7" s="19">
        <f t="shared" si="5"/>
        <v>1.2501195034907173</v>
      </c>
      <c r="AB7" s="19">
        <f t="shared" si="6"/>
        <v>-2.2490039030377131</v>
      </c>
      <c r="AC7" s="19">
        <f t="shared" si="0"/>
        <v>1.7115951794097553</v>
      </c>
      <c r="AE7" s="18">
        <v>84</v>
      </c>
      <c r="AF7" s="9">
        <f t="shared" si="7"/>
        <v>1.5456477825077266</v>
      </c>
      <c r="AG7" s="9">
        <f t="shared" si="8"/>
        <v>2.2368844627933133</v>
      </c>
      <c r="AH7" s="9">
        <f t="shared" si="9"/>
        <v>0.98636934374884344</v>
      </c>
      <c r="AI7" s="9">
        <f t="shared" si="10"/>
        <v>-0.17238645803771391</v>
      </c>
      <c r="AJ7" s="9">
        <f t="shared" si="11"/>
        <v>1.9530755313065089</v>
      </c>
      <c r="AK7" s="19">
        <f t="shared" si="12"/>
        <v>-0.89847334297755832</v>
      </c>
      <c r="AQ7" s="25">
        <v>1984</v>
      </c>
      <c r="AR7" s="43">
        <f t="shared" si="1"/>
        <v>1.5456477825077267E-2</v>
      </c>
      <c r="AS7" s="43">
        <f t="shared" si="2"/>
        <v>2.2368844627933135E-2</v>
      </c>
      <c r="AT7" s="43">
        <f t="shared" si="2"/>
        <v>9.8636934374884341E-3</v>
      </c>
      <c r="AU7" s="43">
        <f t="shared" si="2"/>
        <v>-1.723864580377139E-3</v>
      </c>
      <c r="AV7" s="43">
        <f t="shared" si="13"/>
        <v>1.9530755313065088E-2</v>
      </c>
      <c r="AW7" s="43">
        <f t="shared" si="14"/>
        <v>-8.9847334297755831E-3</v>
      </c>
      <c r="AX7" s="18"/>
      <c r="AY7" s="19"/>
      <c r="AZ7" s="19"/>
      <c r="BA7" s="19"/>
      <c r="BB7" s="19"/>
      <c r="BC7" s="19"/>
    </row>
    <row r="8" spans="1:55" hidden="1">
      <c r="A8" s="53">
        <v>85</v>
      </c>
      <c r="B8" s="19">
        <v>-2.0766174449999992</v>
      </c>
      <c r="C8" s="19">
        <v>1.4956415050000007</v>
      </c>
      <c r="D8" s="19">
        <v>-0.25547491423116925</v>
      </c>
      <c r="E8" s="19">
        <v>-1.1219030199999995</v>
      </c>
      <c r="F8" s="19">
        <v>0.26375015974187388</v>
      </c>
      <c r="G8" s="19">
        <v>0.91246522109810624</v>
      </c>
      <c r="H8" s="19"/>
      <c r="I8" s="53">
        <v>85</v>
      </c>
      <c r="J8" s="19">
        <v>4.4343435212536617</v>
      </c>
      <c r="K8" s="19">
        <v>1.2042725244096819</v>
      </c>
      <c r="L8" s="19">
        <v>-3.1448835392619778</v>
      </c>
      <c r="M8" s="19">
        <v>-2.4112509689895201</v>
      </c>
      <c r="N8" s="19">
        <v>1.8634612166744917</v>
      </c>
      <c r="O8" s="19">
        <v>0.1429116346481244</v>
      </c>
      <c r="Q8" s="18">
        <v>1985</v>
      </c>
      <c r="R8" s="19">
        <v>-0.17080683040540046</v>
      </c>
      <c r="S8" s="19">
        <v>5.3848093392737953E-2</v>
      </c>
      <c r="T8" s="19">
        <v>-0.13802687895053428</v>
      </c>
      <c r="U8" s="19">
        <v>0.28031757347330061</v>
      </c>
      <c r="V8" s="19">
        <v>-3.0831062599316763E-4</v>
      </c>
      <c r="X8" s="53">
        <v>85</v>
      </c>
      <c r="Y8" s="19">
        <f t="shared" si="3"/>
        <v>4.2635366908482615</v>
      </c>
      <c r="Z8" s="19">
        <f t="shared" si="4"/>
        <v>1.2581206178024198</v>
      </c>
      <c r="AA8" s="19">
        <f t="shared" si="5"/>
        <v>-2.8645659657886773</v>
      </c>
      <c r="AB8" s="19">
        <f t="shared" si="6"/>
        <v>-2.5492778479400542</v>
      </c>
      <c r="AC8" s="19">
        <f t="shared" si="0"/>
        <v>1.8631529060484986</v>
      </c>
      <c r="AE8" s="18">
        <v>85</v>
      </c>
      <c r="AF8" s="9">
        <f t="shared" si="7"/>
        <v>2.7678951858482606</v>
      </c>
      <c r="AG8" s="9">
        <f t="shared" si="8"/>
        <v>2.3800236378024193</v>
      </c>
      <c r="AH8" s="9">
        <f t="shared" si="9"/>
        <v>-3.1283161255305512</v>
      </c>
      <c r="AI8" s="9">
        <f t="shared" si="10"/>
        <v>-0.47266040294005496</v>
      </c>
      <c r="AJ8" s="9">
        <f t="shared" si="11"/>
        <v>2.1186278202796678</v>
      </c>
      <c r="AK8" s="19">
        <f t="shared" si="12"/>
        <v>-0.76955358644998184</v>
      </c>
      <c r="AQ8" s="25">
        <v>1985</v>
      </c>
      <c r="AR8" s="43">
        <f t="shared" si="1"/>
        <v>2.7678951858482605E-2</v>
      </c>
      <c r="AS8" s="43">
        <f t="shared" si="2"/>
        <v>2.3800236378024194E-2</v>
      </c>
      <c r="AT8" s="43">
        <f t="shared" si="2"/>
        <v>-3.128316125530551E-2</v>
      </c>
      <c r="AU8" s="43">
        <f t="shared" si="2"/>
        <v>-4.7266040294005494E-3</v>
      </c>
      <c r="AV8" s="43">
        <f t="shared" si="13"/>
        <v>2.1186278202796678E-2</v>
      </c>
      <c r="AW8" s="43">
        <f t="shared" si="14"/>
        <v>-7.6955358644998188E-3</v>
      </c>
      <c r="AX8" s="18"/>
      <c r="AY8" s="19"/>
      <c r="AZ8" s="19"/>
      <c r="BA8" s="19"/>
      <c r="BB8" s="19"/>
      <c r="BC8" s="19"/>
    </row>
    <row r="9" spans="1:55" hidden="1">
      <c r="A9" s="53">
        <v>86</v>
      </c>
      <c r="B9" s="19">
        <v>-2.0766174449999992</v>
      </c>
      <c r="C9" s="19">
        <v>1.4956415050000007</v>
      </c>
      <c r="D9" s="19">
        <v>-0.253384296013972</v>
      </c>
      <c r="E9" s="19">
        <v>-1.1219030199999995</v>
      </c>
      <c r="F9" s="19">
        <v>0.26375015974187388</v>
      </c>
      <c r="G9" s="19">
        <v>0.73586947768169331</v>
      </c>
      <c r="H9" s="19"/>
      <c r="I9" s="53">
        <v>86</v>
      </c>
      <c r="J9" s="19">
        <v>4.7021543668521151</v>
      </c>
      <c r="K9" s="19">
        <v>0.11053134591604166</v>
      </c>
      <c r="L9" s="19">
        <v>-1.8975104042921642</v>
      </c>
      <c r="M9" s="19">
        <v>-2.975020120334479</v>
      </c>
      <c r="N9" s="19">
        <v>2.3064268701253199</v>
      </c>
      <c r="O9" s="19">
        <v>-0.49941990112732382</v>
      </c>
      <c r="Q9" s="18">
        <v>1986</v>
      </c>
      <c r="R9" s="19">
        <v>-1.2462007453747657</v>
      </c>
      <c r="S9" s="19">
        <v>-0.90673523193561067</v>
      </c>
      <c r="T9" s="19">
        <v>0.23391633940639092</v>
      </c>
      <c r="U9" s="19">
        <v>0.64362107163115123</v>
      </c>
      <c r="V9" s="19">
        <v>-0.27085138416841298</v>
      </c>
      <c r="X9" s="53">
        <v>86</v>
      </c>
      <c r="Y9" s="19">
        <f t="shared" si="3"/>
        <v>3.4559536214773496</v>
      </c>
      <c r="Z9" s="19">
        <f t="shared" si="4"/>
        <v>-0.79620388601956904</v>
      </c>
      <c r="AA9" s="19">
        <f t="shared" si="5"/>
        <v>-1.253889332661013</v>
      </c>
      <c r="AB9" s="19">
        <f t="shared" si="6"/>
        <v>-2.7411037809280883</v>
      </c>
      <c r="AC9" s="19">
        <f t="shared" si="0"/>
        <v>2.0355754859569068</v>
      </c>
      <c r="AE9" s="18">
        <v>86</v>
      </c>
      <c r="AF9" s="9">
        <f t="shared" si="7"/>
        <v>1.9603121164773489</v>
      </c>
      <c r="AG9" s="9">
        <f t="shared" si="8"/>
        <v>0.32569913398043049</v>
      </c>
      <c r="AH9" s="9">
        <f t="shared" si="9"/>
        <v>-1.5176394924028869</v>
      </c>
      <c r="AI9" s="9">
        <f t="shared" si="10"/>
        <v>-0.66448633592808903</v>
      </c>
      <c r="AJ9" s="9">
        <f t="shared" si="11"/>
        <v>2.2889597819708789</v>
      </c>
      <c r="AK9" s="19">
        <f t="shared" si="12"/>
        <v>-1.2352893788090171</v>
      </c>
      <c r="AQ9" s="25">
        <v>1986</v>
      </c>
      <c r="AR9" s="43">
        <f t="shared" si="1"/>
        <v>1.9603121164773488E-2</v>
      </c>
      <c r="AS9" s="43">
        <f t="shared" si="2"/>
        <v>3.2569913398043048E-3</v>
      </c>
      <c r="AT9" s="43">
        <f t="shared" si="2"/>
        <v>-1.5176394924028868E-2</v>
      </c>
      <c r="AU9" s="43">
        <f t="shared" si="2"/>
        <v>-6.6448633592808906E-3</v>
      </c>
      <c r="AV9" s="43">
        <f t="shared" si="13"/>
        <v>2.2889597819708788E-2</v>
      </c>
      <c r="AW9" s="43">
        <f t="shared" si="14"/>
        <v>-1.2352893788090171E-2</v>
      </c>
      <c r="AX9" s="18"/>
      <c r="AY9" s="19"/>
      <c r="AZ9" s="19"/>
      <c r="BA9" s="19"/>
      <c r="BB9" s="19"/>
      <c r="BC9" s="19"/>
    </row>
    <row r="10" spans="1:55" hidden="1">
      <c r="A10" s="53">
        <v>87</v>
      </c>
      <c r="B10" s="19">
        <v>-2.0766174449999992</v>
      </c>
      <c r="C10" s="19">
        <v>1.4956415050000007</v>
      </c>
      <c r="D10" s="19">
        <v>-0.26816381503332104</v>
      </c>
      <c r="E10" s="19">
        <v>-1.1219030199999995</v>
      </c>
      <c r="F10" s="19">
        <v>0.26375015974187388</v>
      </c>
      <c r="G10" s="19">
        <v>0.66616528466078362</v>
      </c>
      <c r="H10" s="19"/>
      <c r="I10" s="53">
        <v>87</v>
      </c>
      <c r="J10" s="19">
        <v>3.7751700504135122</v>
      </c>
      <c r="K10" s="19">
        <v>-0.94576779703127911</v>
      </c>
      <c r="L10" s="19">
        <v>0.50378530107105757</v>
      </c>
      <c r="M10" s="19">
        <v>-3.129880053662403</v>
      </c>
      <c r="N10" s="19">
        <v>1.4769117900573636</v>
      </c>
      <c r="O10" s="19">
        <v>0.13537354106270436</v>
      </c>
      <c r="Q10" s="18">
        <v>1987</v>
      </c>
      <c r="R10" s="19">
        <v>-0.53331208607450697</v>
      </c>
      <c r="S10" s="19">
        <v>-0.90135213266042746</v>
      </c>
      <c r="T10" s="19">
        <v>0.31651708955834362</v>
      </c>
      <c r="U10" s="19">
        <v>0.45508658186262835</v>
      </c>
      <c r="V10" s="19">
        <v>-0.18904186175362359</v>
      </c>
      <c r="X10" s="53">
        <v>87</v>
      </c>
      <c r="Y10" s="19">
        <f t="shared" si="3"/>
        <v>3.2418579643390051</v>
      </c>
      <c r="Z10" s="19">
        <f t="shared" si="4"/>
        <v>-1.8471199296917065</v>
      </c>
      <c r="AA10" s="19">
        <f t="shared" si="5"/>
        <v>0.95887188293368597</v>
      </c>
      <c r="AB10" s="19">
        <f t="shared" si="6"/>
        <v>-2.8133629641040594</v>
      </c>
      <c r="AC10" s="19">
        <f t="shared" si="0"/>
        <v>1.28786992830374</v>
      </c>
      <c r="AE10" s="18">
        <v>87</v>
      </c>
      <c r="AF10" s="9">
        <f t="shared" si="7"/>
        <v>1.7462164593390044</v>
      </c>
      <c r="AG10" s="9">
        <f t="shared" si="8"/>
        <v>-0.72521690969170693</v>
      </c>
      <c r="AH10" s="9">
        <f t="shared" si="9"/>
        <v>0.69512172319181209</v>
      </c>
      <c r="AI10" s="9">
        <f t="shared" si="10"/>
        <v>-0.73674551910406016</v>
      </c>
      <c r="AJ10" s="9">
        <f t="shared" si="11"/>
        <v>1.556033743337061</v>
      </c>
      <c r="AK10" s="19">
        <f t="shared" si="12"/>
        <v>-0.53079174359807924</v>
      </c>
      <c r="AQ10" s="25">
        <v>1987</v>
      </c>
      <c r="AR10" s="43">
        <f t="shared" si="1"/>
        <v>1.7462164593390044E-2</v>
      </c>
      <c r="AS10" s="43">
        <f t="shared" si="2"/>
        <v>-7.2521690969170691E-3</v>
      </c>
      <c r="AT10" s="43">
        <f t="shared" si="2"/>
        <v>6.951217231918121E-3</v>
      </c>
      <c r="AU10" s="43">
        <f t="shared" si="2"/>
        <v>-7.3674551910406019E-3</v>
      </c>
      <c r="AV10" s="43">
        <f t="shared" si="13"/>
        <v>1.5560337433370611E-2</v>
      </c>
      <c r="AW10" s="43">
        <f t="shared" si="14"/>
        <v>-5.3079174359807919E-3</v>
      </c>
      <c r="AX10" s="18"/>
      <c r="AY10" s="19"/>
      <c r="AZ10" s="19"/>
      <c r="BA10" s="19"/>
      <c r="BB10" s="19"/>
      <c r="BC10" s="19"/>
    </row>
    <row r="11" spans="1:55" hidden="1">
      <c r="A11" s="53">
        <v>88</v>
      </c>
      <c r="B11" s="19">
        <v>-2.2771525049999992</v>
      </c>
      <c r="C11" s="19">
        <v>2.2323933600000014</v>
      </c>
      <c r="D11" s="19">
        <v>0.20860186377745665</v>
      </c>
      <c r="E11" s="19">
        <v>-1.2148619899999993</v>
      </c>
      <c r="F11" s="19">
        <v>0.56967542304153085</v>
      </c>
      <c r="G11" s="19">
        <v>0.37684135947927022</v>
      </c>
      <c r="H11" s="19"/>
      <c r="I11" s="53">
        <v>88</v>
      </c>
      <c r="J11" s="19">
        <v>2.9866952051210651</v>
      </c>
      <c r="K11" s="19">
        <v>-3.3595876972380099</v>
      </c>
      <c r="L11" s="19">
        <v>-0.50967331394042914</v>
      </c>
      <c r="M11" s="19">
        <v>-2.0908621282167674</v>
      </c>
      <c r="N11" s="19">
        <v>1.3420751020818016</v>
      </c>
      <c r="O11" s="19">
        <v>-7.1060954324639533E-2</v>
      </c>
      <c r="Q11" s="18">
        <v>1988</v>
      </c>
      <c r="R11" s="19">
        <v>-0.32859116675294953</v>
      </c>
      <c r="S11" s="19">
        <v>-0.43690998292590422</v>
      </c>
      <c r="T11" s="19">
        <v>0.15509078263673262</v>
      </c>
      <c r="U11" s="19">
        <v>-0.25133149241513159</v>
      </c>
      <c r="V11" s="19">
        <v>-1.5932566256822021E-2</v>
      </c>
      <c r="X11" s="53">
        <v>88</v>
      </c>
      <c r="Y11" s="19">
        <f t="shared" si="3"/>
        <v>2.6581040383681156</v>
      </c>
      <c r="Z11" s="19">
        <f t="shared" si="4"/>
        <v>-3.7964976801639141</v>
      </c>
      <c r="AA11" s="19">
        <f t="shared" si="5"/>
        <v>-0.76100480635556078</v>
      </c>
      <c r="AB11" s="19">
        <f t="shared" si="6"/>
        <v>-1.9357713455800347</v>
      </c>
      <c r="AC11" s="19">
        <f t="shared" si="0"/>
        <v>1.3261425358249797</v>
      </c>
      <c r="AE11" s="18">
        <v>88</v>
      </c>
      <c r="AF11" s="9">
        <f t="shared" si="7"/>
        <v>0.42571067836811416</v>
      </c>
      <c r="AG11" s="9">
        <f t="shared" si="8"/>
        <v>-2.5816356901639148</v>
      </c>
      <c r="AH11" s="9">
        <f t="shared" si="9"/>
        <v>-1.3306802293970916</v>
      </c>
      <c r="AI11" s="9">
        <f t="shared" si="10"/>
        <v>0.3413811594199645</v>
      </c>
      <c r="AJ11" s="9">
        <f t="shared" si="11"/>
        <v>1.1175406720475229</v>
      </c>
      <c r="AK11" s="19">
        <f t="shared" si="12"/>
        <v>-0.44790231380390977</v>
      </c>
      <c r="AQ11" s="25">
        <v>1988</v>
      </c>
      <c r="AR11" s="43">
        <f t="shared" si="1"/>
        <v>4.2571067836811418E-3</v>
      </c>
      <c r="AS11" s="43">
        <f t="shared" si="2"/>
        <v>-2.5816356901639147E-2</v>
      </c>
      <c r="AT11" s="43">
        <f t="shared" si="2"/>
        <v>-1.3306802293970917E-2</v>
      </c>
      <c r="AU11" s="43">
        <f t="shared" si="2"/>
        <v>3.4138115941996449E-3</v>
      </c>
      <c r="AV11" s="43">
        <f t="shared" si="13"/>
        <v>1.1175406720475229E-2</v>
      </c>
      <c r="AW11" s="43">
        <f t="shared" si="14"/>
        <v>-4.4790231380390979E-3</v>
      </c>
      <c r="AX11" s="18"/>
      <c r="AY11" s="19"/>
      <c r="AZ11" s="19"/>
      <c r="BA11" s="19"/>
      <c r="BB11" s="19"/>
      <c r="BC11" s="19"/>
    </row>
    <row r="12" spans="1:55" hidden="1">
      <c r="A12" s="53">
        <v>89</v>
      </c>
      <c r="B12" s="19">
        <v>-2.2771525049999992</v>
      </c>
      <c r="C12" s="19">
        <v>2.2323933600000014</v>
      </c>
      <c r="D12" s="19">
        <v>0.16755244400643177</v>
      </c>
      <c r="E12" s="19">
        <v>-1.2148619899999993</v>
      </c>
      <c r="F12" s="19">
        <v>0.56967542304153085</v>
      </c>
      <c r="G12" s="19">
        <v>0.43406860196576463</v>
      </c>
      <c r="H12" s="19"/>
      <c r="I12" s="53">
        <v>89</v>
      </c>
      <c r="J12" s="19">
        <v>2.5523888798379213</v>
      </c>
      <c r="K12" s="19">
        <v>-3.8269650469513463</v>
      </c>
      <c r="L12" s="19">
        <v>-0.39691353328323159</v>
      </c>
      <c r="M12" s="19">
        <v>-1.4388689950680587</v>
      </c>
      <c r="N12" s="19">
        <v>1.242138825564004</v>
      </c>
      <c r="O12" s="19">
        <v>-0.18623764403698306</v>
      </c>
      <c r="Q12" s="18">
        <v>1989</v>
      </c>
      <c r="R12" s="19">
        <v>0.1014429035801884</v>
      </c>
      <c r="S12" s="19">
        <v>-0.1212002737975834</v>
      </c>
      <c r="T12" s="19">
        <v>-0.16315063826084519</v>
      </c>
      <c r="U12" s="19">
        <v>-0.55511948419109214</v>
      </c>
      <c r="V12" s="19">
        <v>1.4046572399489535E-2</v>
      </c>
      <c r="X12" s="53">
        <v>89</v>
      </c>
      <c r="Y12" s="19">
        <f t="shared" si="3"/>
        <v>2.6538317834181098</v>
      </c>
      <c r="Z12" s="19">
        <f t="shared" si="4"/>
        <v>-3.9481653207489296</v>
      </c>
      <c r="AA12" s="19">
        <f t="shared" si="5"/>
        <v>-0.95203301747432367</v>
      </c>
      <c r="AB12" s="19">
        <f t="shared" si="6"/>
        <v>-1.6020196333289038</v>
      </c>
      <c r="AC12" s="19">
        <f t="shared" si="0"/>
        <v>1.2561853979634936</v>
      </c>
      <c r="AE12" s="18">
        <v>89</v>
      </c>
      <c r="AF12" s="9">
        <f t="shared" si="7"/>
        <v>0.42143842341810833</v>
      </c>
      <c r="AG12" s="9">
        <f t="shared" si="8"/>
        <v>-2.7333033307489303</v>
      </c>
      <c r="AH12" s="9">
        <f t="shared" si="9"/>
        <v>-1.5217084405158545</v>
      </c>
      <c r="AI12" s="9">
        <f t="shared" si="10"/>
        <v>0.67513287167109537</v>
      </c>
      <c r="AJ12" s="9">
        <f t="shared" si="11"/>
        <v>1.0886329539570618</v>
      </c>
      <c r="AK12" s="19">
        <f t="shared" si="12"/>
        <v>-0.62030624600274775</v>
      </c>
      <c r="AQ12" s="25">
        <v>1989</v>
      </c>
      <c r="AR12" s="43">
        <f t="shared" si="1"/>
        <v>4.2143842341810832E-3</v>
      </c>
      <c r="AS12" s="43">
        <f t="shared" si="2"/>
        <v>-2.7333033307489304E-2</v>
      </c>
      <c r="AT12" s="43">
        <f t="shared" si="2"/>
        <v>-1.5217084405158544E-2</v>
      </c>
      <c r="AU12" s="43">
        <f t="shared" si="2"/>
        <v>6.7513287167109536E-3</v>
      </c>
      <c r="AV12" s="43">
        <f t="shared" si="13"/>
        <v>1.0886329539570617E-2</v>
      </c>
      <c r="AW12" s="43">
        <f t="shared" si="14"/>
        <v>-6.2030624600274776E-3</v>
      </c>
      <c r="AX12" s="18"/>
      <c r="AY12" s="19"/>
      <c r="AZ12" s="19"/>
      <c r="BA12" s="19"/>
      <c r="BB12" s="19"/>
      <c r="BC12" s="19"/>
    </row>
    <row r="13" spans="1:55" hidden="1">
      <c r="A13" s="53">
        <v>90</v>
      </c>
      <c r="B13" s="19">
        <v>-2.2771525049999992</v>
      </c>
      <c r="C13" s="19">
        <v>2.2323933600000014</v>
      </c>
      <c r="D13" s="19">
        <v>0.14946913806713163</v>
      </c>
      <c r="E13" s="19">
        <v>-1.2148619899999993</v>
      </c>
      <c r="F13" s="19">
        <v>0.56967542304153085</v>
      </c>
      <c r="G13" s="19">
        <v>0.43369948636202588</v>
      </c>
      <c r="H13" s="19"/>
      <c r="I13" s="53">
        <v>90</v>
      </c>
      <c r="J13" s="19">
        <v>1.9150550874758761</v>
      </c>
      <c r="K13" s="19">
        <v>-2.6636817820194327</v>
      </c>
      <c r="L13" s="19">
        <v>3.8090068898377973</v>
      </c>
      <c r="M13" s="19">
        <v>-0.93677914958603858</v>
      </c>
      <c r="N13" s="19">
        <v>0.52788782368777631</v>
      </c>
      <c r="O13" s="19">
        <v>-0.25125629933939581</v>
      </c>
      <c r="Q13" s="18">
        <v>1990</v>
      </c>
      <c r="R13" s="19">
        <v>0.43849421140499284</v>
      </c>
      <c r="S13" s="19">
        <v>-0.52779199622909445</v>
      </c>
      <c r="T13" s="19">
        <v>5.5833108211700913E-2</v>
      </c>
      <c r="U13" s="19">
        <v>0.8457706001339238</v>
      </c>
      <c r="V13" s="19">
        <v>-0.16472179123498482</v>
      </c>
      <c r="X13" s="53">
        <v>90</v>
      </c>
      <c r="Y13" s="19">
        <f t="shared" si="3"/>
        <v>2.3535492988808691</v>
      </c>
      <c r="Z13" s="19">
        <f t="shared" si="4"/>
        <v>-3.1914737782485272</v>
      </c>
      <c r="AA13" s="19">
        <f t="shared" si="5"/>
        <v>4.6547774899717211</v>
      </c>
      <c r="AB13" s="19">
        <f t="shared" si="6"/>
        <v>-0.88094604137433763</v>
      </c>
      <c r="AC13" s="19">
        <f t="shared" si="0"/>
        <v>0.3631660324527915</v>
      </c>
      <c r="AE13" s="18">
        <v>90</v>
      </c>
      <c r="AF13" s="9">
        <f t="shared" si="7"/>
        <v>0.12115593888086762</v>
      </c>
      <c r="AG13" s="9">
        <f t="shared" si="8"/>
        <v>-1.9766117882485279</v>
      </c>
      <c r="AH13" s="9">
        <f t="shared" si="9"/>
        <v>4.0851020669301903</v>
      </c>
      <c r="AI13" s="9">
        <f t="shared" si="10"/>
        <v>1.3962064636256617</v>
      </c>
      <c r="AJ13" s="9">
        <f t="shared" si="11"/>
        <v>0.21369689438565986</v>
      </c>
      <c r="AK13" s="19">
        <f t="shared" si="12"/>
        <v>-0.68495578570142168</v>
      </c>
      <c r="AQ13" s="25">
        <v>1990</v>
      </c>
      <c r="AR13" s="43">
        <f t="shared" si="1"/>
        <v>1.2115593888086763E-3</v>
      </c>
      <c r="AS13" s="43">
        <f t="shared" si="2"/>
        <v>-1.9766117882485279E-2</v>
      </c>
      <c r="AT13" s="43">
        <f t="shared" si="2"/>
        <v>4.08510206693019E-2</v>
      </c>
      <c r="AU13" s="43">
        <f t="shared" si="2"/>
        <v>1.3962064636256617E-2</v>
      </c>
      <c r="AV13" s="43">
        <f t="shared" si="13"/>
        <v>2.1369689438565987E-3</v>
      </c>
      <c r="AW13" s="43">
        <f t="shared" si="14"/>
        <v>-6.8495578570142166E-3</v>
      </c>
      <c r="AX13" s="18"/>
      <c r="AY13" s="19"/>
      <c r="AZ13" s="19"/>
      <c r="BA13" s="19"/>
      <c r="BB13" s="19"/>
      <c r="BC13" s="19"/>
    </row>
    <row r="14" spans="1:55" hidden="1">
      <c r="A14" s="53">
        <v>91</v>
      </c>
      <c r="B14" s="19">
        <v>-2.2771525049999992</v>
      </c>
      <c r="C14" s="19">
        <v>2.2323933600000014</v>
      </c>
      <c r="D14" s="19">
        <v>0.14670415917203283</v>
      </c>
      <c r="E14" s="19">
        <v>-1.2148619899999993</v>
      </c>
      <c r="F14" s="19">
        <v>0.56967542304153085</v>
      </c>
      <c r="G14" s="19">
        <v>0.37499301219283382</v>
      </c>
      <c r="H14" s="19"/>
      <c r="I14" s="53">
        <v>91</v>
      </c>
      <c r="J14" s="19">
        <v>2.4237418354851643</v>
      </c>
      <c r="K14" s="19">
        <v>-0.74853272342449073</v>
      </c>
      <c r="L14" s="19">
        <v>4.1291713967852344</v>
      </c>
      <c r="M14" s="19">
        <v>0.47613167183280503</v>
      </c>
      <c r="N14" s="19">
        <v>-0.88532866651688424</v>
      </c>
      <c r="O14" s="19">
        <v>-0.94962114150189381</v>
      </c>
      <c r="Q14" s="18">
        <v>1991</v>
      </c>
      <c r="R14" s="19">
        <v>-0.2057552883698863</v>
      </c>
      <c r="S14" s="19">
        <v>-0.50622819710261924</v>
      </c>
      <c r="T14" s="19">
        <v>-9.6306587844132534E-3</v>
      </c>
      <c r="U14" s="19">
        <v>0.63021365643313199</v>
      </c>
      <c r="V14" s="19">
        <v>3.3064499779789168E-2</v>
      </c>
      <c r="X14" s="53">
        <v>91</v>
      </c>
      <c r="Y14" s="19">
        <f t="shared" si="3"/>
        <v>2.2179865471152782</v>
      </c>
      <c r="Z14" s="19">
        <f t="shared" si="4"/>
        <v>-1.25476092052711</v>
      </c>
      <c r="AA14" s="19">
        <f t="shared" si="5"/>
        <v>4.7593850532183666</v>
      </c>
      <c r="AB14" s="19">
        <f t="shared" si="6"/>
        <v>0.46650101304839175</v>
      </c>
      <c r="AC14" s="19">
        <f t="shared" si="0"/>
        <v>-0.85226416673709504</v>
      </c>
      <c r="AE14" s="18">
        <v>91</v>
      </c>
      <c r="AF14" s="9">
        <f t="shared" si="7"/>
        <v>-1.440681288472323E-2</v>
      </c>
      <c r="AG14" s="9">
        <f t="shared" si="8"/>
        <v>-3.9898930527110688E-2</v>
      </c>
      <c r="AH14" s="9">
        <f t="shared" si="9"/>
        <v>4.1897096301768357</v>
      </c>
      <c r="AI14" s="9">
        <f t="shared" si="10"/>
        <v>2.743653518048391</v>
      </c>
      <c r="AJ14" s="9">
        <f t="shared" si="11"/>
        <v>-0.99896832590912787</v>
      </c>
      <c r="AK14" s="19">
        <f t="shared" si="12"/>
        <v>-1.3246141536947276</v>
      </c>
      <c r="AQ14" s="25">
        <v>1991</v>
      </c>
      <c r="AR14" s="43">
        <f t="shared" si="1"/>
        <v>-1.440681288472323E-4</v>
      </c>
      <c r="AS14" s="43">
        <f t="shared" si="2"/>
        <v>-3.9898930527110688E-4</v>
      </c>
      <c r="AT14" s="43">
        <f t="shared" si="2"/>
        <v>4.1897096301768355E-2</v>
      </c>
      <c r="AU14" s="43">
        <f t="shared" si="2"/>
        <v>2.7436535180483911E-2</v>
      </c>
      <c r="AV14" s="43">
        <f t="shared" si="13"/>
        <v>-9.9896832590912789E-3</v>
      </c>
      <c r="AW14" s="43">
        <f t="shared" si="14"/>
        <v>-1.3246141536947276E-2</v>
      </c>
      <c r="AX14" s="18"/>
      <c r="AY14" s="19"/>
      <c r="AZ14" s="19"/>
      <c r="BA14" s="19"/>
      <c r="BB14" s="19"/>
      <c r="BC14" s="19"/>
    </row>
    <row r="15" spans="1:55" hidden="1">
      <c r="A15" s="53">
        <v>92</v>
      </c>
      <c r="B15" s="19">
        <v>-2.631203209999998</v>
      </c>
      <c r="C15" s="19">
        <v>2.7440318250000013</v>
      </c>
      <c r="D15" s="19">
        <v>0.15172720812745474</v>
      </c>
      <c r="E15" s="19">
        <v>-1.5544006350000004</v>
      </c>
      <c r="F15" s="19">
        <v>0.74615845071561226</v>
      </c>
      <c r="G15" s="19">
        <v>0.37847639711823311</v>
      </c>
      <c r="H15" s="19"/>
      <c r="I15" s="53">
        <v>92</v>
      </c>
      <c r="J15" s="19">
        <v>3.3219440045193664</v>
      </c>
      <c r="K15" s="19">
        <v>-1.2044429143954472</v>
      </c>
      <c r="L15" s="19">
        <v>2.0644128089882754</v>
      </c>
      <c r="M15" s="19">
        <v>-0.43907877470569578</v>
      </c>
      <c r="N15" s="19">
        <v>-0.75826464091148382</v>
      </c>
      <c r="O15" s="19">
        <v>-0.74431767587128761</v>
      </c>
      <c r="Q15" s="18">
        <v>1992</v>
      </c>
      <c r="R15" s="19">
        <v>-0.29508468265913906</v>
      </c>
      <c r="S15" s="19">
        <v>-0.33135657271284352</v>
      </c>
      <c r="T15" s="19">
        <v>6.5913531403303718E-3</v>
      </c>
      <c r="U15" s="19">
        <v>6.5260765511119811E-2</v>
      </c>
      <c r="V15" s="19">
        <v>-4.3798373818086635E-2</v>
      </c>
      <c r="X15" s="53">
        <v>92</v>
      </c>
      <c r="Y15" s="19">
        <f t="shared" si="3"/>
        <v>3.0268593218602273</v>
      </c>
      <c r="Z15" s="19">
        <f t="shared" si="4"/>
        <v>-1.5357994871082907</v>
      </c>
      <c r="AA15" s="19">
        <f t="shared" si="5"/>
        <v>2.1296735744993951</v>
      </c>
      <c r="AB15" s="19">
        <f t="shared" si="6"/>
        <v>-0.4324874215653654</v>
      </c>
      <c r="AC15" s="19">
        <f t="shared" si="0"/>
        <v>-0.80206301472957042</v>
      </c>
      <c r="AE15" s="18">
        <v>92</v>
      </c>
      <c r="AF15" s="9">
        <f t="shared" si="7"/>
        <v>0.28282749686022601</v>
      </c>
      <c r="AG15" s="9">
        <f t="shared" si="8"/>
        <v>1.8601147891709635E-2</v>
      </c>
      <c r="AH15" s="9">
        <f t="shared" si="9"/>
        <v>1.3835151237837828</v>
      </c>
      <c r="AI15" s="9">
        <f t="shared" si="10"/>
        <v>2.1987157884346327</v>
      </c>
      <c r="AJ15" s="9">
        <f t="shared" si="11"/>
        <v>-0.95379022285702519</v>
      </c>
      <c r="AK15" s="19">
        <f t="shared" si="12"/>
        <v>-1.1227940729895207</v>
      </c>
      <c r="AQ15" s="25">
        <v>1992</v>
      </c>
      <c r="AR15" s="43">
        <f t="shared" si="1"/>
        <v>2.82827496860226E-3</v>
      </c>
      <c r="AS15" s="43">
        <f t="shared" si="2"/>
        <v>1.8601147891709636E-4</v>
      </c>
      <c r="AT15" s="43">
        <f t="shared" si="2"/>
        <v>1.3835151237837828E-2</v>
      </c>
      <c r="AU15" s="43">
        <f t="shared" si="2"/>
        <v>2.1987157884346326E-2</v>
      </c>
      <c r="AV15" s="43">
        <f t="shared" si="13"/>
        <v>-9.5379022285702521E-3</v>
      </c>
      <c r="AW15" s="43">
        <f t="shared" si="14"/>
        <v>-1.1227940729895207E-2</v>
      </c>
      <c r="AX15" s="18"/>
      <c r="AY15" s="19"/>
      <c r="AZ15" s="19"/>
      <c r="BA15" s="19"/>
      <c r="BB15" s="19"/>
      <c r="BC15" s="19"/>
    </row>
    <row r="16" spans="1:55" hidden="1">
      <c r="A16" s="53">
        <v>93</v>
      </c>
      <c r="B16" s="19">
        <v>-2.631203209999998</v>
      </c>
      <c r="C16" s="19">
        <v>2.7440318250000013</v>
      </c>
      <c r="D16" s="19">
        <v>0.20248334892855202</v>
      </c>
      <c r="E16" s="19">
        <v>-1.5544006350000004</v>
      </c>
      <c r="F16" s="19">
        <v>0.74615845071561226</v>
      </c>
      <c r="G16" s="19">
        <v>0.30580744799406484</v>
      </c>
      <c r="H16" s="19"/>
      <c r="I16" s="53">
        <v>93</v>
      </c>
      <c r="J16" s="19">
        <v>3.2203625563719349</v>
      </c>
      <c r="K16" s="19">
        <v>-1.3733709983990965</v>
      </c>
      <c r="L16" s="19">
        <v>-1.5183664175579938</v>
      </c>
      <c r="M16" s="19">
        <v>-1.0717498535364607</v>
      </c>
      <c r="N16" s="19">
        <v>0.42993040825412066</v>
      </c>
      <c r="O16" s="19">
        <v>-1.0417221141564643</v>
      </c>
      <c r="Q16" s="18">
        <v>1993</v>
      </c>
      <c r="R16" s="19">
        <v>-0.66655751004947905</v>
      </c>
      <c r="S16" s="19">
        <v>-1.1477025477914782E-2</v>
      </c>
      <c r="T16" s="19">
        <v>-0.20475594991617346</v>
      </c>
      <c r="U16" s="19">
        <v>-0.39547426850342671</v>
      </c>
      <c r="V16" s="19">
        <v>5.6989369170232486E-2</v>
      </c>
      <c r="X16" s="53">
        <v>93</v>
      </c>
      <c r="Y16" s="19">
        <f t="shared" si="3"/>
        <v>2.5538050463224558</v>
      </c>
      <c r="Z16" s="19">
        <f t="shared" si="4"/>
        <v>-1.3848480238770113</v>
      </c>
      <c r="AA16" s="19">
        <f t="shared" si="5"/>
        <v>-1.9138406860614205</v>
      </c>
      <c r="AB16" s="19">
        <f t="shared" si="6"/>
        <v>-1.2765058034526342</v>
      </c>
      <c r="AC16" s="19">
        <f t="shared" si="0"/>
        <v>0.48691977742435316</v>
      </c>
      <c r="AE16" s="18">
        <v>93</v>
      </c>
      <c r="AF16" s="9">
        <f t="shared" si="7"/>
        <v>-0.19022677867754556</v>
      </c>
      <c r="AG16" s="9">
        <f t="shared" si="8"/>
        <v>0.16955261112298903</v>
      </c>
      <c r="AH16" s="9">
        <f t="shared" si="9"/>
        <v>-2.6599991367770328</v>
      </c>
      <c r="AI16" s="9">
        <f t="shared" si="10"/>
        <v>1.3546974065473638</v>
      </c>
      <c r="AJ16" s="9">
        <f t="shared" si="11"/>
        <v>0.28443642849580114</v>
      </c>
      <c r="AK16" s="19">
        <f t="shared" si="12"/>
        <v>-1.3475295621505292</v>
      </c>
      <c r="AQ16" s="25">
        <v>1993</v>
      </c>
      <c r="AR16" s="43">
        <f t="shared" si="1"/>
        <v>-1.9022677867754556E-3</v>
      </c>
      <c r="AS16" s="43">
        <f t="shared" si="2"/>
        <v>1.6955261112298902E-3</v>
      </c>
      <c r="AT16" s="43">
        <f t="shared" si="2"/>
        <v>-2.6599991367770328E-2</v>
      </c>
      <c r="AU16" s="43">
        <f t="shared" si="2"/>
        <v>1.3546974065473638E-2</v>
      </c>
      <c r="AV16" s="43">
        <f t="shared" si="13"/>
        <v>2.8443642849580114E-3</v>
      </c>
      <c r="AW16" s="43">
        <f t="shared" si="14"/>
        <v>-1.3475295621505292E-2</v>
      </c>
      <c r="AX16" s="18"/>
      <c r="AY16" s="19"/>
      <c r="AZ16" s="19"/>
      <c r="BA16" s="19"/>
      <c r="BB16" s="19"/>
      <c r="BC16" s="19"/>
    </row>
    <row r="17" spans="1:55">
      <c r="A17" s="53">
        <v>94</v>
      </c>
      <c r="B17" s="19">
        <v>-2.631203209999998</v>
      </c>
      <c r="C17" s="19">
        <v>2.7440318250000013</v>
      </c>
      <c r="D17" s="19">
        <v>0.22008802133511854</v>
      </c>
      <c r="E17" s="19">
        <v>-1.5544006350000004</v>
      </c>
      <c r="F17" s="19">
        <v>0.74615845071561226</v>
      </c>
      <c r="G17" s="19">
        <v>0.282272154112091</v>
      </c>
      <c r="H17" s="19"/>
      <c r="I17" s="53">
        <v>94</v>
      </c>
      <c r="J17" s="19">
        <v>2.8947234759480618</v>
      </c>
      <c r="K17" s="19">
        <v>-0.50344807372033429</v>
      </c>
      <c r="L17" s="19">
        <v>1.8423654070716295</v>
      </c>
      <c r="M17" s="19">
        <v>-1.533327457206237</v>
      </c>
      <c r="N17" s="19">
        <v>0.2256243988631674</v>
      </c>
      <c r="O17" s="19">
        <v>-0.65320740631933683</v>
      </c>
      <c r="Q17" s="18">
        <v>1994</v>
      </c>
      <c r="R17" s="19">
        <v>-0.38117489491709933</v>
      </c>
      <c r="S17" s="19">
        <v>3.2375772198327026E-2</v>
      </c>
      <c r="T17" s="19">
        <v>-3.2590221734112815E-2</v>
      </c>
      <c r="U17" s="19">
        <v>1.3292396371914124</v>
      </c>
      <c r="V17" s="19">
        <v>2.9683647808679568E-2</v>
      </c>
      <c r="X17" s="53">
        <v>94</v>
      </c>
      <c r="Y17" s="19">
        <f t="shared" si="3"/>
        <v>2.5135485810309626</v>
      </c>
      <c r="Z17" s="19">
        <f t="shared" si="4"/>
        <v>-0.47107230152200724</v>
      </c>
      <c r="AA17" s="19">
        <f t="shared" si="5"/>
        <v>3.1716050442630417</v>
      </c>
      <c r="AB17" s="19">
        <f t="shared" si="6"/>
        <v>-1.5659176789403497</v>
      </c>
      <c r="AC17" s="19">
        <f t="shared" si="0"/>
        <v>0.25530804667184698</v>
      </c>
      <c r="AE17" s="18">
        <v>94</v>
      </c>
      <c r="AF17" s="9">
        <f t="shared" si="7"/>
        <v>-0.23048324396903874</v>
      </c>
      <c r="AG17" s="9">
        <f t="shared" si="8"/>
        <v>1.0833283334779931</v>
      </c>
      <c r="AH17" s="9">
        <f t="shared" si="9"/>
        <v>2.4254465935474294</v>
      </c>
      <c r="AI17" s="9">
        <f t="shared" si="10"/>
        <v>1.0652855310596483</v>
      </c>
      <c r="AJ17" s="9">
        <f t="shared" si="11"/>
        <v>3.5220025336728439E-2</v>
      </c>
      <c r="AK17" s="19">
        <f t="shared" si="12"/>
        <v>-0.93547956043142788</v>
      </c>
      <c r="AQ17" s="25">
        <v>1994</v>
      </c>
      <c r="AR17" s="43">
        <f t="shared" si="1"/>
        <v>-2.3048324396903875E-3</v>
      </c>
      <c r="AS17" s="43">
        <f t="shared" si="2"/>
        <v>1.083328333477993E-2</v>
      </c>
      <c r="AT17" s="43">
        <f t="shared" si="2"/>
        <v>2.4254465935474295E-2</v>
      </c>
      <c r="AU17" s="43">
        <f t="shared" si="2"/>
        <v>1.0652855310596484E-2</v>
      </c>
      <c r="AV17" s="43">
        <f t="shared" si="13"/>
        <v>3.522002533672844E-4</v>
      </c>
      <c r="AW17" s="43">
        <f t="shared" si="14"/>
        <v>-9.3547956043142783E-3</v>
      </c>
      <c r="AX17" s="18"/>
      <c r="AY17" s="19"/>
      <c r="AZ17" s="19"/>
      <c r="BA17" s="19"/>
      <c r="BB17" s="19"/>
      <c r="BC17" s="19"/>
    </row>
    <row r="18" spans="1:55">
      <c r="A18" s="53">
        <v>95</v>
      </c>
      <c r="B18" s="19">
        <v>-2.631203209999998</v>
      </c>
      <c r="C18" s="19">
        <v>2.7440318250000013</v>
      </c>
      <c r="D18" s="19">
        <v>0.23630659712202517</v>
      </c>
      <c r="E18" s="19">
        <v>-1.5544006350000004</v>
      </c>
      <c r="F18" s="19">
        <v>0.74615845071561226</v>
      </c>
      <c r="G18" s="19">
        <v>0.21702003238263234</v>
      </c>
      <c r="H18" s="19"/>
      <c r="I18" s="53">
        <v>95</v>
      </c>
      <c r="J18" s="19">
        <v>2.2416041186721114</v>
      </c>
      <c r="K18" s="19">
        <v>-0.83975855088966722</v>
      </c>
      <c r="L18" s="19">
        <v>0.57859594574685336</v>
      </c>
      <c r="M18" s="19">
        <v>-1.3754594942425737</v>
      </c>
      <c r="N18" s="19">
        <v>0.57615251721977678</v>
      </c>
      <c r="O18" s="19">
        <v>-0.60744001416170001</v>
      </c>
      <c r="Q18" s="18">
        <v>1995</v>
      </c>
      <c r="R18" s="19">
        <v>-6.1067781974393442E-2</v>
      </c>
      <c r="S18" s="19">
        <v>-0.13493714060288151</v>
      </c>
      <c r="T18" s="19">
        <v>0.25245866592248806</v>
      </c>
      <c r="U18" s="19">
        <v>-0.52033508958508856</v>
      </c>
      <c r="V18" s="19">
        <v>-0.10903294971198896</v>
      </c>
      <c r="X18" s="53">
        <v>95</v>
      </c>
      <c r="Y18" s="19">
        <f t="shared" si="3"/>
        <v>2.1805363366977177</v>
      </c>
      <c r="Z18" s="19">
        <f t="shared" si="4"/>
        <v>-0.97469569149254875</v>
      </c>
      <c r="AA18" s="19">
        <f t="shared" si="5"/>
        <v>5.8260856161764796E-2</v>
      </c>
      <c r="AB18" s="19">
        <f t="shared" si="6"/>
        <v>-1.1230008283200856</v>
      </c>
      <c r="AC18" s="19">
        <f t="shared" si="0"/>
        <v>0.46711956750778783</v>
      </c>
      <c r="AE18" s="18">
        <v>95</v>
      </c>
      <c r="AF18" s="9">
        <f t="shared" si="7"/>
        <v>-0.56349548830228358</v>
      </c>
      <c r="AG18" s="9">
        <f t="shared" si="8"/>
        <v>0.57970494350745161</v>
      </c>
      <c r="AH18" s="9">
        <f t="shared" si="9"/>
        <v>-0.68789759455384747</v>
      </c>
      <c r="AI18" s="9">
        <f t="shared" si="10"/>
        <v>1.5082023816799124</v>
      </c>
      <c r="AJ18" s="9">
        <f t="shared" si="11"/>
        <v>0.23081297038576265</v>
      </c>
      <c r="AK18" s="19">
        <f t="shared" si="12"/>
        <v>-0.82446004654433236</v>
      </c>
      <c r="AQ18" s="25">
        <v>1995</v>
      </c>
      <c r="AR18" s="43">
        <f t="shared" si="1"/>
        <v>-5.6349548830228356E-3</v>
      </c>
      <c r="AS18" s="43">
        <f t="shared" si="2"/>
        <v>5.7970494350745158E-3</v>
      </c>
      <c r="AT18" s="43">
        <f t="shared" si="2"/>
        <v>-6.8789759455384746E-3</v>
      </c>
      <c r="AU18" s="43">
        <f t="shared" si="2"/>
        <v>1.5082023816799123E-2</v>
      </c>
      <c r="AV18" s="43">
        <f t="shared" si="13"/>
        <v>2.3081297038576266E-3</v>
      </c>
      <c r="AW18" s="43">
        <f t="shared" si="14"/>
        <v>-8.244600465443324E-3</v>
      </c>
      <c r="AX18" s="18"/>
      <c r="AY18" s="19"/>
      <c r="AZ18" s="19"/>
      <c r="BA18" s="19"/>
      <c r="BB18" s="19"/>
      <c r="BC18" s="19"/>
    </row>
    <row r="19" spans="1:55">
      <c r="A19" s="53">
        <v>96</v>
      </c>
      <c r="B19" s="19">
        <v>-2.6651222799999976</v>
      </c>
      <c r="C19" s="19">
        <v>2.8742376150000002</v>
      </c>
      <c r="D19" s="19">
        <v>0.11167782058826412</v>
      </c>
      <c r="E19" s="19">
        <v>-1.8974726099999986</v>
      </c>
      <c r="F19" s="19">
        <v>0.55355219747811768</v>
      </c>
      <c r="G19" s="19">
        <v>0.40074688324668195</v>
      </c>
      <c r="H19" s="19"/>
      <c r="I19" s="53">
        <v>96</v>
      </c>
      <c r="J19" s="19">
        <v>1.5267009827451601</v>
      </c>
      <c r="K19" s="19">
        <v>-0.5061190756938192</v>
      </c>
      <c r="L19" s="19">
        <v>1.0902832536691462</v>
      </c>
      <c r="M19" s="19">
        <v>-1.4755673308871653</v>
      </c>
      <c r="N19" s="19">
        <v>1.0671241693967135</v>
      </c>
      <c r="O19" s="19">
        <v>-0.35828015135971036</v>
      </c>
      <c r="Q19" s="18">
        <v>1996</v>
      </c>
      <c r="R19" s="19">
        <v>0.47205159013490433</v>
      </c>
      <c r="S19" s="19">
        <v>-0.2448584932371714</v>
      </c>
      <c r="T19" s="19">
        <v>-0.15369362456662772</v>
      </c>
      <c r="U19" s="19">
        <v>-0.98936194025911406</v>
      </c>
      <c r="V19" s="19">
        <v>-7.9478248384582451E-2</v>
      </c>
      <c r="X19" s="53">
        <v>96</v>
      </c>
      <c r="Y19" s="19">
        <f t="shared" si="3"/>
        <v>1.9987525728800644</v>
      </c>
      <c r="Z19" s="19">
        <f t="shared" si="4"/>
        <v>-0.75097756893099055</v>
      </c>
      <c r="AA19" s="19">
        <f t="shared" si="5"/>
        <v>0.10092131341003219</v>
      </c>
      <c r="AB19" s="19">
        <f t="shared" si="6"/>
        <v>-1.6292609554537929</v>
      </c>
      <c r="AC19" s="19">
        <f t="shared" si="0"/>
        <v>0.98764592101213111</v>
      </c>
      <c r="AE19" s="18">
        <v>96</v>
      </c>
      <c r="AF19" s="9">
        <f t="shared" si="7"/>
        <v>-0.87548504211993583</v>
      </c>
      <c r="AG19" s="9">
        <f t="shared" si="8"/>
        <v>1.146495041069008</v>
      </c>
      <c r="AH19" s="9">
        <f t="shared" si="9"/>
        <v>-0.45263088406808549</v>
      </c>
      <c r="AI19" s="9">
        <f t="shared" si="10"/>
        <v>1.0358613245462047</v>
      </c>
      <c r="AJ19" s="9">
        <f t="shared" si="11"/>
        <v>0.87596810042386697</v>
      </c>
      <c r="AK19" s="19">
        <f t="shared" si="12"/>
        <v>-0.75902703460639231</v>
      </c>
      <c r="AQ19" s="25">
        <v>1996</v>
      </c>
      <c r="AR19" s="43">
        <f t="shared" si="1"/>
        <v>-8.7548504211993582E-3</v>
      </c>
      <c r="AS19" s="43">
        <f t="shared" ref="AS19:AS32" si="15">AG19/100</f>
        <v>1.1464950410690081E-2</v>
      </c>
      <c r="AT19" s="43">
        <f t="shared" ref="AT19:AT32" si="16">AH19/100</f>
        <v>-4.5263088406808545E-3</v>
      </c>
      <c r="AU19" s="43">
        <f t="shared" ref="AU19:AU32" si="17">AI19/100</f>
        <v>1.0358613245462047E-2</v>
      </c>
      <c r="AV19" s="43">
        <f t="shared" si="13"/>
        <v>8.7596810042386702E-3</v>
      </c>
      <c r="AW19" s="43">
        <f t="shared" si="14"/>
        <v>-7.5902703460639228E-3</v>
      </c>
      <c r="AX19" s="18"/>
      <c r="AY19" s="19"/>
      <c r="AZ19" s="19"/>
      <c r="BA19" s="19"/>
      <c r="BB19" s="19"/>
      <c r="BC19" s="19"/>
    </row>
    <row r="20" spans="1:55">
      <c r="A20" s="53">
        <v>97</v>
      </c>
      <c r="B20" s="19">
        <v>-2.6651222799999976</v>
      </c>
      <c r="C20" s="19">
        <v>2.8742376150000002</v>
      </c>
      <c r="D20" s="19">
        <v>0.10907039019029294</v>
      </c>
      <c r="E20" s="19">
        <v>-1.8974726099999986</v>
      </c>
      <c r="F20" s="19">
        <v>0.55355219747811768</v>
      </c>
      <c r="G20" s="19">
        <v>0.53176223941421019</v>
      </c>
      <c r="H20" s="19"/>
      <c r="I20" s="53">
        <v>97</v>
      </c>
      <c r="J20" s="19">
        <v>2.2652883265071382</v>
      </c>
      <c r="K20" s="19">
        <v>-0.11375153568488515</v>
      </c>
      <c r="L20" s="19">
        <v>3.8816250521676912</v>
      </c>
      <c r="M20" s="19">
        <v>-1.6897658170774301</v>
      </c>
      <c r="N20" s="19">
        <v>1.342506102690459</v>
      </c>
      <c r="O20" s="19">
        <v>-0.83798970554759789</v>
      </c>
      <c r="Q20" s="18">
        <v>1997</v>
      </c>
      <c r="R20" s="19">
        <v>0.31549633003178096</v>
      </c>
      <c r="S20" s="19">
        <v>-0.28891150388892939</v>
      </c>
      <c r="T20" s="19">
        <v>-0.42674327583954585</v>
      </c>
      <c r="U20" s="19">
        <v>-0.82025966689567564</v>
      </c>
      <c r="V20" s="19">
        <v>9.8507094154591371E-2</v>
      </c>
      <c r="X20" s="53">
        <v>97</v>
      </c>
      <c r="Y20" s="19">
        <f t="shared" si="3"/>
        <v>2.5807846565389192</v>
      </c>
      <c r="Z20" s="19">
        <f t="shared" si="4"/>
        <v>-0.40266303957381455</v>
      </c>
      <c r="AA20" s="19">
        <f t="shared" si="5"/>
        <v>3.0613653852720155</v>
      </c>
      <c r="AB20" s="19">
        <f t="shared" si="6"/>
        <v>-2.1165090929169761</v>
      </c>
      <c r="AC20" s="19">
        <f t="shared" si="0"/>
        <v>1.4410131968450504</v>
      </c>
      <c r="AE20" s="18">
        <v>97</v>
      </c>
      <c r="AF20" s="9">
        <f t="shared" si="7"/>
        <v>-0.29345295846108099</v>
      </c>
      <c r="AG20" s="9">
        <f t="shared" si="8"/>
        <v>1.4948095704261841</v>
      </c>
      <c r="AH20" s="9">
        <f t="shared" si="9"/>
        <v>2.5078131877938978</v>
      </c>
      <c r="AI20" s="9">
        <f t="shared" si="10"/>
        <v>0.54861318708302154</v>
      </c>
      <c r="AJ20" s="9">
        <f t="shared" si="11"/>
        <v>1.3319428066547574</v>
      </c>
      <c r="AK20" s="19">
        <f t="shared" si="12"/>
        <v>-1.3697519449618081</v>
      </c>
      <c r="AQ20" s="25">
        <v>1997</v>
      </c>
      <c r="AR20" s="43">
        <f t="shared" si="1"/>
        <v>-2.9345295846108098E-3</v>
      </c>
      <c r="AS20" s="43">
        <f t="shared" si="15"/>
        <v>1.4948095704261841E-2</v>
      </c>
      <c r="AT20" s="43">
        <f t="shared" si="16"/>
        <v>2.5078131877938978E-2</v>
      </c>
      <c r="AU20" s="43">
        <f t="shared" si="17"/>
        <v>5.4861318708302152E-3</v>
      </c>
      <c r="AV20" s="43">
        <f t="shared" si="13"/>
        <v>1.3319428066547574E-2</v>
      </c>
      <c r="AW20" s="43">
        <f t="shared" si="14"/>
        <v>-1.3697519449618081E-2</v>
      </c>
      <c r="AX20" s="18"/>
      <c r="AY20" s="19"/>
      <c r="AZ20" s="19"/>
      <c r="BA20" s="19"/>
      <c r="BB20" s="19"/>
      <c r="BC20" s="19"/>
    </row>
    <row r="21" spans="1:55">
      <c r="A21" s="53">
        <v>98</v>
      </c>
      <c r="B21" s="19">
        <v>-2.6651222799999976</v>
      </c>
      <c r="C21" s="19">
        <v>2.8742376150000002</v>
      </c>
      <c r="D21" s="19">
        <v>0.10861527489729325</v>
      </c>
      <c r="E21" s="19">
        <v>-1.8974726099999986</v>
      </c>
      <c r="F21" s="19">
        <v>0.55355219747811768</v>
      </c>
      <c r="G21" s="19">
        <v>0.63551972494530706</v>
      </c>
      <c r="H21" s="19"/>
      <c r="I21" s="53">
        <v>98</v>
      </c>
      <c r="J21" s="19">
        <v>3.2711200655979491</v>
      </c>
      <c r="K21" s="19">
        <v>0.11410069765501486</v>
      </c>
      <c r="L21" s="19">
        <v>3.4699638419045344</v>
      </c>
      <c r="M21" s="19">
        <v>-2.235711920014257</v>
      </c>
      <c r="N21" s="19">
        <v>0.98812529488810885</v>
      </c>
      <c r="O21" s="19">
        <v>-0.37723237186635444</v>
      </c>
      <c r="Q21" s="18">
        <v>1998</v>
      </c>
      <c r="R21" s="19">
        <v>0.23986225275663597</v>
      </c>
      <c r="S21" s="19">
        <v>-0.31028945904349348</v>
      </c>
      <c r="T21" s="19">
        <v>-0.28341611197316807</v>
      </c>
      <c r="U21" s="19">
        <v>-0.33324927937289622</v>
      </c>
      <c r="V21" s="19">
        <v>-1.4811505488001335E-2</v>
      </c>
      <c r="X21" s="53">
        <v>98</v>
      </c>
      <c r="Y21" s="19">
        <f t="shared" si="3"/>
        <v>3.5109823183545852</v>
      </c>
      <c r="Z21" s="19">
        <f t="shared" si="4"/>
        <v>-0.19618876138847863</v>
      </c>
      <c r="AA21" s="19">
        <f t="shared" si="5"/>
        <v>3.1367145625316382</v>
      </c>
      <c r="AB21" s="19">
        <f t="shared" si="6"/>
        <v>-2.519128031987425</v>
      </c>
      <c r="AC21" s="19">
        <f t="shared" ref="AC21:AC32" si="18">N21+V21</f>
        <v>0.97331378940010749</v>
      </c>
      <c r="AE21" s="18">
        <v>98</v>
      </c>
      <c r="AF21" s="9">
        <f t="shared" si="7"/>
        <v>0.636744703354585</v>
      </c>
      <c r="AG21" s="9">
        <f t="shared" si="8"/>
        <v>1.7012838486115198</v>
      </c>
      <c r="AH21" s="9">
        <f t="shared" si="9"/>
        <v>2.5831623650535205</v>
      </c>
      <c r="AI21" s="9">
        <f t="shared" si="10"/>
        <v>0.14599424801257266</v>
      </c>
      <c r="AJ21" s="9">
        <f t="shared" si="11"/>
        <v>0.86469851450281421</v>
      </c>
      <c r="AK21" s="19">
        <f t="shared" si="12"/>
        <v>-1.0127520968116615</v>
      </c>
      <c r="AQ21" s="25">
        <v>1998</v>
      </c>
      <c r="AR21" s="43">
        <f t="shared" si="1"/>
        <v>6.3674470335458502E-3</v>
      </c>
      <c r="AS21" s="43">
        <f t="shared" si="15"/>
        <v>1.7012838486115199E-2</v>
      </c>
      <c r="AT21" s="43">
        <f t="shared" si="16"/>
        <v>2.5831623650535204E-2</v>
      </c>
      <c r="AU21" s="43">
        <f t="shared" si="17"/>
        <v>1.4599424801257266E-3</v>
      </c>
      <c r="AV21" s="43">
        <f t="shared" si="13"/>
        <v>8.6469851450281417E-3</v>
      </c>
      <c r="AW21" s="43">
        <f t="shared" si="14"/>
        <v>-1.0127520968116614E-2</v>
      </c>
      <c r="AX21" s="18"/>
      <c r="AY21" s="19"/>
      <c r="AZ21" s="19"/>
      <c r="BA21" s="19"/>
      <c r="BB21" s="19"/>
      <c r="BC21" s="19"/>
    </row>
    <row r="22" spans="1:55">
      <c r="A22" s="53">
        <v>99</v>
      </c>
      <c r="B22" s="19">
        <v>-2.6651222799999976</v>
      </c>
      <c r="C22" s="19">
        <v>2.8742376150000002</v>
      </c>
      <c r="D22" s="19">
        <v>0.10877606399071901</v>
      </c>
      <c r="E22" s="19">
        <v>-1.8974726099999986</v>
      </c>
      <c r="F22" s="19">
        <v>0.55355219747811768</v>
      </c>
      <c r="G22" s="19">
        <v>0.6032595627867513</v>
      </c>
      <c r="H22" s="19"/>
      <c r="I22" s="53">
        <v>99</v>
      </c>
      <c r="J22" s="19">
        <v>2.8737264571695693</v>
      </c>
      <c r="K22" s="19">
        <v>-1.7251319249857497</v>
      </c>
      <c r="L22" s="19">
        <v>2.0104282656732808</v>
      </c>
      <c r="M22" s="19">
        <v>-2.9455443005892339</v>
      </c>
      <c r="N22" s="19">
        <v>0.72038289181037984</v>
      </c>
      <c r="O22" s="19">
        <v>1.2470126330816753</v>
      </c>
      <c r="Q22" s="18">
        <v>1999</v>
      </c>
      <c r="R22" s="19">
        <v>-0.51681033385682495</v>
      </c>
      <c r="S22" s="19">
        <v>-0.10198672811665796</v>
      </c>
      <c r="T22" s="19">
        <v>-0.15450589758991212</v>
      </c>
      <c r="U22" s="19">
        <v>0.10786709267466305</v>
      </c>
      <c r="V22" s="19">
        <v>3.2859121794214061E-2</v>
      </c>
      <c r="X22" s="53">
        <v>99</v>
      </c>
      <c r="Y22" s="19">
        <f t="shared" si="3"/>
        <v>2.3569161233127445</v>
      </c>
      <c r="Z22" s="19">
        <f t="shared" si="4"/>
        <v>-1.8271186531024077</v>
      </c>
      <c r="AA22" s="19">
        <f t="shared" si="5"/>
        <v>2.118295358347944</v>
      </c>
      <c r="AB22" s="19">
        <f t="shared" si="6"/>
        <v>-3.100050198179146</v>
      </c>
      <c r="AC22" s="19">
        <f t="shared" si="18"/>
        <v>0.75324201360459386</v>
      </c>
      <c r="AE22" s="18">
        <v>99</v>
      </c>
      <c r="AF22" s="9">
        <f t="shared" si="7"/>
        <v>-0.51732149168725572</v>
      </c>
      <c r="AG22" s="9">
        <f t="shared" si="8"/>
        <v>7.035395689759083E-2</v>
      </c>
      <c r="AH22" s="9">
        <f t="shared" si="9"/>
        <v>1.5647431608698263</v>
      </c>
      <c r="AI22" s="9">
        <f t="shared" si="10"/>
        <v>-0.43492791817914833</v>
      </c>
      <c r="AJ22" s="9">
        <f t="shared" si="11"/>
        <v>0.64446594961387482</v>
      </c>
      <c r="AK22" s="19">
        <f t="shared" si="12"/>
        <v>0.64375307029492401</v>
      </c>
      <c r="AQ22" s="25">
        <v>1999</v>
      </c>
      <c r="AR22" s="43">
        <f t="shared" si="1"/>
        <v>-5.1732149168725568E-3</v>
      </c>
      <c r="AS22" s="43">
        <f t="shared" si="15"/>
        <v>7.0353956897590826E-4</v>
      </c>
      <c r="AT22" s="43">
        <f t="shared" si="16"/>
        <v>1.5647431608698262E-2</v>
      </c>
      <c r="AU22" s="43">
        <f t="shared" si="17"/>
        <v>-4.3492791817914831E-3</v>
      </c>
      <c r="AV22" s="43">
        <f t="shared" si="13"/>
        <v>6.4446594961387483E-3</v>
      </c>
      <c r="AW22" s="43">
        <f t="shared" si="14"/>
        <v>6.43753070294924E-3</v>
      </c>
      <c r="AX22" s="18"/>
      <c r="AY22" s="19"/>
      <c r="AZ22" s="19"/>
      <c r="BA22" s="19"/>
      <c r="BB22" s="19"/>
      <c r="BC22" s="19"/>
    </row>
    <row r="23" spans="1:55">
      <c r="A23" s="53">
        <v>0</v>
      </c>
      <c r="B23" s="19">
        <v>-2.6422289899999969</v>
      </c>
      <c r="C23" s="19">
        <v>2.629122810000001</v>
      </c>
      <c r="D23" s="19">
        <v>7.7037635868222459E-2</v>
      </c>
      <c r="E23" s="19">
        <v>-1.5687029450000001</v>
      </c>
      <c r="F23" s="19">
        <v>0.83023145615262939</v>
      </c>
      <c r="G23" s="19">
        <v>0.6323545653715158</v>
      </c>
      <c r="H23" s="19"/>
      <c r="I23" s="53">
        <v>0</v>
      </c>
      <c r="J23" s="19">
        <v>2.9271268381069344</v>
      </c>
      <c r="K23" s="19">
        <v>-1.80470825052755</v>
      </c>
      <c r="L23" s="19">
        <v>2.5369348016854656</v>
      </c>
      <c r="M23" s="19">
        <v>-3.8557675733524857</v>
      </c>
      <c r="N23" s="19">
        <v>1.8247656477386513E-2</v>
      </c>
      <c r="O23" s="19">
        <v>2.6584277253407498</v>
      </c>
      <c r="Q23" s="18">
        <v>2000</v>
      </c>
      <c r="R23" s="19">
        <v>-0.4896517550019947</v>
      </c>
      <c r="S23" s="19">
        <v>0.3420421305454997</v>
      </c>
      <c r="T23" s="19">
        <v>-0.29921766048978565</v>
      </c>
      <c r="U23" s="19">
        <v>-0.12156107371597255</v>
      </c>
      <c r="V23" s="19">
        <v>0.23969780367919738</v>
      </c>
      <c r="X23" s="53">
        <v>0</v>
      </c>
      <c r="Y23" s="19">
        <f t="shared" si="3"/>
        <v>2.4374750831049399</v>
      </c>
      <c r="Z23" s="19">
        <f t="shared" si="4"/>
        <v>-1.4626661199820503</v>
      </c>
      <c r="AA23" s="19">
        <f t="shared" si="5"/>
        <v>2.4153737279694929</v>
      </c>
      <c r="AB23" s="19">
        <f t="shared" si="6"/>
        <v>-4.1549852338422717</v>
      </c>
      <c r="AC23" s="19">
        <f t="shared" si="18"/>
        <v>0.25794546015658387</v>
      </c>
      <c r="AE23" s="18">
        <v>0</v>
      </c>
      <c r="AF23" s="9">
        <f t="shared" si="7"/>
        <v>-0.19164772689506115</v>
      </c>
      <c r="AG23" s="9">
        <f t="shared" si="8"/>
        <v>0.10603682501794975</v>
      </c>
      <c r="AH23" s="9">
        <f t="shared" si="9"/>
        <v>1.5851422718168635</v>
      </c>
      <c r="AI23" s="9">
        <f t="shared" si="10"/>
        <v>-1.5127562438422748</v>
      </c>
      <c r="AJ23" s="9">
        <f t="shared" si="11"/>
        <v>0.18090782428836141</v>
      </c>
      <c r="AK23" s="19">
        <f t="shared" si="12"/>
        <v>2.0260731599692341</v>
      </c>
      <c r="AQ23" s="25">
        <v>2000</v>
      </c>
      <c r="AR23" s="43">
        <f t="shared" si="1"/>
        <v>-1.9164772689506115E-3</v>
      </c>
      <c r="AS23" s="43">
        <f t="shared" si="15"/>
        <v>1.0603682501794975E-3</v>
      </c>
      <c r="AT23" s="43">
        <f t="shared" si="16"/>
        <v>1.5851422718168636E-2</v>
      </c>
      <c r="AU23" s="43">
        <f t="shared" si="17"/>
        <v>-1.5127562438422748E-2</v>
      </c>
      <c r="AV23" s="43">
        <f t="shared" si="13"/>
        <v>1.809078242883614E-3</v>
      </c>
      <c r="AW23" s="43">
        <f t="shared" si="14"/>
        <v>2.0260731599692341E-2</v>
      </c>
      <c r="AX23" s="18"/>
      <c r="AY23" s="19"/>
      <c r="AZ23" s="19"/>
      <c r="BA23" s="19"/>
      <c r="BB23" s="19"/>
      <c r="BC23" s="19"/>
    </row>
    <row r="24" spans="1:55">
      <c r="A24" s="53">
        <v>1</v>
      </c>
      <c r="B24" s="19">
        <v>-2.6422289899999969</v>
      </c>
      <c r="C24" s="19">
        <v>2.629122810000001</v>
      </c>
      <c r="D24" s="19">
        <v>7.9753506733967638E-2</v>
      </c>
      <c r="E24" s="19">
        <v>-1.5687029450000001</v>
      </c>
      <c r="F24" s="19">
        <v>0.83023145615262939</v>
      </c>
      <c r="G24" s="19">
        <v>0.72964691250347014</v>
      </c>
      <c r="H24" s="19"/>
      <c r="I24" s="53">
        <v>1</v>
      </c>
      <c r="J24" s="19">
        <v>2.480305311932923</v>
      </c>
      <c r="K24" s="19">
        <v>-1.2634958395361087</v>
      </c>
      <c r="L24" s="19">
        <v>2.0427820105464023</v>
      </c>
      <c r="M24" s="19">
        <v>-3.4416031677751779</v>
      </c>
      <c r="N24" s="19">
        <v>0.72646311943593678</v>
      </c>
      <c r="O24" s="19">
        <v>2.233874543799014</v>
      </c>
      <c r="Q24" s="18">
        <v>2001</v>
      </c>
      <c r="R24" s="19">
        <v>0.34993877406164342</v>
      </c>
      <c r="S24" s="19">
        <v>0.19466448691273605</v>
      </c>
      <c r="T24" s="19">
        <v>-0.29549803398490893</v>
      </c>
      <c r="U24" s="19">
        <v>-0.43401769527858064</v>
      </c>
      <c r="V24" s="19">
        <v>2.2643073807959734E-2</v>
      </c>
      <c r="X24" s="53">
        <v>1</v>
      </c>
      <c r="Y24" s="19">
        <f t="shared" si="3"/>
        <v>2.8302440859945666</v>
      </c>
      <c r="Z24" s="19">
        <f t="shared" si="4"/>
        <v>-1.0688313526233726</v>
      </c>
      <c r="AA24" s="19">
        <f t="shared" si="5"/>
        <v>1.6087643152678217</v>
      </c>
      <c r="AB24" s="19">
        <f t="shared" si="6"/>
        <v>-3.7371012017600869</v>
      </c>
      <c r="AC24" s="19">
        <f t="shared" si="18"/>
        <v>0.74910619324389649</v>
      </c>
      <c r="AE24" s="18">
        <v>1</v>
      </c>
      <c r="AF24" s="9">
        <f t="shared" si="7"/>
        <v>0.20112127599456553</v>
      </c>
      <c r="AG24" s="9">
        <f t="shared" si="8"/>
        <v>0.49987159237662748</v>
      </c>
      <c r="AH24" s="9">
        <f t="shared" si="9"/>
        <v>0.77853285911519232</v>
      </c>
      <c r="AI24" s="9">
        <f t="shared" si="10"/>
        <v>-1.09487221176009</v>
      </c>
      <c r="AJ24" s="9">
        <f t="shared" si="11"/>
        <v>0.66935268650992885</v>
      </c>
      <c r="AK24" s="19">
        <f t="shared" si="12"/>
        <v>1.5042276312955438</v>
      </c>
      <c r="AQ24" s="25">
        <v>2001</v>
      </c>
      <c r="AR24" s="43">
        <f t="shared" si="1"/>
        <v>2.0112127599456551E-3</v>
      </c>
      <c r="AS24" s="43">
        <f t="shared" si="15"/>
        <v>4.9987159237662752E-3</v>
      </c>
      <c r="AT24" s="43">
        <f t="shared" si="16"/>
        <v>7.7853285911519236E-3</v>
      </c>
      <c r="AU24" s="43">
        <f t="shared" si="17"/>
        <v>-1.0948722117600901E-2</v>
      </c>
      <c r="AV24" s="43">
        <f t="shared" si="13"/>
        <v>6.6935268650992882E-3</v>
      </c>
      <c r="AW24" s="43">
        <f t="shared" si="14"/>
        <v>1.5042276312955438E-2</v>
      </c>
      <c r="AX24" s="18"/>
      <c r="AY24" s="19"/>
      <c r="AZ24" s="19"/>
      <c r="BA24" s="19"/>
      <c r="BB24" s="19"/>
      <c r="BC24" s="19"/>
    </row>
    <row r="25" spans="1:55">
      <c r="A25" s="53">
        <v>2</v>
      </c>
      <c r="B25" s="19">
        <v>-2.6422289899999969</v>
      </c>
      <c r="C25" s="19">
        <v>2.629122810000001</v>
      </c>
      <c r="D25" s="19">
        <v>7.764703427506936E-2</v>
      </c>
      <c r="E25" s="19">
        <v>-1.5687029450000001</v>
      </c>
      <c r="F25" s="19">
        <v>0.83023145615262939</v>
      </c>
      <c r="G25" s="19">
        <v>0.76038385093986971</v>
      </c>
      <c r="H25" s="19"/>
      <c r="I25" s="53">
        <v>2</v>
      </c>
      <c r="J25" s="19">
        <v>3.1614175341450239</v>
      </c>
      <c r="K25" s="19">
        <v>-1.1267292571778316</v>
      </c>
      <c r="L25" s="19">
        <v>3.1012590703229694</v>
      </c>
      <c r="M25" s="19">
        <v>-4.1400318629787813</v>
      </c>
      <c r="N25" s="19">
        <v>1.164478778906493</v>
      </c>
      <c r="O25" s="19">
        <v>2.2912699982318578</v>
      </c>
      <c r="Q25" s="18">
        <v>2002</v>
      </c>
      <c r="R25" s="19">
        <v>0.39784460092406487</v>
      </c>
      <c r="S25" s="19">
        <v>-0.19946031602483064</v>
      </c>
      <c r="T25" s="19">
        <v>-6.2066836713256794E-2</v>
      </c>
      <c r="U25" s="19">
        <v>-7.145064029902555E-2</v>
      </c>
      <c r="V25" s="19">
        <v>-0.1574370688874725</v>
      </c>
      <c r="X25" s="53">
        <v>2</v>
      </c>
      <c r="Y25" s="19">
        <f t="shared" si="3"/>
        <v>3.5592621350690887</v>
      </c>
      <c r="Z25" s="19">
        <f t="shared" si="4"/>
        <v>-1.3261895732026623</v>
      </c>
      <c r="AA25" s="19">
        <f t="shared" si="5"/>
        <v>3.0298084300239441</v>
      </c>
      <c r="AB25" s="19">
        <f t="shared" si="6"/>
        <v>-4.202098699692038</v>
      </c>
      <c r="AC25" s="19">
        <f t="shared" si="18"/>
        <v>1.0070417100190205</v>
      </c>
      <c r="AE25" s="18">
        <v>2</v>
      </c>
      <c r="AF25" s="9">
        <f t="shared" si="7"/>
        <v>0.9301393250690877</v>
      </c>
      <c r="AG25" s="9">
        <f t="shared" si="8"/>
        <v>0.24251337179733778</v>
      </c>
      <c r="AH25" s="9">
        <f t="shared" si="9"/>
        <v>2.1995769738713147</v>
      </c>
      <c r="AI25" s="9">
        <f t="shared" si="10"/>
        <v>-1.5598697096920411</v>
      </c>
      <c r="AJ25" s="9">
        <f t="shared" si="11"/>
        <v>0.92939467574395118</v>
      </c>
      <c r="AK25" s="19">
        <f t="shared" si="12"/>
        <v>1.5308861472919881</v>
      </c>
      <c r="AQ25" s="25">
        <v>2002</v>
      </c>
      <c r="AR25" s="43">
        <f t="shared" si="1"/>
        <v>9.3013932506908776E-3</v>
      </c>
      <c r="AS25" s="43">
        <f t="shared" si="15"/>
        <v>2.4251337179733777E-3</v>
      </c>
      <c r="AT25" s="43">
        <f t="shared" si="16"/>
        <v>2.1995769738713148E-2</v>
      </c>
      <c r="AU25" s="43">
        <f t="shared" si="17"/>
        <v>-1.5598697096920411E-2</v>
      </c>
      <c r="AV25" s="43">
        <f t="shared" si="13"/>
        <v>9.2939467574395113E-3</v>
      </c>
      <c r="AW25" s="43">
        <f t="shared" si="14"/>
        <v>1.5308861472919882E-2</v>
      </c>
      <c r="AX25" s="18"/>
      <c r="AY25" s="19"/>
      <c r="AZ25" s="19"/>
      <c r="BA25" s="19"/>
      <c r="BB25" s="19"/>
      <c r="BC25" s="19"/>
    </row>
    <row r="26" spans="1:55">
      <c r="A26" s="53">
        <v>3</v>
      </c>
      <c r="B26" s="19">
        <v>-2.6422289899999969</v>
      </c>
      <c r="C26" s="19">
        <v>2.629122810000001</v>
      </c>
      <c r="D26" s="19">
        <v>7.2968246241496143E-2</v>
      </c>
      <c r="E26" s="19">
        <v>-1.5687029450000001</v>
      </c>
      <c r="F26" s="19">
        <v>0.83023145615262939</v>
      </c>
      <c r="G26" s="19">
        <v>0.73082768366468498</v>
      </c>
      <c r="H26" s="19"/>
      <c r="I26" s="53">
        <v>3</v>
      </c>
      <c r="J26" s="19">
        <v>3.3269761372010902</v>
      </c>
      <c r="K26" s="19">
        <v>-1.5400783061431027</v>
      </c>
      <c r="L26" s="19">
        <v>2.8218508592973852</v>
      </c>
      <c r="M26" s="19">
        <v>-4.4539432023600494</v>
      </c>
      <c r="N26" s="19">
        <v>0.72394135163472928</v>
      </c>
      <c r="O26" s="19">
        <v>2.6353462202417308</v>
      </c>
      <c r="Q26" s="18">
        <v>2003</v>
      </c>
      <c r="R26" s="19">
        <v>0.20601938428011174</v>
      </c>
      <c r="S26" s="19">
        <v>-0.40688383711761011</v>
      </c>
      <c r="T26" s="19">
        <v>0.27149251754920578</v>
      </c>
      <c r="U26" s="19">
        <v>0.51223010686790871</v>
      </c>
      <c r="V26" s="19">
        <v>-0.30428498756646172</v>
      </c>
      <c r="X26" s="53">
        <v>3</v>
      </c>
      <c r="Y26" s="19">
        <f t="shared" si="3"/>
        <v>3.5329955214812019</v>
      </c>
      <c r="Z26" s="19">
        <f t="shared" si="4"/>
        <v>-1.9469621432607127</v>
      </c>
      <c r="AA26" s="19">
        <f t="shared" si="5"/>
        <v>3.3340809661652937</v>
      </c>
      <c r="AB26" s="19">
        <f t="shared" si="6"/>
        <v>-4.1824506848108438</v>
      </c>
      <c r="AC26" s="19">
        <f t="shared" si="18"/>
        <v>0.41965636406826756</v>
      </c>
      <c r="AE26" s="18">
        <v>3</v>
      </c>
      <c r="AF26" s="9">
        <f t="shared" si="7"/>
        <v>0.90387271148120085</v>
      </c>
      <c r="AG26" s="9">
        <f t="shared" si="8"/>
        <v>-0.37825919826071264</v>
      </c>
      <c r="AH26" s="9">
        <f t="shared" si="9"/>
        <v>2.5038495100126643</v>
      </c>
      <c r="AI26" s="9">
        <f t="shared" si="10"/>
        <v>-1.5402216948108469</v>
      </c>
      <c r="AJ26" s="9">
        <f t="shared" si="11"/>
        <v>0.34668811782677145</v>
      </c>
      <c r="AK26" s="19">
        <f t="shared" si="12"/>
        <v>1.9045185365770458</v>
      </c>
      <c r="AQ26" s="25">
        <v>2003</v>
      </c>
      <c r="AR26" s="43">
        <f t="shared" si="1"/>
        <v>9.0387271148120087E-3</v>
      </c>
      <c r="AS26" s="43">
        <f t="shared" si="15"/>
        <v>-3.7825919826071264E-3</v>
      </c>
      <c r="AT26" s="43">
        <f t="shared" si="16"/>
        <v>2.5038495100126644E-2</v>
      </c>
      <c r="AU26" s="43">
        <f t="shared" si="17"/>
        <v>-1.540221694810847E-2</v>
      </c>
      <c r="AV26" s="43">
        <f t="shared" si="13"/>
        <v>3.4668811782677146E-3</v>
      </c>
      <c r="AW26" s="43">
        <f t="shared" si="14"/>
        <v>1.9045185365770458E-2</v>
      </c>
      <c r="AX26" s="18"/>
      <c r="AY26" s="19"/>
      <c r="AZ26" s="19"/>
      <c r="BA26" s="19"/>
      <c r="BB26" s="19"/>
      <c r="BC26" s="19"/>
    </row>
    <row r="27" spans="1:55">
      <c r="A27" s="53">
        <v>4</v>
      </c>
      <c r="B27" s="19">
        <v>-2.3439125148754965</v>
      </c>
      <c r="C27" s="19">
        <v>2.3400199405023363</v>
      </c>
      <c r="D27" s="19">
        <v>-0.13550634162938185</v>
      </c>
      <c r="E27" s="19">
        <v>-1.5233392214595725</v>
      </c>
      <c r="F27" s="19">
        <v>1.5386776622371072</v>
      </c>
      <c r="G27" s="19">
        <v>0.64314628929211493</v>
      </c>
      <c r="H27" s="19"/>
      <c r="I27" s="53">
        <v>4</v>
      </c>
      <c r="J27" s="30">
        <v>3.8259500316581945</v>
      </c>
      <c r="K27" s="30">
        <v>-1.9583028611285005</v>
      </c>
      <c r="L27" s="30">
        <v>3.3044775752608091</v>
      </c>
      <c r="M27" s="30">
        <v>-5.2330387053432812</v>
      </c>
      <c r="N27" s="30">
        <v>1.2562666505331155</v>
      </c>
      <c r="O27" s="19">
        <v>2.5029583657335137</v>
      </c>
      <c r="Q27" s="18">
        <v>2004</v>
      </c>
      <c r="R27" s="19">
        <v>0.13255041239638657</v>
      </c>
      <c r="S27" s="19">
        <v>-0.33510073258972856</v>
      </c>
      <c r="T27" s="19">
        <v>0.28793279232521968</v>
      </c>
      <c r="U27" s="19">
        <v>0.34657915406732759</v>
      </c>
      <c r="V27" s="19">
        <v>-0.18931519172223876</v>
      </c>
      <c r="X27" s="53">
        <v>4</v>
      </c>
      <c r="Y27" s="19">
        <f t="shared" si="3"/>
        <v>3.958500444054581</v>
      </c>
      <c r="Z27" s="19">
        <f t="shared" si="4"/>
        <v>-2.2934035937182289</v>
      </c>
      <c r="AA27" s="19">
        <f t="shared" si="5"/>
        <v>3.6510567293281366</v>
      </c>
      <c r="AB27" s="19">
        <f t="shared" si="6"/>
        <v>-4.9451059130180619</v>
      </c>
      <c r="AC27" s="19">
        <f t="shared" si="18"/>
        <v>1.0669514588108768</v>
      </c>
      <c r="AE27" s="22">
        <v>4</v>
      </c>
      <c r="AF27" s="9">
        <f t="shared" si="7"/>
        <v>1.6184805035522447</v>
      </c>
      <c r="AG27" s="23">
        <f t="shared" si="8"/>
        <v>-0.77006437225865643</v>
      </c>
      <c r="AH27" s="23">
        <f t="shared" si="9"/>
        <v>2.1123790670910294</v>
      </c>
      <c r="AI27" s="23">
        <f t="shared" si="10"/>
        <v>-2.6011933981425654</v>
      </c>
      <c r="AJ27" s="23">
        <f t="shared" si="11"/>
        <v>1.2024578004402586</v>
      </c>
      <c r="AK27" s="19">
        <f t="shared" si="12"/>
        <v>1.8598120764413988</v>
      </c>
      <c r="AQ27" s="25">
        <v>2004</v>
      </c>
      <c r="AR27" s="43">
        <f t="shared" si="1"/>
        <v>1.6184805035522446E-2</v>
      </c>
      <c r="AS27" s="43">
        <f t="shared" si="15"/>
        <v>-7.7006437225865644E-3</v>
      </c>
      <c r="AT27" s="43">
        <f t="shared" si="16"/>
        <v>2.1123790670910293E-2</v>
      </c>
      <c r="AU27" s="43">
        <f t="shared" si="17"/>
        <v>-2.6011933981425654E-2</v>
      </c>
      <c r="AV27" s="43">
        <f t="shared" si="13"/>
        <v>1.2024578004402587E-2</v>
      </c>
      <c r="AW27" s="43">
        <f t="shared" si="14"/>
        <v>1.8598120764413986E-2</v>
      </c>
      <c r="AX27" s="18"/>
      <c r="AY27" s="19"/>
      <c r="AZ27" s="19"/>
      <c r="BA27" s="19"/>
      <c r="BB27" s="19"/>
      <c r="BC27" s="19"/>
    </row>
    <row r="28" spans="1:55">
      <c r="A28" s="53">
        <v>5</v>
      </c>
      <c r="B28" s="19">
        <v>-2.3439125148754965</v>
      </c>
      <c r="C28" s="19">
        <v>2.3400199405023363</v>
      </c>
      <c r="D28" s="19">
        <v>-0.13681722503977062</v>
      </c>
      <c r="E28" s="19">
        <v>-1.5233392214595725</v>
      </c>
      <c r="F28" s="19">
        <v>1.5386776622371072</v>
      </c>
      <c r="G28" s="19">
        <v>0.66960646335576934</v>
      </c>
      <c r="H28" s="19"/>
      <c r="I28" s="53">
        <v>5</v>
      </c>
      <c r="J28" s="30">
        <v>3.5610810483570239</v>
      </c>
      <c r="K28" s="30">
        <v>-1.4942974278224848</v>
      </c>
      <c r="L28" s="30">
        <v>5.38378957467134</v>
      </c>
      <c r="M28" s="30">
        <v>-5.819780547453604</v>
      </c>
      <c r="N28" s="30">
        <v>0.46713164887594427</v>
      </c>
      <c r="O28" s="19">
        <v>3.0802035010259585</v>
      </c>
      <c r="Q28" s="18">
        <v>2005</v>
      </c>
      <c r="R28" s="19">
        <v>0.31489931697759216</v>
      </c>
      <c r="S28" s="19">
        <v>-7.4875270304459909E-2</v>
      </c>
      <c r="T28" s="19">
        <v>5.858053272451277E-3</v>
      </c>
      <c r="U28" s="19">
        <v>-0.13266354980697767</v>
      </c>
      <c r="V28" s="19">
        <v>-4.2180587115375326E-2</v>
      </c>
      <c r="X28" s="53">
        <v>5</v>
      </c>
      <c r="Y28" s="19">
        <f t="shared" si="3"/>
        <v>3.8759803653346161</v>
      </c>
      <c r="Z28" s="19">
        <f t="shared" si="4"/>
        <v>-1.5691726981269447</v>
      </c>
      <c r="AA28" s="19">
        <f t="shared" si="5"/>
        <v>5.2511260248643623</v>
      </c>
      <c r="AB28" s="19">
        <f t="shared" si="6"/>
        <v>-5.8139224941811527</v>
      </c>
      <c r="AC28" s="19">
        <f t="shared" si="18"/>
        <v>0.42495106176056896</v>
      </c>
      <c r="AE28" s="22">
        <v>5</v>
      </c>
      <c r="AF28" s="9">
        <f t="shared" si="7"/>
        <v>1.5359604248322798</v>
      </c>
      <c r="AG28" s="23">
        <f t="shared" si="8"/>
        <v>-4.5833476667372253E-2</v>
      </c>
      <c r="AH28" s="23">
        <f t="shared" si="9"/>
        <v>3.7124483626272551</v>
      </c>
      <c r="AI28" s="23">
        <f t="shared" si="10"/>
        <v>-3.4700099793056562</v>
      </c>
      <c r="AJ28" s="23">
        <f t="shared" si="11"/>
        <v>0.56176828680033952</v>
      </c>
      <c r="AK28" s="19">
        <f t="shared" si="12"/>
        <v>2.4105970376701893</v>
      </c>
      <c r="AQ28" s="25">
        <v>2005</v>
      </c>
      <c r="AR28" s="43">
        <f t="shared" si="1"/>
        <v>1.5359604248322799E-2</v>
      </c>
      <c r="AS28" s="43">
        <f t="shared" si="15"/>
        <v>-4.5833476667372252E-4</v>
      </c>
      <c r="AT28" s="43">
        <f t="shared" si="16"/>
        <v>3.7124483626272547E-2</v>
      </c>
      <c r="AU28" s="43">
        <f t="shared" si="17"/>
        <v>-3.4700099793056563E-2</v>
      </c>
      <c r="AV28" s="43">
        <f t="shared" si="13"/>
        <v>5.6176828680033954E-3</v>
      </c>
      <c r="AW28" s="43">
        <f t="shared" si="14"/>
        <v>2.4105970376701893E-2</v>
      </c>
      <c r="AX28" s="18"/>
      <c r="AY28" s="19"/>
      <c r="AZ28" s="19"/>
      <c r="BA28" s="19"/>
      <c r="BB28" s="19"/>
      <c r="BC28" s="19"/>
    </row>
    <row r="29" spans="1:55">
      <c r="A29" s="53">
        <v>6</v>
      </c>
      <c r="B29" s="19">
        <v>-2.3439125148754965</v>
      </c>
      <c r="C29" s="19">
        <v>2.3400199405023363</v>
      </c>
      <c r="D29" s="19">
        <v>-0.13749090497208688</v>
      </c>
      <c r="E29" s="19">
        <v>-1.5233392214595725</v>
      </c>
      <c r="F29" s="19">
        <v>1.5386776622371072</v>
      </c>
      <c r="G29" s="19">
        <v>0.69205007509429384</v>
      </c>
      <c r="H29" s="19"/>
      <c r="I29" s="53">
        <v>6</v>
      </c>
      <c r="J29" s="30">
        <v>3.6143412449350363</v>
      </c>
      <c r="K29" s="30">
        <v>-2.8661653800830993</v>
      </c>
      <c r="L29" s="30">
        <v>7.5704325295219341</v>
      </c>
      <c r="M29" s="30">
        <v>-6.105814358738896</v>
      </c>
      <c r="N29" s="30">
        <v>0.32468517735380492</v>
      </c>
      <c r="O29" s="19">
        <v>3.0051567854474315</v>
      </c>
      <c r="Q29" s="18">
        <v>2006</v>
      </c>
      <c r="R29" s="19">
        <v>0.63646105272153275</v>
      </c>
      <c r="S29" s="19">
        <v>8.1301752745407772E-3</v>
      </c>
      <c r="T29" s="19">
        <v>-5.3339440137985854E-2</v>
      </c>
      <c r="U29" s="19">
        <v>-0.42471914495852775</v>
      </c>
      <c r="V29" s="19">
        <v>-2.1113191589853319E-2</v>
      </c>
      <c r="X29" s="53">
        <v>6</v>
      </c>
      <c r="Y29" s="19">
        <f t="shared" si="3"/>
        <v>4.2508022976565689</v>
      </c>
      <c r="Z29" s="19">
        <f t="shared" si="4"/>
        <v>-2.8580352048085587</v>
      </c>
      <c r="AA29" s="19">
        <f t="shared" si="5"/>
        <v>7.1457133845634067</v>
      </c>
      <c r="AB29" s="19">
        <f t="shared" si="6"/>
        <v>-6.1591537988768819</v>
      </c>
      <c r="AC29" s="19">
        <f t="shared" si="18"/>
        <v>0.30357198576395161</v>
      </c>
      <c r="AE29" s="22">
        <v>6</v>
      </c>
      <c r="AF29" s="9">
        <f t="shared" si="7"/>
        <v>1.9107823571542326</v>
      </c>
      <c r="AG29" s="23">
        <f t="shared" si="8"/>
        <v>-1.3346959833489862</v>
      </c>
      <c r="AH29" s="23">
        <f t="shared" si="9"/>
        <v>5.6070357223262999</v>
      </c>
      <c r="AI29" s="23">
        <f t="shared" si="10"/>
        <v>-3.8152412840013854</v>
      </c>
      <c r="AJ29" s="23">
        <f t="shared" si="11"/>
        <v>0.44106289073603849</v>
      </c>
      <c r="AK29" s="19">
        <f t="shared" si="12"/>
        <v>2.3131067103531375</v>
      </c>
      <c r="AQ29" s="25">
        <v>2006</v>
      </c>
      <c r="AR29" s="43">
        <f t="shared" si="1"/>
        <v>1.9107823571542327E-2</v>
      </c>
      <c r="AS29" s="43">
        <f t="shared" si="15"/>
        <v>-1.3346959833489862E-2</v>
      </c>
      <c r="AT29" s="43">
        <f t="shared" si="16"/>
        <v>5.6070357223263E-2</v>
      </c>
      <c r="AU29" s="43">
        <f t="shared" si="17"/>
        <v>-3.8152412840013854E-2</v>
      </c>
      <c r="AV29" s="43">
        <f t="shared" si="13"/>
        <v>4.4106289073603845E-3</v>
      </c>
      <c r="AW29" s="43">
        <f t="shared" si="14"/>
        <v>2.3131067103531376E-2</v>
      </c>
      <c r="AX29" s="18"/>
      <c r="AY29" s="19"/>
      <c r="AZ29" s="19"/>
      <c r="BA29" s="19"/>
      <c r="BB29" s="19"/>
      <c r="BC29" s="19"/>
    </row>
    <row r="30" spans="1:55">
      <c r="A30" s="53">
        <v>7</v>
      </c>
      <c r="B30" s="19">
        <v>-2.3439125148754965</v>
      </c>
      <c r="C30" s="19">
        <v>2.3400199405023363</v>
      </c>
      <c r="D30" s="19">
        <v>-0.13816262572175372</v>
      </c>
      <c r="E30" s="19">
        <v>-1.5233392214595725</v>
      </c>
      <c r="F30" s="19">
        <v>1.5386776622371072</v>
      </c>
      <c r="G30" s="19">
        <v>0.65815182948079876</v>
      </c>
      <c r="H30" s="19"/>
      <c r="I30" s="53">
        <v>7</v>
      </c>
      <c r="J30" s="30">
        <v>4.3916487660126187</v>
      </c>
      <c r="K30" s="30">
        <v>-3.076725070454712</v>
      </c>
      <c r="L30" s="30">
        <v>9.0664072530708761</v>
      </c>
      <c r="M30" s="30">
        <v>-5.2912736144441439</v>
      </c>
      <c r="N30" s="30">
        <v>0.27525986808173136</v>
      </c>
      <c r="O30" s="19">
        <v>1.5156369227016793</v>
      </c>
      <c r="Q30" s="18">
        <v>2007</v>
      </c>
      <c r="R30" s="19">
        <v>0.73241609714918121</v>
      </c>
      <c r="S30" s="19">
        <v>-0.18535634082133909</v>
      </c>
      <c r="T30" s="19">
        <v>0.15363847241815734</v>
      </c>
      <c r="U30" s="19">
        <v>-0.72818797808285463</v>
      </c>
      <c r="V30" s="19">
        <v>-0.1300686304929802</v>
      </c>
      <c r="X30" s="53">
        <v>7</v>
      </c>
      <c r="Y30" s="19">
        <f t="shared" si="3"/>
        <v>5.1240648631617995</v>
      </c>
      <c r="Z30" s="19">
        <f t="shared" si="4"/>
        <v>-3.2620814112760512</v>
      </c>
      <c r="AA30" s="19">
        <f t="shared" si="5"/>
        <v>8.3382192749880222</v>
      </c>
      <c r="AB30" s="19">
        <f t="shared" si="6"/>
        <v>-5.1376351420259869</v>
      </c>
      <c r="AC30" s="19">
        <f t="shared" si="18"/>
        <v>0.14519123758875116</v>
      </c>
      <c r="AE30" s="22">
        <v>7</v>
      </c>
      <c r="AF30" s="9">
        <f t="shared" si="7"/>
        <v>2.7840449226594632</v>
      </c>
      <c r="AG30" s="23">
        <f t="shared" si="8"/>
        <v>-1.7387421898164788</v>
      </c>
      <c r="AH30" s="23">
        <f t="shared" si="9"/>
        <v>6.7995416127509145</v>
      </c>
      <c r="AI30" s="23">
        <f t="shared" si="10"/>
        <v>-2.7937226271504905</v>
      </c>
      <c r="AJ30" s="23">
        <f t="shared" si="11"/>
        <v>0.28335386331050488</v>
      </c>
      <c r="AK30" s="19">
        <f t="shared" si="12"/>
        <v>0.85748509322088051</v>
      </c>
      <c r="AQ30" s="25">
        <v>2007</v>
      </c>
      <c r="AR30" s="43">
        <f t="shared" si="1"/>
        <v>2.7840449226594632E-2</v>
      </c>
      <c r="AS30" s="43">
        <f t="shared" si="15"/>
        <v>-1.7387421898164789E-2</v>
      </c>
      <c r="AT30" s="43">
        <f t="shared" si="16"/>
        <v>6.7995416127509145E-2</v>
      </c>
      <c r="AU30" s="43">
        <f t="shared" si="17"/>
        <v>-2.7937226271504904E-2</v>
      </c>
      <c r="AV30" s="43">
        <f t="shared" si="13"/>
        <v>2.8335386331050489E-3</v>
      </c>
      <c r="AW30" s="43">
        <f t="shared" si="14"/>
        <v>8.5748509322088051E-3</v>
      </c>
      <c r="AX30" s="18"/>
      <c r="AY30" s="19"/>
      <c r="AZ30" s="19"/>
      <c r="BA30" s="19"/>
      <c r="BB30" s="19"/>
      <c r="BC30" s="19"/>
    </row>
    <row r="31" spans="1:55">
      <c r="A31" s="53">
        <v>8</v>
      </c>
      <c r="B31" s="19">
        <v>-2.2438393984548295</v>
      </c>
      <c r="C31" s="19">
        <v>1.8619475324042749</v>
      </c>
      <c r="D31" s="19">
        <v>-0.37640576481606808</v>
      </c>
      <c r="E31" s="19">
        <v>-1.0900275752252639</v>
      </c>
      <c r="F31" s="19">
        <v>2.1075477687968163</v>
      </c>
      <c r="G31" s="19">
        <v>0.55906658435976819</v>
      </c>
      <c r="H31" s="19"/>
      <c r="I31" s="53">
        <v>8</v>
      </c>
      <c r="J31" s="30">
        <v>2.7869599522922708</v>
      </c>
      <c r="K31" s="30">
        <v>-3.8474631061902458</v>
      </c>
      <c r="L31" s="30">
        <v>8.9620557167825421</v>
      </c>
      <c r="M31" s="30">
        <v>-4.808621386571784</v>
      </c>
      <c r="N31" s="30">
        <v>-0.33596295913368207</v>
      </c>
      <c r="O31" s="19">
        <v>1.3428240084977154</v>
      </c>
      <c r="Q31" s="18">
        <v>2008</v>
      </c>
      <c r="R31" s="19">
        <v>-0.24649381459530673</v>
      </c>
      <c r="S31" s="19">
        <v>-0.13568664671572442</v>
      </c>
      <c r="T31" s="19">
        <v>0.20104584704704412</v>
      </c>
      <c r="U31" s="19">
        <v>-1.0266354847773909</v>
      </c>
      <c r="V31" s="19">
        <v>-9.128412916826513E-2</v>
      </c>
      <c r="X31" s="53">
        <v>8</v>
      </c>
      <c r="Y31" s="19">
        <f t="shared" si="3"/>
        <v>2.5404661376969639</v>
      </c>
      <c r="Z31" s="19">
        <f t="shared" si="4"/>
        <v>-3.9831497529059701</v>
      </c>
      <c r="AA31" s="19">
        <f t="shared" si="5"/>
        <v>7.9354202320051517</v>
      </c>
      <c r="AB31" s="19">
        <f t="shared" si="6"/>
        <v>-4.6075755395247402</v>
      </c>
      <c r="AC31" s="19">
        <f t="shared" si="18"/>
        <v>-0.42724708830194719</v>
      </c>
      <c r="AE31" s="22">
        <v>8</v>
      </c>
      <c r="AF31" s="9">
        <f t="shared" si="7"/>
        <v>0.67851860529268904</v>
      </c>
      <c r="AG31" s="23">
        <f t="shared" si="8"/>
        <v>-2.8931221776807061</v>
      </c>
      <c r="AH31" s="23">
        <f t="shared" si="9"/>
        <v>5.827872463208335</v>
      </c>
      <c r="AI31" s="23">
        <f t="shared" si="10"/>
        <v>-2.3637361410699107</v>
      </c>
      <c r="AJ31" s="23">
        <f t="shared" si="11"/>
        <v>-5.0841323485879109E-2</v>
      </c>
      <c r="AK31" s="19">
        <f t="shared" si="12"/>
        <v>0.78375742413794725</v>
      </c>
      <c r="AQ31" s="25">
        <v>2008</v>
      </c>
      <c r="AR31" s="43">
        <f t="shared" si="1"/>
        <v>6.7851860529268906E-3</v>
      </c>
      <c r="AS31" s="43">
        <f t="shared" si="15"/>
        <v>-2.893122177680706E-2</v>
      </c>
      <c r="AT31" s="43">
        <f t="shared" si="16"/>
        <v>5.8278724632083348E-2</v>
      </c>
      <c r="AU31" s="43">
        <f t="shared" si="17"/>
        <v>-2.3637361410699106E-2</v>
      </c>
      <c r="AV31" s="43">
        <f t="shared" si="13"/>
        <v>-5.0841323485879104E-4</v>
      </c>
      <c r="AW31" s="43">
        <f t="shared" si="14"/>
        <v>7.8375742413794719E-3</v>
      </c>
      <c r="AX31" s="18"/>
      <c r="AY31" s="19"/>
      <c r="AZ31" s="19"/>
      <c r="BA31" s="19"/>
      <c r="BB31" s="19"/>
      <c r="BC31" s="19"/>
    </row>
    <row r="32" spans="1:55">
      <c r="A32" s="53">
        <v>9</v>
      </c>
      <c r="B32" s="19">
        <v>-2.2438393984548295</v>
      </c>
      <c r="C32" s="19">
        <v>1.8619475324042749</v>
      </c>
      <c r="D32" s="19">
        <v>-0.38181108575288675</v>
      </c>
      <c r="E32" s="19">
        <v>-1.0900275752252639</v>
      </c>
      <c r="F32" s="19">
        <v>2.1075477687968163</v>
      </c>
      <c r="G32" s="19">
        <v>0.49994329520632741</v>
      </c>
      <c r="H32" s="19"/>
      <c r="I32" s="53">
        <v>9</v>
      </c>
      <c r="J32" s="30">
        <v>2.6545582288500849</v>
      </c>
      <c r="K32" s="30">
        <v>-3.4440894525944667</v>
      </c>
      <c r="L32" s="30">
        <v>4.4454026369792308</v>
      </c>
      <c r="M32" s="30">
        <v>-2.8463593707513257</v>
      </c>
      <c r="N32" s="30">
        <v>0.54341454547447565</v>
      </c>
      <c r="O32" s="19">
        <v>0.31451266412429785</v>
      </c>
      <c r="Q32" s="18">
        <v>2009</v>
      </c>
      <c r="R32" s="19">
        <v>-1.3843147043145125</v>
      </c>
      <c r="S32" s="19">
        <v>-0.16691020449235544</v>
      </c>
      <c r="T32" s="19">
        <v>-0.34401189879666971</v>
      </c>
      <c r="U32" s="19">
        <v>-0.9205084435869384</v>
      </c>
      <c r="V32" s="19">
        <v>-0.12331798931041053</v>
      </c>
      <c r="X32" s="53">
        <v>9</v>
      </c>
      <c r="Y32" s="19">
        <f t="shared" si="3"/>
        <v>1.2702435245355723</v>
      </c>
      <c r="Z32" s="19">
        <f t="shared" si="4"/>
        <v>-3.6109996570868224</v>
      </c>
      <c r="AA32" s="19">
        <f t="shared" si="5"/>
        <v>3.5248941933922922</v>
      </c>
      <c r="AB32" s="19">
        <f t="shared" si="6"/>
        <v>-3.1903712695479953</v>
      </c>
      <c r="AC32" s="19">
        <f t="shared" si="18"/>
        <v>0.4200965561640651</v>
      </c>
      <c r="AE32" s="22">
        <v>9</v>
      </c>
      <c r="AF32" s="9">
        <f t="shared" si="7"/>
        <v>-0.59170400786870259</v>
      </c>
      <c r="AG32" s="23">
        <f t="shared" si="8"/>
        <v>-2.5209720818615584</v>
      </c>
      <c r="AH32" s="23">
        <f t="shared" si="9"/>
        <v>1.4173464245954759</v>
      </c>
      <c r="AI32" s="23">
        <f t="shared" si="10"/>
        <v>-0.94653187109316583</v>
      </c>
      <c r="AJ32" s="23">
        <f t="shared" si="11"/>
        <v>0.80190764191695185</v>
      </c>
      <c r="AK32" s="19">
        <f t="shared" si="12"/>
        <v>-0.18543063108202956</v>
      </c>
      <c r="AQ32" s="25">
        <v>2009</v>
      </c>
      <c r="AR32" s="43">
        <f>AF32/100</f>
        <v>-5.9170400786870258E-3</v>
      </c>
      <c r="AS32" s="43">
        <f t="shared" si="15"/>
        <v>-2.5209720818615583E-2</v>
      </c>
      <c r="AT32" s="43">
        <f t="shared" si="16"/>
        <v>1.4173464245954758E-2</v>
      </c>
      <c r="AU32" s="43">
        <f t="shared" si="17"/>
        <v>-9.4653187109316576E-3</v>
      </c>
      <c r="AV32" s="43">
        <f t="shared" si="13"/>
        <v>8.0190764191695185E-3</v>
      </c>
      <c r="AW32" s="43">
        <f t="shared" si="14"/>
        <v>-1.8543063108202957E-3</v>
      </c>
      <c r="AX32" s="18"/>
      <c r="AY32" s="19"/>
      <c r="AZ32" s="19"/>
      <c r="BA32" s="19"/>
      <c r="BB32" s="19"/>
      <c r="BC32" s="19"/>
    </row>
    <row r="33" spans="1:55">
      <c r="A33" s="53">
        <v>10</v>
      </c>
      <c r="B33" s="19">
        <v>-2.2438393984548295</v>
      </c>
      <c r="C33" s="19">
        <v>1.8619475324042749</v>
      </c>
      <c r="D33" s="19">
        <v>-0.38181108575288691</v>
      </c>
      <c r="E33" s="19">
        <v>-1.0900275752252639</v>
      </c>
      <c r="F33" s="19">
        <v>2.1075477687968163</v>
      </c>
      <c r="G33" s="19">
        <v>0.43815709948874321</v>
      </c>
      <c r="H33" s="19"/>
      <c r="I33" s="53">
        <v>10</v>
      </c>
      <c r="J33" s="30">
        <v>3.6420832819619062</v>
      </c>
      <c r="K33" s="30">
        <v>-3.4924099874238363</v>
      </c>
      <c r="L33" s="30">
        <v>3.429840467571617</v>
      </c>
      <c r="M33" s="30">
        <v>-3.2686169721751561</v>
      </c>
      <c r="N33" s="30">
        <v>0.2526494162270902</v>
      </c>
      <c r="O33" s="19">
        <v>0.54753526369773819</v>
      </c>
      <c r="Q33" s="3">
        <v>2010</v>
      </c>
      <c r="R33" s="36">
        <v>-0.53772166236617747</v>
      </c>
      <c r="S33" s="36">
        <v>-4.1000505281641113E-2</v>
      </c>
      <c r="T33" s="36">
        <v>-0.1299864155917983</v>
      </c>
      <c r="U33" s="36">
        <v>-0.30350955371759525</v>
      </c>
      <c r="V33" s="36">
        <v>0.12072449563638518</v>
      </c>
      <c r="X33" s="53">
        <v>10</v>
      </c>
      <c r="Y33" s="19">
        <f t="shared" si="3"/>
        <v>3.1043616195957289</v>
      </c>
      <c r="Z33" s="19">
        <f t="shared" si="4"/>
        <v>-3.5334104927054772</v>
      </c>
      <c r="AA33" s="19">
        <f>L33+U33</f>
        <v>3.1263309138540216</v>
      </c>
      <c r="AB33" s="19">
        <f>M33+T33</f>
        <v>-3.3986033877669546</v>
      </c>
      <c r="AC33" s="19">
        <f>N33+V33</f>
        <v>0.37337391186347535</v>
      </c>
      <c r="AE33" s="22">
        <v>10</v>
      </c>
      <c r="AF33" s="9">
        <f t="shared" si="7"/>
        <v>1.242414087191454</v>
      </c>
      <c r="AG33" s="23">
        <f>Z33-E33</f>
        <v>-2.4433829174802133</v>
      </c>
      <c r="AH33" s="23">
        <f>AA33-F33</f>
        <v>1.0187831450572054</v>
      </c>
      <c r="AI33" s="23">
        <f>AB33-B33</f>
        <v>-1.1547639893121251</v>
      </c>
      <c r="AJ33" s="23">
        <f>AC33-D33</f>
        <v>0.75518499761636226</v>
      </c>
      <c r="AK33" s="19">
        <f t="shared" si="12"/>
        <v>0.10937816420899499</v>
      </c>
      <c r="AQ33" s="25">
        <v>2010</v>
      </c>
      <c r="AR33" s="43">
        <f>AF33/100</f>
        <v>1.2424140871914539E-2</v>
      </c>
      <c r="AS33" s="43">
        <f t="shared" ref="AS33:AU39" si="19">AG33/100</f>
        <v>-2.4433829174802132E-2</v>
      </c>
      <c r="AT33" s="43">
        <f t="shared" si="19"/>
        <v>1.0187831450572053E-2</v>
      </c>
      <c r="AU33" s="43">
        <f t="shared" si="19"/>
        <v>-1.1547639893121251E-2</v>
      </c>
      <c r="AV33" s="43">
        <f t="shared" si="13"/>
        <v>7.5518499761636224E-3</v>
      </c>
      <c r="AW33" s="43">
        <f t="shared" si="14"/>
        <v>1.0937816420899498E-3</v>
      </c>
      <c r="AX33" s="18"/>
      <c r="AY33" s="19"/>
      <c r="AZ33" s="19"/>
      <c r="BA33" s="19"/>
      <c r="BB33" s="19"/>
      <c r="BC33" s="19"/>
    </row>
    <row r="34" spans="1:55" s="18" customFormat="1">
      <c r="A34" s="53">
        <v>11</v>
      </c>
      <c r="B34" s="19">
        <v>-2.2438393984548295</v>
      </c>
      <c r="C34" s="19">
        <v>1.8619475324042749</v>
      </c>
      <c r="D34" s="19">
        <v>-0.38181108575288691</v>
      </c>
      <c r="E34" s="19">
        <v>-1.0900275752252639</v>
      </c>
      <c r="F34" s="19">
        <v>2.1075477687968163</v>
      </c>
      <c r="G34" s="19">
        <v>0.35790260735515511</v>
      </c>
      <c r="H34" s="19"/>
      <c r="I34" s="53">
        <v>11</v>
      </c>
      <c r="J34" s="30">
        <v>1.7776271638553194</v>
      </c>
      <c r="K34" s="30">
        <v>-2.4617973457292939</v>
      </c>
      <c r="L34" s="30">
        <v>1.3167537189475018</v>
      </c>
      <c r="M34" s="30">
        <v>-3.3303608993760045</v>
      </c>
      <c r="N34" s="30">
        <v>0.6171446105325219</v>
      </c>
      <c r="O34" s="19">
        <v>1.0463017570566642</v>
      </c>
      <c r="Q34" s="3">
        <v>2011</v>
      </c>
      <c r="R34" s="36">
        <v>-0.54632373052006367</v>
      </c>
      <c r="S34" s="36">
        <v>-0.42600880473554259</v>
      </c>
      <c r="T34" s="36">
        <v>-9.3210285358603054E-2</v>
      </c>
      <c r="U34" s="36">
        <v>-1.291215816902237</v>
      </c>
      <c r="V34" s="36">
        <v>-6.5777487763976877E-2</v>
      </c>
      <c r="X34" s="53">
        <v>11</v>
      </c>
      <c r="Y34" s="19">
        <f t="shared" si="3"/>
        <v>1.2313034333352557</v>
      </c>
      <c r="Z34" s="19">
        <f t="shared" si="4"/>
        <v>-2.8878061504648365</v>
      </c>
      <c r="AA34" s="19">
        <f>L34+U34</f>
        <v>2.5537902045264849E-2</v>
      </c>
      <c r="AB34" s="19">
        <f>M34+T34</f>
        <v>-3.4235711847346075</v>
      </c>
      <c r="AC34" s="19">
        <f>N34+V34</f>
        <v>0.55136712276854505</v>
      </c>
      <c r="AE34" s="22">
        <v>11</v>
      </c>
      <c r="AF34" s="9">
        <f t="shared" si="7"/>
        <v>-0.63064409906901919</v>
      </c>
      <c r="AG34" s="23">
        <f>Z34-E34</f>
        <v>-1.7977785752395725</v>
      </c>
      <c r="AH34" s="23">
        <f>AA34-F34</f>
        <v>-2.0820098667515516</v>
      </c>
      <c r="AI34" s="23">
        <f>AB34-B34</f>
        <v>-1.179731786279778</v>
      </c>
      <c r="AJ34" s="23">
        <f>AC34-D34</f>
        <v>0.93317820852143196</v>
      </c>
      <c r="AK34" s="19">
        <f t="shared" si="12"/>
        <v>0.68839914970150906</v>
      </c>
      <c r="AQ34" s="25">
        <v>2011</v>
      </c>
      <c r="AR34" s="43">
        <f>AF34/100</f>
        <v>-6.3064409906901922E-3</v>
      </c>
      <c r="AS34" s="43">
        <f t="shared" si="19"/>
        <v>-1.7977785752395725E-2</v>
      </c>
      <c r="AT34" s="43">
        <f t="shared" si="19"/>
        <v>-2.0820098667515517E-2</v>
      </c>
      <c r="AU34" s="43">
        <f t="shared" si="19"/>
        <v>-1.1797317862797781E-2</v>
      </c>
      <c r="AV34" s="43">
        <f t="shared" si="13"/>
        <v>9.3317820852143202E-3</v>
      </c>
      <c r="AW34" s="43">
        <f t="shared" si="14"/>
        <v>6.8839914970150904E-3</v>
      </c>
      <c r="AY34" s="19"/>
      <c r="AZ34" s="19"/>
      <c r="BA34" s="19"/>
      <c r="BB34" s="19"/>
      <c r="BC34" s="19"/>
    </row>
    <row r="35" spans="1:55" s="18" customFormat="1">
      <c r="A35" s="53">
        <v>12</v>
      </c>
      <c r="B35" s="19">
        <v>-2.3607798947248142</v>
      </c>
      <c r="C35" s="19">
        <v>0.71042107306224778</v>
      </c>
      <c r="D35" s="19">
        <v>-0.68656580339868678</v>
      </c>
      <c r="E35" s="19">
        <v>-1.5344443006806365</v>
      </c>
      <c r="F35" s="19">
        <v>2.4299681193653777</v>
      </c>
      <c r="G35" s="19">
        <v>0.56516969265155748</v>
      </c>
      <c r="H35" s="19"/>
      <c r="I35" s="53">
        <v>12</v>
      </c>
      <c r="J35" s="30">
        <v>0.53756588837389141</v>
      </c>
      <c r="K35" s="30">
        <v>-4.1301843539918126</v>
      </c>
      <c r="L35" s="30">
        <v>2.0404655615265508</v>
      </c>
      <c r="M35" s="30">
        <v>-3.1734837399912155</v>
      </c>
      <c r="N35" s="30">
        <v>1.7495076509580032</v>
      </c>
      <c r="O35" s="19">
        <v>0.72928587136964862</v>
      </c>
      <c r="Q35" s="3">
        <v>2012</v>
      </c>
      <c r="R35" s="36">
        <v>-9.385347038128998E-2</v>
      </c>
      <c r="S35" s="36">
        <v>-6.391505870803825E-2</v>
      </c>
      <c r="T35" s="36">
        <v>-9.7278182096997942E-2</v>
      </c>
      <c r="U35" s="36">
        <v>-0.82966297285453572</v>
      </c>
      <c r="V35" s="36">
        <v>7.5814940443164114E-2</v>
      </c>
      <c r="X35" s="53">
        <v>12</v>
      </c>
      <c r="Y35" s="19">
        <f t="shared" si="3"/>
        <v>0.44371241799260142</v>
      </c>
      <c r="Z35" s="19">
        <f>K35+S35</f>
        <v>-4.1940994126998508</v>
      </c>
      <c r="AA35" s="19">
        <f t="shared" ref="AA35:AA39" si="20">L35+U35</f>
        <v>1.2108025886720151</v>
      </c>
      <c r="AB35" s="19">
        <f t="shared" ref="AB35:AB39" si="21">M35+T35</f>
        <v>-3.2707619220882136</v>
      </c>
      <c r="AC35" s="19">
        <f t="shared" ref="AC35:AC39" si="22">N35+V35</f>
        <v>1.8253225914011673</v>
      </c>
      <c r="AE35" s="22">
        <v>12</v>
      </c>
      <c r="AF35" s="9">
        <f>Y35-C35</f>
        <v>-0.26670865506964636</v>
      </c>
      <c r="AG35" s="23">
        <f t="shared" ref="AG35:AG39" si="23">Z35-E35</f>
        <v>-2.6596551120192142</v>
      </c>
      <c r="AH35" s="23">
        <f t="shared" ref="AH35:AH39" si="24">AA35-F35</f>
        <v>-1.2191655306933626</v>
      </c>
      <c r="AI35" s="23">
        <f t="shared" ref="AI35:AI39" si="25">AB35-B35</f>
        <v>-0.90998202736339939</v>
      </c>
      <c r="AJ35" s="23">
        <f t="shared" ref="AJ35:AJ39" si="26">AC35-D35</f>
        <v>2.511888394799854</v>
      </c>
      <c r="AK35" s="19">
        <f t="shared" si="12"/>
        <v>0.16411617871809114</v>
      </c>
      <c r="AQ35" s="25">
        <v>2012</v>
      </c>
      <c r="AR35" s="43">
        <f t="shared" ref="AR35:AR39" si="27">AF35/100</f>
        <v>-2.6670865506964636E-3</v>
      </c>
      <c r="AS35" s="43">
        <f t="shared" si="19"/>
        <v>-2.6596551120192144E-2</v>
      </c>
      <c r="AT35" s="43">
        <f t="shared" si="19"/>
        <v>-1.2191655306933627E-2</v>
      </c>
      <c r="AU35" s="43">
        <f t="shared" si="19"/>
        <v>-9.0998202736339937E-3</v>
      </c>
      <c r="AV35" s="43">
        <f t="shared" si="13"/>
        <v>2.5118883947998539E-2</v>
      </c>
      <c r="AW35" s="43">
        <f t="shared" si="14"/>
        <v>1.6411617871809115E-3</v>
      </c>
      <c r="AY35" s="19"/>
      <c r="AZ35" s="19"/>
      <c r="BA35" s="19"/>
      <c r="BB35" s="19"/>
      <c r="BC35" s="19"/>
    </row>
    <row r="36" spans="1:55" s="18" customFormat="1">
      <c r="A36" s="53">
        <v>13</v>
      </c>
      <c r="B36" s="19">
        <v>-2.3607798947248142</v>
      </c>
      <c r="C36" s="19">
        <v>0.71042107306224778</v>
      </c>
      <c r="D36" s="19">
        <v>-0.68656580339868678</v>
      </c>
      <c r="E36" s="19">
        <v>-1.5344443006806365</v>
      </c>
      <c r="F36" s="19">
        <v>2.4299681193653777</v>
      </c>
      <c r="G36" s="19">
        <v>0.54873273313862725</v>
      </c>
      <c r="H36" s="19"/>
      <c r="I36" s="53">
        <v>13</v>
      </c>
      <c r="J36" s="30">
        <v>0.217398712985656</v>
      </c>
      <c r="K36" s="30">
        <v>-5.3830778265482744</v>
      </c>
      <c r="L36" s="30">
        <v>1.0721189240293905</v>
      </c>
      <c r="M36" s="30">
        <v>-2.6713674280646487</v>
      </c>
      <c r="N36" s="30">
        <v>2.3716440865600825</v>
      </c>
      <c r="O36" s="19">
        <v>0.63895978349112226</v>
      </c>
      <c r="Q36" s="3">
        <v>2013</v>
      </c>
      <c r="R36" s="36">
        <v>1.265211472408863</v>
      </c>
      <c r="S36" s="36">
        <v>-2.5770070030455665E-2</v>
      </c>
      <c r="T36" s="36">
        <v>-0.10074928697700493</v>
      </c>
      <c r="U36" s="36">
        <v>-0.65690579886728806</v>
      </c>
      <c r="V36" s="36">
        <v>-4.3710933220195959E-2</v>
      </c>
      <c r="X36" s="53">
        <v>13</v>
      </c>
      <c r="Y36" s="19">
        <f t="shared" si="3"/>
        <v>1.4826101853945191</v>
      </c>
      <c r="Z36" s="19">
        <f t="shared" si="4"/>
        <v>-5.4088478965787301</v>
      </c>
      <c r="AA36" s="19">
        <f t="shared" si="20"/>
        <v>0.4152131251621024</v>
      </c>
      <c r="AB36" s="19">
        <f t="shared" si="21"/>
        <v>-2.7721167150416535</v>
      </c>
      <c r="AC36" s="19">
        <f t="shared" si="22"/>
        <v>2.3279331533398864</v>
      </c>
      <c r="AE36" s="22">
        <v>13</v>
      </c>
      <c r="AF36" s="9">
        <f>Y36-C36</f>
        <v>0.77218911233227128</v>
      </c>
      <c r="AG36" s="23">
        <f t="shared" si="23"/>
        <v>-3.8744035958980936</v>
      </c>
      <c r="AH36" s="23">
        <f t="shared" si="24"/>
        <v>-2.0147549942032752</v>
      </c>
      <c r="AI36" s="23">
        <f t="shared" si="25"/>
        <v>-0.41133682031683927</v>
      </c>
      <c r="AJ36" s="23">
        <f t="shared" si="26"/>
        <v>3.0144989567385734</v>
      </c>
      <c r="AK36" s="19">
        <f t="shared" si="12"/>
        <v>9.0227050352495008E-2</v>
      </c>
      <c r="AQ36" s="25">
        <v>2013</v>
      </c>
      <c r="AR36" s="43">
        <f t="shared" si="27"/>
        <v>7.721891123322713E-3</v>
      </c>
      <c r="AS36" s="43">
        <f t="shared" si="19"/>
        <v>-3.8744035958980932E-2</v>
      </c>
      <c r="AT36" s="43">
        <f t="shared" si="19"/>
        <v>-2.0147549942032751E-2</v>
      </c>
      <c r="AU36" s="43">
        <f t="shared" si="19"/>
        <v>-4.1133682031683928E-3</v>
      </c>
      <c r="AV36" s="43">
        <f t="shared" si="13"/>
        <v>3.0144989567385733E-2</v>
      </c>
      <c r="AW36" s="43">
        <f t="shared" si="14"/>
        <v>9.0227050352495008E-4</v>
      </c>
      <c r="AY36" s="19"/>
      <c r="AZ36" s="19"/>
      <c r="BA36" s="19"/>
      <c r="BB36" s="19"/>
      <c r="BC36" s="19"/>
    </row>
    <row r="37" spans="1:55" s="18" customFormat="1">
      <c r="A37" s="53">
        <v>14</v>
      </c>
      <c r="B37" s="19">
        <v>-2.3607798947248142</v>
      </c>
      <c r="C37" s="19">
        <v>0.71042107306224778</v>
      </c>
      <c r="D37" s="19">
        <v>-0.68656580339868678</v>
      </c>
      <c r="E37" s="19">
        <v>-1.5344443006806365</v>
      </c>
      <c r="F37" s="19">
        <v>2.4299681193653777</v>
      </c>
      <c r="G37" s="19">
        <v>0.53244250564616646</v>
      </c>
      <c r="H37" s="19"/>
      <c r="I37" s="53">
        <v>14</v>
      </c>
      <c r="J37" s="30">
        <v>-6.9641137116335072E-2</v>
      </c>
      <c r="K37" s="30">
        <v>-5.8323408096083416</v>
      </c>
      <c r="L37" s="30">
        <v>1.699355857016015</v>
      </c>
      <c r="M37" s="30">
        <v>-2.6076187463399276</v>
      </c>
      <c r="N37" s="30">
        <v>2.7182926257932691</v>
      </c>
      <c r="O37" s="19">
        <v>0.39230691132743184</v>
      </c>
      <c r="Q37" s="3">
        <v>2014</v>
      </c>
      <c r="R37" s="36">
        <v>0.73101389703527198</v>
      </c>
      <c r="S37" s="36">
        <v>-0.4512593176255682</v>
      </c>
      <c r="T37" s="36">
        <v>-8.1589888301193167E-2</v>
      </c>
      <c r="U37" s="36">
        <v>-0.43683522623983295</v>
      </c>
      <c r="V37" s="36">
        <v>-4.4468531025899094E-2</v>
      </c>
      <c r="X37" s="53">
        <v>14</v>
      </c>
      <c r="Y37" s="19">
        <f t="shared" si="3"/>
        <v>0.66137275991893696</v>
      </c>
      <c r="Z37" s="19">
        <f t="shared" si="4"/>
        <v>-6.2836001272339095</v>
      </c>
      <c r="AA37" s="19">
        <f t="shared" si="20"/>
        <v>1.262520630776182</v>
      </c>
      <c r="AB37" s="19">
        <f t="shared" si="21"/>
        <v>-2.6892086346411208</v>
      </c>
      <c r="AC37" s="19">
        <f t="shared" si="22"/>
        <v>2.6738240947673702</v>
      </c>
      <c r="AE37" s="22">
        <v>14</v>
      </c>
      <c r="AF37" s="9">
        <f t="shared" si="7"/>
        <v>-4.9048313143310818E-2</v>
      </c>
      <c r="AG37" s="23">
        <f t="shared" si="23"/>
        <v>-4.749155826553273</v>
      </c>
      <c r="AH37" s="23">
        <f t="shared" si="24"/>
        <v>-1.1674474885891957</v>
      </c>
      <c r="AI37" s="23">
        <f t="shared" si="25"/>
        <v>-0.32842873991630661</v>
      </c>
      <c r="AJ37" s="23">
        <f t="shared" si="26"/>
        <v>3.3603898981660567</v>
      </c>
      <c r="AK37" s="19">
        <f t="shared" si="12"/>
        <v>-0.14013559431873462</v>
      </c>
      <c r="AQ37" s="25">
        <v>2014</v>
      </c>
      <c r="AR37" s="43">
        <f t="shared" si="27"/>
        <v>-4.9048313143310821E-4</v>
      </c>
      <c r="AS37" s="43">
        <f t="shared" si="19"/>
        <v>-4.7491558265532731E-2</v>
      </c>
      <c r="AT37" s="43">
        <f t="shared" si="19"/>
        <v>-1.1674474885891956E-2</v>
      </c>
      <c r="AU37" s="43">
        <f t="shared" si="19"/>
        <v>-3.2842873991630662E-3</v>
      </c>
      <c r="AV37" s="43">
        <f t="shared" si="13"/>
        <v>3.3603898981660565E-2</v>
      </c>
      <c r="AW37" s="43">
        <f t="shared" si="14"/>
        <v>-1.4013559431873463E-3</v>
      </c>
      <c r="AY37" s="19"/>
      <c r="AZ37" s="19"/>
      <c r="BA37" s="19"/>
      <c r="BB37" s="19"/>
      <c r="BC37" s="19"/>
    </row>
    <row r="38" spans="1:55" s="18" customFormat="1">
      <c r="A38" s="53">
        <v>15</v>
      </c>
      <c r="B38" s="19">
        <v>-2.3607798947248142</v>
      </c>
      <c r="C38" s="19">
        <v>0.71042107306224778</v>
      </c>
      <c r="D38" s="19">
        <v>-0.68656580339868678</v>
      </c>
      <c r="E38" s="19">
        <v>-1.5344443006806365</v>
      </c>
      <c r="F38" s="19">
        <v>2.4299681193653777</v>
      </c>
      <c r="G38" s="19">
        <v>0.5246453920326678</v>
      </c>
      <c r="H38" s="19"/>
      <c r="I38" s="53">
        <v>15</v>
      </c>
      <c r="J38" s="30">
        <v>2.9253108203159766</v>
      </c>
      <c r="K38" s="30">
        <v>-4.8094316767511431</v>
      </c>
      <c r="L38" s="30">
        <v>2.4338595042557412</v>
      </c>
      <c r="M38" s="30">
        <v>-2.9109941068821681</v>
      </c>
      <c r="N38" s="30">
        <v>3.7028633340549746</v>
      </c>
      <c r="O38" s="19">
        <v>-0.44949530414458716</v>
      </c>
      <c r="Q38" s="3">
        <v>2015</v>
      </c>
      <c r="R38" s="36">
        <v>0.82325253079287541</v>
      </c>
      <c r="S38" s="36">
        <v>0.17833960046258568</v>
      </c>
      <c r="T38" s="36">
        <v>0.20861537752336456</v>
      </c>
      <c r="U38" s="36">
        <v>-5.1290647983441913E-2</v>
      </c>
      <c r="V38" s="36">
        <v>0.32287255529560727</v>
      </c>
      <c r="X38" s="53">
        <v>15</v>
      </c>
      <c r="Y38" s="19">
        <f t="shared" si="3"/>
        <v>3.7485633511088521</v>
      </c>
      <c r="Z38" s="19">
        <f t="shared" si="4"/>
        <v>-4.6310920762885575</v>
      </c>
      <c r="AA38" s="19">
        <f t="shared" si="20"/>
        <v>2.3825688562722993</v>
      </c>
      <c r="AB38" s="19">
        <f t="shared" si="21"/>
        <v>-2.7023787293588035</v>
      </c>
      <c r="AC38" s="19">
        <f t="shared" si="22"/>
        <v>4.0257358893505817</v>
      </c>
      <c r="AE38" s="22">
        <v>15</v>
      </c>
      <c r="AF38" s="9">
        <f t="shared" si="7"/>
        <v>3.0381422780466041</v>
      </c>
      <c r="AG38" s="23">
        <f t="shared" si="23"/>
        <v>-3.0966477756079209</v>
      </c>
      <c r="AH38" s="23">
        <f t="shared" si="24"/>
        <v>-4.7399263093078403E-2</v>
      </c>
      <c r="AI38" s="23">
        <f t="shared" si="25"/>
        <v>-0.34159883463398932</v>
      </c>
      <c r="AJ38" s="23">
        <f t="shared" si="26"/>
        <v>4.7123016927492687</v>
      </c>
      <c r="AK38" s="19">
        <f t="shared" si="12"/>
        <v>-0.97414069617725496</v>
      </c>
      <c r="AQ38" s="25">
        <v>2015</v>
      </c>
      <c r="AR38" s="43">
        <f t="shared" si="27"/>
        <v>3.0381422780466041E-2</v>
      </c>
      <c r="AS38" s="43">
        <f t="shared" si="19"/>
        <v>-3.0966477756079209E-2</v>
      </c>
      <c r="AT38" s="43">
        <f t="shared" si="19"/>
        <v>-4.7399263093078403E-4</v>
      </c>
      <c r="AU38" s="43">
        <f t="shared" si="19"/>
        <v>-3.4159883463398934E-3</v>
      </c>
      <c r="AV38" s="43">
        <f t="shared" si="13"/>
        <v>4.7123016927492684E-2</v>
      </c>
      <c r="AW38" s="43">
        <f t="shared" si="14"/>
        <v>-9.7414069617725498E-3</v>
      </c>
      <c r="AY38" s="19"/>
      <c r="AZ38" s="19"/>
      <c r="BA38" s="19"/>
      <c r="BB38" s="19"/>
      <c r="BC38" s="19"/>
    </row>
    <row r="39" spans="1:55" s="18" customFormat="1">
      <c r="A39" s="53">
        <v>16</v>
      </c>
      <c r="B39" s="19">
        <v>-2.3607798947248142</v>
      </c>
      <c r="C39" s="19">
        <v>0.71042107306224778</v>
      </c>
      <c r="D39" s="19">
        <v>-0.68656580339868678</v>
      </c>
      <c r="E39" s="19">
        <v>-1.5344443006806365</v>
      </c>
      <c r="F39" s="19">
        <v>2.4299681193653777</v>
      </c>
      <c r="G39" s="19">
        <v>0.51506243027822707</v>
      </c>
      <c r="H39" s="19"/>
      <c r="I39" s="53">
        <v>16</v>
      </c>
      <c r="J39" s="30">
        <v>3.5624699148070809</v>
      </c>
      <c r="K39" s="30">
        <v>-4.6276919513376402</v>
      </c>
      <c r="L39" s="30">
        <v>2.4644337048285467</v>
      </c>
      <c r="M39" s="30">
        <v>-3.0395469372302477</v>
      </c>
      <c r="N39" s="30">
        <v>4.1174978135647748</v>
      </c>
      <c r="O39" s="19">
        <v>-0.74286182955809366</v>
      </c>
      <c r="Q39" s="3">
        <v>2016</v>
      </c>
      <c r="R39" s="36">
        <v>0.15641169420122908</v>
      </c>
      <c r="S39" s="36">
        <v>0.1903061722744365</v>
      </c>
      <c r="T39" s="36">
        <v>1.5997795816518771E-2</v>
      </c>
      <c r="U39" s="36">
        <v>-0.21047257648997161</v>
      </c>
      <c r="V39" s="36">
        <v>0.10235087870276198</v>
      </c>
      <c r="X39" s="53">
        <v>16</v>
      </c>
      <c r="Y39" s="19">
        <f t="shared" si="3"/>
        <v>3.7188816090083101</v>
      </c>
      <c r="Z39" s="19">
        <f t="shared" si="4"/>
        <v>-4.4373857790632041</v>
      </c>
      <c r="AA39" s="19">
        <f t="shared" si="20"/>
        <v>2.2539611283385752</v>
      </c>
      <c r="AB39" s="19">
        <f t="shared" si="21"/>
        <v>-3.0235491414137288</v>
      </c>
      <c r="AC39" s="19">
        <f t="shared" si="22"/>
        <v>4.2198486922675364</v>
      </c>
      <c r="AE39" s="22">
        <v>16</v>
      </c>
      <c r="AF39" s="9">
        <f t="shared" si="7"/>
        <v>3.0084605359460621</v>
      </c>
      <c r="AG39" s="23">
        <f t="shared" si="23"/>
        <v>-2.9029414783825676</v>
      </c>
      <c r="AH39" s="23">
        <f t="shared" si="24"/>
        <v>-0.17600699102680251</v>
      </c>
      <c r="AI39" s="23">
        <f t="shared" si="25"/>
        <v>-0.66276924668891457</v>
      </c>
      <c r="AJ39" s="23">
        <f t="shared" si="26"/>
        <v>4.9064144956662235</v>
      </c>
      <c r="AK39" s="19">
        <f t="shared" si="12"/>
        <v>-1.2579242598363207</v>
      </c>
      <c r="AQ39" s="25">
        <v>2016</v>
      </c>
      <c r="AR39" s="43">
        <f t="shared" si="27"/>
        <v>3.0084605359460621E-2</v>
      </c>
      <c r="AS39" s="43">
        <f t="shared" si="19"/>
        <v>-2.9029414783825674E-2</v>
      </c>
      <c r="AT39" s="43">
        <f t="shared" si="19"/>
        <v>-1.760069910268025E-3</v>
      </c>
      <c r="AU39" s="43">
        <f t="shared" si="19"/>
        <v>-6.6276924668891455E-3</v>
      </c>
      <c r="AV39" s="43">
        <f t="shared" si="13"/>
        <v>4.9064144956662233E-2</v>
      </c>
      <c r="AW39" s="43">
        <f t="shared" si="14"/>
        <v>-1.2579242598363207E-2</v>
      </c>
      <c r="AY39" s="19"/>
      <c r="AZ39" s="19"/>
      <c r="BA39" s="19"/>
      <c r="BB39" s="19"/>
      <c r="BC39" s="19"/>
    </row>
    <row r="40" spans="1:55" s="6" customFormat="1">
      <c r="B40" s="26"/>
      <c r="C40" s="26"/>
      <c r="D40" s="26"/>
      <c r="E40" s="26"/>
      <c r="F40" s="26"/>
      <c r="I40" s="17"/>
      <c r="J40" s="26"/>
      <c r="K40" s="26"/>
      <c r="L40" s="26"/>
      <c r="M40" s="26"/>
      <c r="N40" s="26"/>
      <c r="Q40" s="37"/>
      <c r="R40" s="38"/>
      <c r="S40" s="38"/>
      <c r="T40" s="38"/>
      <c r="U40" s="38"/>
      <c r="V40" s="38"/>
      <c r="X40" s="39"/>
      <c r="Y40" s="26"/>
      <c r="Z40" s="26"/>
      <c r="AA40" s="26"/>
      <c r="AB40" s="26"/>
      <c r="AC40" s="26"/>
      <c r="AF40" s="40"/>
      <c r="AG40" s="40"/>
      <c r="AH40" s="40"/>
      <c r="AI40" s="40"/>
      <c r="AJ40" s="40"/>
      <c r="AR40" s="41"/>
      <c r="AS40" s="41"/>
      <c r="AT40" s="41"/>
      <c r="AU40" s="41"/>
      <c r="AV40" s="41"/>
      <c r="AY40" s="26"/>
      <c r="AZ40" s="26"/>
      <c r="BA40" s="26"/>
      <c r="BB40" s="26"/>
      <c r="BC40" s="26"/>
    </row>
    <row r="41" spans="1:55" s="47" customFormat="1">
      <c r="B41" s="47" t="s">
        <v>96</v>
      </c>
      <c r="J41" s="47" t="s">
        <v>96</v>
      </c>
      <c r="R41" s="47" t="s">
        <v>81</v>
      </c>
      <c r="AF41" s="52" t="s">
        <v>79</v>
      </c>
    </row>
    <row r="42" spans="1:55" s="47" customFormat="1">
      <c r="J42" s="48" t="s">
        <v>83</v>
      </c>
      <c r="R42" s="47" t="s">
        <v>82</v>
      </c>
    </row>
    <row r="46" spans="1:55">
      <c r="G46" s="19" t="s">
        <v>71</v>
      </c>
      <c r="H46" s="19"/>
      <c r="I46" s="19">
        <v>3.6817323158815509</v>
      </c>
      <c r="J46" s="19">
        <v>3.596253454096896</v>
      </c>
      <c r="K46" s="19">
        <v>3.5469031863126776</v>
      </c>
      <c r="L46" s="19">
        <v>4.3253685456545838</v>
      </c>
      <c r="M46" s="19">
        <v>2.9686221620420636</v>
      </c>
      <c r="N46" s="19">
        <v>2.5139777616505814</v>
      </c>
      <c r="O46" s="19">
        <v>3.1494480524443675</v>
      </c>
      <c r="P46" s="19"/>
      <c r="Q46" s="19">
        <v>1.5843379910117403</v>
      </c>
    </row>
    <row r="47" spans="1:55">
      <c r="G47" s="19" t="s">
        <v>4</v>
      </c>
      <c r="H47" s="19"/>
      <c r="I47" s="19">
        <v>-2.0940175199660036</v>
      </c>
      <c r="J47" s="19">
        <v>-2.6496869602771258</v>
      </c>
      <c r="K47" s="19">
        <v>-3.8055054149659</v>
      </c>
      <c r="L47" s="19">
        <v>-3.1230275361565258</v>
      </c>
      <c r="M47" s="19">
        <v>-1.7757868253188325</v>
      </c>
      <c r="N47" s="19">
        <v>-2.0183275643190677</v>
      </c>
      <c r="O47" s="19">
        <v>-4.1373348696780905</v>
      </c>
      <c r="P47" s="19"/>
      <c r="Q47" s="19">
        <v>-2.8307968296971455</v>
      </c>
    </row>
    <row r="48" spans="1:55">
      <c r="G48" s="19" t="s">
        <v>72</v>
      </c>
      <c r="H48" s="19"/>
      <c r="I48" s="19">
        <v>3.516001558607587</v>
      </c>
      <c r="J48" s="19">
        <v>5.8721183966556509</v>
      </c>
      <c r="K48" s="19">
        <v>7.7733378341721266</v>
      </c>
      <c r="L48" s="19">
        <v>9.1368256168947752</v>
      </c>
      <c r="M48" s="19">
        <v>8.677737181596779</v>
      </c>
      <c r="N48" s="19">
        <v>4.7628001209383681</v>
      </c>
      <c r="O48" s="19">
        <v>4.5520112542826698</v>
      </c>
      <c r="P48" s="19"/>
      <c r="Q48" s="19">
        <v>2.1803360673159435</v>
      </c>
    </row>
    <row r="49" spans="7:17">
      <c r="G49" s="19" t="s">
        <v>0</v>
      </c>
      <c r="H49" s="19"/>
      <c r="I49" s="19">
        <v>-5.3146892709031359</v>
      </c>
      <c r="J49" s="19">
        <v>-5.9309871963389149</v>
      </c>
      <c r="K49" s="19">
        <v>-6.2587508820529383</v>
      </c>
      <c r="L49" s="19">
        <v>-5.4290044846439809</v>
      </c>
      <c r="M49" s="19">
        <v>-4.9470851480014728</v>
      </c>
      <c r="N49" s="19">
        <v>-2.9491861614998989</v>
      </c>
      <c r="O49" s="19">
        <v>-3.6021161937856316</v>
      </c>
      <c r="P49" s="19"/>
      <c r="Q49" s="19">
        <v>-3.547595793050152</v>
      </c>
    </row>
    <row r="50" spans="7:17">
      <c r="G50" s="19" t="s">
        <v>73</v>
      </c>
      <c r="H50" s="19"/>
      <c r="I50" s="19">
        <v>1.3768946166680116</v>
      </c>
      <c r="J50" s="19">
        <v>0.66176315735884472</v>
      </c>
      <c r="K50" s="19">
        <v>0.35490373146575055</v>
      </c>
      <c r="L50" s="19">
        <v>0.18182852373132491</v>
      </c>
      <c r="M50" s="19">
        <v>-0.54392466856705213</v>
      </c>
      <c r="N50" s="19">
        <v>5.0767382385368966E-2</v>
      </c>
      <c r="O50" s="19">
        <v>-7.6577958739428978E-2</v>
      </c>
      <c r="P50" s="19"/>
      <c r="Q50" s="19">
        <v>-0.12629361624936761</v>
      </c>
    </row>
    <row r="51" spans="7:17">
      <c r="G51" s="19" t="s">
        <v>93</v>
      </c>
      <c r="H51" s="19"/>
      <c r="I51" s="19">
        <v>2.5071120465802261</v>
      </c>
      <c r="J51" s="19">
        <v>3.1118821538538581</v>
      </c>
      <c r="K51" s="19">
        <v>3.2046139924807746</v>
      </c>
      <c r="L51" s="19">
        <v>1.638522795633363</v>
      </c>
      <c r="M51" s="19">
        <v>1.2785075590946786</v>
      </c>
      <c r="N51" s="19">
        <v>0.4205250991130145</v>
      </c>
      <c r="O51" s="19">
        <v>0.76968503266198462</v>
      </c>
      <c r="P51" s="19"/>
      <c r="Q51" s="19">
        <v>1.3616268471023738</v>
      </c>
    </row>
  </sheetData>
  <autoFilter ref="A1:A5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94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6</vt:i4>
      </vt:variant>
    </vt:vector>
  </HeadingPairs>
  <TitlesOfParts>
    <vt:vector size="11" baseType="lpstr">
      <vt:lpstr>Effets dynamiques</vt:lpstr>
      <vt:lpstr>RX_RM</vt:lpstr>
      <vt:lpstr>Se-Eun Data</vt:lpstr>
      <vt:lpstr>EXPORT PRICES</vt:lpstr>
      <vt:lpstr>PROJECTIONS CA MEDIUM RUN (10)</vt:lpstr>
      <vt:lpstr>UK</vt:lpstr>
      <vt:lpstr>JAPAN</vt:lpstr>
      <vt:lpstr>CHINA</vt:lpstr>
      <vt:lpstr>USA</vt:lpstr>
      <vt:lpstr>EU</vt:lpstr>
      <vt:lpstr>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2009-05-01T08:50:50Z</dcterms:created>
  <dcterms:modified xsi:type="dcterms:W3CDTF">2016-11-02T19:50:43Z</dcterms:modified>
</cp:coreProperties>
</file>