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EURO 2016\"/>
    </mc:Choice>
  </mc:AlternateContent>
  <bookViews>
    <workbookView xWindow="240" yWindow="105" windowWidth="18780" windowHeight="11670" tabRatio="698" activeTab="3"/>
  </bookViews>
  <sheets>
    <sheet name="DESAJUSTEMENTS" sheetId="1" r:id="rId1"/>
    <sheet name="D STAR" sheetId="2" r:id="rId2"/>
    <sheet name="LAMBDA I J" sheetId="3" r:id="rId3"/>
    <sheet name="r" sheetId="4" r:id="rId4"/>
  </sheets>
  <definedNames>
    <definedName name="_xlnm._FilterDatabase" localSheetId="1" hidden="1">'D STAR'!$A$1:$B$366</definedName>
  </definedNames>
  <calcPr calcId="162913"/>
</workbook>
</file>

<file path=xl/calcChain.xml><?xml version="1.0" encoding="utf-8"?>
<calcChain xmlns="http://schemas.openxmlformats.org/spreadsheetml/2006/main">
  <c r="M39" i="4" l="1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L32" i="4" l="1"/>
  <c r="L69" i="4" s="1"/>
  <c r="L33" i="4"/>
  <c r="L70" i="4" s="1"/>
  <c r="L34" i="4"/>
  <c r="L71" i="4" s="1"/>
  <c r="L35" i="4"/>
  <c r="L72" i="4" s="1"/>
  <c r="L36" i="4"/>
  <c r="L73" i="4" s="1"/>
  <c r="Z383" i="1"/>
  <c r="AA383" i="1"/>
  <c r="AB383" i="1"/>
  <c r="AC383" i="1"/>
  <c r="AE383" i="1"/>
  <c r="AF383" i="1"/>
  <c r="AG383" i="1"/>
  <c r="AH383" i="1"/>
  <c r="Z384" i="1"/>
  <c r="AA384" i="1"/>
  <c r="AB384" i="1"/>
  <c r="AC384" i="1"/>
  <c r="AE384" i="1"/>
  <c r="AF384" i="1"/>
  <c r="AG384" i="1"/>
  <c r="AH384" i="1"/>
  <c r="Z385" i="1"/>
  <c r="AA385" i="1"/>
  <c r="AB385" i="1"/>
  <c r="AC385" i="1"/>
  <c r="AE385" i="1"/>
  <c r="AF385" i="1"/>
  <c r="AG385" i="1"/>
  <c r="AH385" i="1"/>
  <c r="E383" i="1"/>
  <c r="H383" i="1"/>
  <c r="I383" i="1"/>
  <c r="E384" i="1"/>
  <c r="H384" i="1"/>
  <c r="I384" i="1"/>
  <c r="E385" i="1"/>
  <c r="H385" i="1"/>
  <c r="I385" i="1"/>
  <c r="Z347" i="1"/>
  <c r="AA347" i="1"/>
  <c r="AB347" i="1"/>
  <c r="AC347" i="1"/>
  <c r="AE347" i="1"/>
  <c r="AF347" i="1"/>
  <c r="AG347" i="1"/>
  <c r="AH347" i="1"/>
  <c r="K34" i="4" s="1"/>
  <c r="K71" i="4" s="1"/>
  <c r="Z348" i="1"/>
  <c r="AA348" i="1"/>
  <c r="AB348" i="1"/>
  <c r="AC348" i="1"/>
  <c r="AE348" i="1"/>
  <c r="AF348" i="1"/>
  <c r="AG348" i="1"/>
  <c r="AH348" i="1"/>
  <c r="K35" i="4" s="1"/>
  <c r="K72" i="4" s="1"/>
  <c r="Z349" i="1"/>
  <c r="AA349" i="1"/>
  <c r="AB349" i="1"/>
  <c r="AC349" i="1"/>
  <c r="AE349" i="1"/>
  <c r="AF349" i="1"/>
  <c r="AG349" i="1"/>
  <c r="AH349" i="1"/>
  <c r="K36" i="4" s="1"/>
  <c r="K73" i="4" s="1"/>
  <c r="E347" i="1"/>
  <c r="H347" i="1"/>
  <c r="I347" i="1"/>
  <c r="E348" i="1"/>
  <c r="H348" i="1"/>
  <c r="I348" i="1"/>
  <c r="E349" i="1"/>
  <c r="H349" i="1"/>
  <c r="I349" i="1"/>
  <c r="J32" i="4"/>
  <c r="J69" i="4" s="1"/>
  <c r="J33" i="4"/>
  <c r="J70" i="4" s="1"/>
  <c r="J34" i="4"/>
  <c r="J71" i="4" s="1"/>
  <c r="J35" i="4"/>
  <c r="J72" i="4" s="1"/>
  <c r="J36" i="4"/>
  <c r="J73" i="4" s="1"/>
  <c r="Z311" i="1"/>
  <c r="AA311" i="1"/>
  <c r="AB311" i="1"/>
  <c r="AC311" i="1"/>
  <c r="AE311" i="1"/>
  <c r="AF311" i="1"/>
  <c r="AG311" i="1"/>
  <c r="AH311" i="1"/>
  <c r="Z312" i="1"/>
  <c r="AA312" i="1"/>
  <c r="AB312" i="1"/>
  <c r="AC312" i="1"/>
  <c r="AE312" i="1"/>
  <c r="AF312" i="1"/>
  <c r="AG312" i="1"/>
  <c r="AH312" i="1"/>
  <c r="Z313" i="1"/>
  <c r="AA313" i="1"/>
  <c r="AB313" i="1"/>
  <c r="AC313" i="1"/>
  <c r="AE313" i="1"/>
  <c r="AF313" i="1"/>
  <c r="AG313" i="1"/>
  <c r="AH313" i="1"/>
  <c r="E311" i="1"/>
  <c r="H311" i="1"/>
  <c r="I311" i="1"/>
  <c r="E312" i="1"/>
  <c r="H312" i="1"/>
  <c r="I312" i="1"/>
  <c r="E313" i="1"/>
  <c r="H313" i="1"/>
  <c r="I313" i="1"/>
  <c r="I32" i="4"/>
  <c r="I69" i="4" s="1"/>
  <c r="I33" i="4"/>
  <c r="I70" i="4" s="1"/>
  <c r="I34" i="4"/>
  <c r="I71" i="4" s="1"/>
  <c r="I35" i="4"/>
  <c r="I72" i="4" s="1"/>
  <c r="I36" i="4"/>
  <c r="I73" i="4" s="1"/>
  <c r="Z245" i="1"/>
  <c r="AA245" i="1"/>
  <c r="AB245" i="1"/>
  <c r="AC245" i="1"/>
  <c r="AE245" i="1"/>
  <c r="AF245" i="1"/>
  <c r="AG245" i="1"/>
  <c r="AH245" i="1"/>
  <c r="Z246" i="1"/>
  <c r="AA246" i="1"/>
  <c r="AB246" i="1"/>
  <c r="AC246" i="1"/>
  <c r="AE246" i="1"/>
  <c r="AF246" i="1"/>
  <c r="AG246" i="1"/>
  <c r="AH246" i="1"/>
  <c r="Z247" i="1"/>
  <c r="AA247" i="1"/>
  <c r="AB247" i="1"/>
  <c r="AC247" i="1"/>
  <c r="AE247" i="1"/>
  <c r="AF247" i="1"/>
  <c r="AG247" i="1"/>
  <c r="AH247" i="1"/>
  <c r="H245" i="1"/>
  <c r="I245" i="1"/>
  <c r="H246" i="1"/>
  <c r="I246" i="1"/>
  <c r="H247" i="1"/>
  <c r="I247" i="1"/>
  <c r="E245" i="1"/>
  <c r="E246" i="1"/>
  <c r="E247" i="1"/>
  <c r="H32" i="4"/>
  <c r="H69" i="4" s="1"/>
  <c r="H33" i="4"/>
  <c r="H70" i="4" s="1"/>
  <c r="H34" i="4"/>
  <c r="H71" i="4" s="1"/>
  <c r="H35" i="4"/>
  <c r="H72" i="4" s="1"/>
  <c r="H36" i="4"/>
  <c r="H73" i="4" s="1"/>
  <c r="Z178" i="1"/>
  <c r="AA178" i="1"/>
  <c r="AB178" i="1"/>
  <c r="AC178" i="1"/>
  <c r="AE178" i="1"/>
  <c r="AF178" i="1"/>
  <c r="AG178" i="1"/>
  <c r="AH178" i="1"/>
  <c r="Z179" i="1"/>
  <c r="AA179" i="1"/>
  <c r="AB179" i="1"/>
  <c r="AC179" i="1"/>
  <c r="AE179" i="1"/>
  <c r="AF179" i="1"/>
  <c r="AG179" i="1"/>
  <c r="AH179" i="1"/>
  <c r="Z180" i="1"/>
  <c r="AA180" i="1"/>
  <c r="AB180" i="1"/>
  <c r="AC180" i="1"/>
  <c r="AE180" i="1"/>
  <c r="AF180" i="1"/>
  <c r="AG180" i="1"/>
  <c r="AH180" i="1"/>
  <c r="H178" i="1"/>
  <c r="I178" i="1"/>
  <c r="H179" i="1"/>
  <c r="I179" i="1"/>
  <c r="H180" i="1"/>
  <c r="I180" i="1"/>
  <c r="E178" i="1"/>
  <c r="E179" i="1"/>
  <c r="E180" i="1"/>
  <c r="G32" i="4"/>
  <c r="G69" i="4" s="1"/>
  <c r="G33" i="4"/>
  <c r="G70" i="4" s="1"/>
  <c r="G34" i="4"/>
  <c r="G71" i="4" s="1"/>
  <c r="G35" i="4"/>
  <c r="G72" i="4" s="1"/>
  <c r="G36" i="4"/>
  <c r="G73" i="4" s="1"/>
  <c r="Z142" i="1"/>
  <c r="AA142" i="1"/>
  <c r="AB142" i="1"/>
  <c r="AC142" i="1"/>
  <c r="AE142" i="1"/>
  <c r="AF142" i="1"/>
  <c r="AG142" i="1"/>
  <c r="AH142" i="1"/>
  <c r="Z143" i="1"/>
  <c r="AA143" i="1"/>
  <c r="AB143" i="1"/>
  <c r="AC143" i="1"/>
  <c r="AE143" i="1"/>
  <c r="AF143" i="1"/>
  <c r="AG143" i="1"/>
  <c r="AH143" i="1"/>
  <c r="Z144" i="1"/>
  <c r="AA144" i="1"/>
  <c r="AB144" i="1"/>
  <c r="AC144" i="1"/>
  <c r="AE144" i="1"/>
  <c r="AF144" i="1"/>
  <c r="AG144" i="1"/>
  <c r="AH144" i="1"/>
  <c r="H142" i="1"/>
  <c r="I142" i="1"/>
  <c r="H143" i="1"/>
  <c r="I143" i="1"/>
  <c r="H144" i="1"/>
  <c r="I144" i="1"/>
  <c r="E142" i="1"/>
  <c r="E143" i="1"/>
  <c r="E144" i="1"/>
  <c r="F32" i="4"/>
  <c r="F69" i="4" s="1"/>
  <c r="F33" i="4"/>
  <c r="F70" i="4" s="1"/>
  <c r="F34" i="4"/>
  <c r="F71" i="4" s="1"/>
  <c r="F35" i="4"/>
  <c r="F72" i="4" s="1"/>
  <c r="F36" i="4"/>
  <c r="F73" i="4" s="1"/>
  <c r="Z106" i="1"/>
  <c r="AA106" i="1"/>
  <c r="AB106" i="1"/>
  <c r="AC106" i="1"/>
  <c r="AE106" i="1"/>
  <c r="AF106" i="1"/>
  <c r="AG106" i="1"/>
  <c r="AH106" i="1"/>
  <c r="Z107" i="1"/>
  <c r="AA107" i="1"/>
  <c r="AB107" i="1"/>
  <c r="AC107" i="1"/>
  <c r="AE107" i="1"/>
  <c r="AF107" i="1"/>
  <c r="AG107" i="1"/>
  <c r="AH107" i="1"/>
  <c r="Z108" i="1"/>
  <c r="AA108" i="1"/>
  <c r="AB108" i="1"/>
  <c r="AC108" i="1"/>
  <c r="AE108" i="1"/>
  <c r="AF108" i="1"/>
  <c r="AG108" i="1"/>
  <c r="AH108" i="1"/>
  <c r="H106" i="1"/>
  <c r="I106" i="1"/>
  <c r="H107" i="1"/>
  <c r="I107" i="1"/>
  <c r="H108" i="1"/>
  <c r="I108" i="1"/>
  <c r="E106" i="1"/>
  <c r="E107" i="1"/>
  <c r="E108" i="1"/>
  <c r="E32" i="4"/>
  <c r="E69" i="4" s="1"/>
  <c r="E33" i="4"/>
  <c r="E70" i="4" s="1"/>
  <c r="E34" i="4"/>
  <c r="E71" i="4" s="1"/>
  <c r="E35" i="4"/>
  <c r="E72" i="4" s="1"/>
  <c r="E36" i="4"/>
  <c r="E73" i="4" s="1"/>
  <c r="AH72" i="1"/>
  <c r="AG72" i="1"/>
  <c r="AF72" i="1"/>
  <c r="AE72" i="1"/>
  <c r="AC72" i="1"/>
  <c r="AB72" i="1"/>
  <c r="AA72" i="1"/>
  <c r="Z72" i="1"/>
  <c r="AH71" i="1"/>
  <c r="AG71" i="1"/>
  <c r="AF71" i="1"/>
  <c r="AE71" i="1"/>
  <c r="AC71" i="1"/>
  <c r="AB71" i="1"/>
  <c r="AA71" i="1"/>
  <c r="Z71" i="1"/>
  <c r="AH70" i="1"/>
  <c r="AG70" i="1"/>
  <c r="AF70" i="1"/>
  <c r="AE70" i="1"/>
  <c r="AC70" i="1"/>
  <c r="AB70" i="1"/>
  <c r="AA70" i="1"/>
  <c r="Z70" i="1"/>
  <c r="I72" i="1"/>
  <c r="H72" i="1"/>
  <c r="I71" i="1"/>
  <c r="H71" i="1"/>
  <c r="I70" i="1"/>
  <c r="H70" i="1"/>
  <c r="E70" i="1"/>
  <c r="E71" i="1"/>
  <c r="E72" i="1"/>
  <c r="D32" i="4"/>
  <c r="D69" i="4" s="1"/>
  <c r="D33" i="4"/>
  <c r="D70" i="4" s="1"/>
  <c r="D34" i="4"/>
  <c r="D71" i="4" s="1"/>
  <c r="D35" i="4"/>
  <c r="D72" i="4" s="1"/>
  <c r="D36" i="4"/>
  <c r="D73" i="4" s="1"/>
  <c r="Z34" i="1"/>
  <c r="AA34" i="1"/>
  <c r="AB34" i="1"/>
  <c r="AC34" i="1"/>
  <c r="AE34" i="1"/>
  <c r="AF34" i="1"/>
  <c r="AG34" i="1"/>
  <c r="AH34" i="1"/>
  <c r="Z35" i="1"/>
  <c r="AA35" i="1"/>
  <c r="AB35" i="1"/>
  <c r="AC35" i="1"/>
  <c r="AE35" i="1"/>
  <c r="AF35" i="1"/>
  <c r="AG35" i="1"/>
  <c r="AH35" i="1"/>
  <c r="Z36" i="1"/>
  <c r="AA36" i="1"/>
  <c r="AB36" i="1"/>
  <c r="AC36" i="1"/>
  <c r="AE36" i="1"/>
  <c r="AF36" i="1"/>
  <c r="AG36" i="1"/>
  <c r="AH36" i="1"/>
  <c r="H34" i="1"/>
  <c r="I34" i="1"/>
  <c r="H35" i="1"/>
  <c r="I35" i="1"/>
  <c r="H36" i="1"/>
  <c r="I36" i="1"/>
  <c r="E34" i="1"/>
  <c r="E35" i="1"/>
  <c r="E36" i="1"/>
  <c r="G294" i="3" l="1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293" i="3"/>
  <c r="I264" i="3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I382" i="1" l="1"/>
  <c r="E382" i="1"/>
  <c r="I381" i="1"/>
  <c r="AG381" i="1" s="1"/>
  <c r="E381" i="1"/>
  <c r="E345" i="1"/>
  <c r="I345" i="1"/>
  <c r="E346" i="1"/>
  <c r="I346" i="1"/>
  <c r="E309" i="1"/>
  <c r="AH309" i="1" s="1"/>
  <c r="I309" i="1"/>
  <c r="E310" i="1"/>
  <c r="I310" i="1"/>
  <c r="AB310" i="1" s="1"/>
  <c r="E243" i="1"/>
  <c r="I243" i="1"/>
  <c r="E244" i="1"/>
  <c r="I244" i="1"/>
  <c r="E176" i="1"/>
  <c r="I176" i="1"/>
  <c r="E177" i="1"/>
  <c r="AC177" i="1" s="1"/>
  <c r="I177" i="1"/>
  <c r="E140" i="1"/>
  <c r="I140" i="1"/>
  <c r="E141" i="1"/>
  <c r="I141" i="1"/>
  <c r="AH141" i="1"/>
  <c r="E104" i="1"/>
  <c r="AH104" i="1" s="1"/>
  <c r="I104" i="1"/>
  <c r="E105" i="1"/>
  <c r="I105" i="1"/>
  <c r="E68" i="1"/>
  <c r="I68" i="1"/>
  <c r="E69" i="1"/>
  <c r="I69" i="1"/>
  <c r="AB69" i="1"/>
  <c r="E32" i="1"/>
  <c r="I32" i="1"/>
  <c r="E33" i="1"/>
  <c r="I33" i="1"/>
  <c r="AF33" i="1" s="1"/>
  <c r="E380" i="1"/>
  <c r="I380" i="1"/>
  <c r="E344" i="1"/>
  <c r="AF344" i="1" s="1"/>
  <c r="I344" i="1"/>
  <c r="AB344" i="1" s="1"/>
  <c r="E308" i="1"/>
  <c r="AG308" i="1" s="1"/>
  <c r="I308" i="1"/>
  <c r="E242" i="1"/>
  <c r="I242" i="1"/>
  <c r="AG242" i="1" s="1"/>
  <c r="E175" i="1"/>
  <c r="I175" i="1"/>
  <c r="E139" i="1"/>
  <c r="AG139" i="1" s="1"/>
  <c r="I139" i="1"/>
  <c r="E103" i="1"/>
  <c r="AC103" i="1" s="1"/>
  <c r="F31" i="4" s="1"/>
  <c r="F68" i="4" s="1"/>
  <c r="I103" i="1"/>
  <c r="I67" i="1"/>
  <c r="E67" i="1"/>
  <c r="AH67" i="1" s="1"/>
  <c r="I365" i="2"/>
  <c r="O365" i="2" s="1"/>
  <c r="J365" i="2"/>
  <c r="K365" i="2"/>
  <c r="L365" i="2"/>
  <c r="M365" i="2"/>
  <c r="N365" i="2"/>
  <c r="I366" i="2"/>
  <c r="O366" i="2" s="1"/>
  <c r="J366" i="2"/>
  <c r="K366" i="2"/>
  <c r="L366" i="2"/>
  <c r="M366" i="2"/>
  <c r="N366" i="2"/>
  <c r="I332" i="2"/>
  <c r="O332" i="2" s="1"/>
  <c r="J332" i="2"/>
  <c r="K332" i="2"/>
  <c r="L332" i="2"/>
  <c r="M332" i="2"/>
  <c r="N332" i="2"/>
  <c r="I333" i="2"/>
  <c r="O333" i="2" s="1"/>
  <c r="J333" i="2"/>
  <c r="K333" i="2"/>
  <c r="L333" i="2"/>
  <c r="M333" i="2"/>
  <c r="N333" i="2"/>
  <c r="I299" i="2"/>
  <c r="O299" i="2" s="1"/>
  <c r="J299" i="2"/>
  <c r="K299" i="2"/>
  <c r="L299" i="2"/>
  <c r="M299" i="2"/>
  <c r="N299" i="2"/>
  <c r="I300" i="2"/>
  <c r="O300" i="2" s="1"/>
  <c r="J300" i="2"/>
  <c r="K300" i="2"/>
  <c r="L300" i="2"/>
  <c r="M300" i="2"/>
  <c r="N300" i="2"/>
  <c r="I233" i="2"/>
  <c r="O233" i="2" s="1"/>
  <c r="J233" i="2"/>
  <c r="K233" i="2"/>
  <c r="L233" i="2"/>
  <c r="M233" i="2"/>
  <c r="N233" i="2"/>
  <c r="I234" i="2"/>
  <c r="O234" i="2" s="1"/>
  <c r="J234" i="2"/>
  <c r="K234" i="2"/>
  <c r="L234" i="2"/>
  <c r="M234" i="2"/>
  <c r="N234" i="2"/>
  <c r="I167" i="2"/>
  <c r="O167" i="2" s="1"/>
  <c r="J167" i="2"/>
  <c r="K167" i="2"/>
  <c r="L167" i="2"/>
  <c r="M167" i="2"/>
  <c r="N167" i="2"/>
  <c r="I168" i="2"/>
  <c r="O168" i="2" s="1"/>
  <c r="J168" i="2"/>
  <c r="K168" i="2"/>
  <c r="L168" i="2"/>
  <c r="M168" i="2"/>
  <c r="N168" i="2"/>
  <c r="J134" i="2"/>
  <c r="K134" i="2"/>
  <c r="L134" i="2"/>
  <c r="M134" i="2"/>
  <c r="N134" i="2"/>
  <c r="O134" i="2"/>
  <c r="J135" i="2"/>
  <c r="K135" i="2"/>
  <c r="L135" i="2"/>
  <c r="M135" i="2"/>
  <c r="V135" i="2" s="1"/>
  <c r="N135" i="2"/>
  <c r="O135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68" i="2"/>
  <c r="K68" i="2"/>
  <c r="L68" i="2"/>
  <c r="M68" i="2"/>
  <c r="N68" i="2"/>
  <c r="O68" i="2"/>
  <c r="J69" i="2"/>
  <c r="K69" i="2"/>
  <c r="L69" i="2"/>
  <c r="M69" i="2"/>
  <c r="N69" i="2"/>
  <c r="O69" i="2"/>
  <c r="J35" i="2"/>
  <c r="K35" i="2"/>
  <c r="L35" i="2"/>
  <c r="M35" i="2"/>
  <c r="N35" i="2"/>
  <c r="O35" i="2"/>
  <c r="J36" i="2"/>
  <c r="K36" i="2"/>
  <c r="L36" i="2"/>
  <c r="M36" i="2"/>
  <c r="N36" i="2"/>
  <c r="O36" i="2"/>
  <c r="E31" i="1"/>
  <c r="I31" i="1"/>
  <c r="AA18" i="1"/>
  <c r="AB22" i="1"/>
  <c r="E379" i="1"/>
  <c r="I379" i="1"/>
  <c r="I343" i="1"/>
  <c r="E343" i="1"/>
  <c r="AA343" i="1" s="1"/>
  <c r="I307" i="1"/>
  <c r="E307" i="1"/>
  <c r="E241" i="1"/>
  <c r="I241" i="1"/>
  <c r="E174" i="1"/>
  <c r="AA174" i="1" s="1"/>
  <c r="I174" i="1"/>
  <c r="E138" i="1"/>
  <c r="AF138" i="1" s="1"/>
  <c r="I138" i="1"/>
  <c r="E102" i="1"/>
  <c r="I102" i="1"/>
  <c r="E66" i="1"/>
  <c r="AF66" i="1" s="1"/>
  <c r="I66" i="1"/>
  <c r="E38" i="1"/>
  <c r="I38" i="1"/>
  <c r="E39" i="1"/>
  <c r="I39" i="1"/>
  <c r="E30" i="1"/>
  <c r="I30" i="1"/>
  <c r="I135" i="1"/>
  <c r="I136" i="1"/>
  <c r="I137" i="1"/>
  <c r="E378" i="1"/>
  <c r="I378" i="1"/>
  <c r="E342" i="1"/>
  <c r="I342" i="1"/>
  <c r="AF342" i="1" s="1"/>
  <c r="E306" i="1"/>
  <c r="I306" i="1"/>
  <c r="E240" i="1"/>
  <c r="I240" i="1"/>
  <c r="E173" i="1"/>
  <c r="I173" i="1"/>
  <c r="E137" i="1"/>
  <c r="AC137" i="1" s="1"/>
  <c r="AG101" i="1"/>
  <c r="I99" i="1"/>
  <c r="I100" i="1"/>
  <c r="I101" i="1"/>
  <c r="I63" i="1"/>
  <c r="AC63" i="1" s="1"/>
  <c r="E27" i="4" s="1"/>
  <c r="E64" i="4" s="1"/>
  <c r="I98" i="1"/>
  <c r="E101" i="1"/>
  <c r="E65" i="1"/>
  <c r="I65" i="1"/>
  <c r="E29" i="1"/>
  <c r="I29" i="1"/>
  <c r="I364" i="2"/>
  <c r="O364" i="2" s="1"/>
  <c r="J364" i="2"/>
  <c r="K364" i="2"/>
  <c r="L364" i="2"/>
  <c r="M364" i="2"/>
  <c r="N364" i="2"/>
  <c r="I331" i="2"/>
  <c r="O331" i="2" s="1"/>
  <c r="J331" i="2"/>
  <c r="K331" i="2"/>
  <c r="L331" i="2"/>
  <c r="M331" i="2"/>
  <c r="N331" i="2"/>
  <c r="I298" i="2"/>
  <c r="O298" i="2" s="1"/>
  <c r="J298" i="2"/>
  <c r="K298" i="2"/>
  <c r="L298" i="2"/>
  <c r="M298" i="2"/>
  <c r="N298" i="2"/>
  <c r="I232" i="2"/>
  <c r="O232" i="2" s="1"/>
  <c r="J232" i="2"/>
  <c r="K232" i="2"/>
  <c r="L232" i="2"/>
  <c r="M232" i="2"/>
  <c r="N232" i="2"/>
  <c r="I166" i="2"/>
  <c r="O166" i="2" s="1"/>
  <c r="J166" i="2"/>
  <c r="K166" i="2"/>
  <c r="L166" i="2"/>
  <c r="M166" i="2"/>
  <c r="N166" i="2"/>
  <c r="J133" i="2"/>
  <c r="K133" i="2"/>
  <c r="L133" i="2"/>
  <c r="M133" i="2"/>
  <c r="N133" i="2"/>
  <c r="O133" i="2"/>
  <c r="J100" i="2"/>
  <c r="K100" i="2"/>
  <c r="L100" i="2"/>
  <c r="M100" i="2"/>
  <c r="N100" i="2"/>
  <c r="O100" i="2"/>
  <c r="J67" i="2"/>
  <c r="K67" i="2"/>
  <c r="L67" i="2"/>
  <c r="M67" i="2"/>
  <c r="N67" i="2"/>
  <c r="O67" i="2"/>
  <c r="J34" i="2"/>
  <c r="K34" i="2"/>
  <c r="L34" i="2"/>
  <c r="M34" i="2"/>
  <c r="N34" i="2"/>
  <c r="O34" i="2"/>
  <c r="I335" i="2"/>
  <c r="O335" i="2" s="1"/>
  <c r="J335" i="2"/>
  <c r="K335" i="2"/>
  <c r="L335" i="2"/>
  <c r="M335" i="2"/>
  <c r="N335" i="2"/>
  <c r="I336" i="2"/>
  <c r="O336" i="2" s="1"/>
  <c r="J336" i="2"/>
  <c r="K336" i="2"/>
  <c r="L336" i="2"/>
  <c r="M336" i="2"/>
  <c r="N336" i="2"/>
  <c r="I337" i="2"/>
  <c r="O337" i="2" s="1"/>
  <c r="J337" i="2"/>
  <c r="K337" i="2"/>
  <c r="L337" i="2"/>
  <c r="M337" i="2"/>
  <c r="N337" i="2"/>
  <c r="I338" i="2"/>
  <c r="O338" i="2" s="1"/>
  <c r="J338" i="2"/>
  <c r="K338" i="2"/>
  <c r="W338" i="2" s="1"/>
  <c r="L338" i="2"/>
  <c r="M338" i="2"/>
  <c r="N338" i="2"/>
  <c r="I339" i="2"/>
  <c r="O339" i="2" s="1"/>
  <c r="J339" i="2"/>
  <c r="K339" i="2"/>
  <c r="L339" i="2"/>
  <c r="M339" i="2"/>
  <c r="N339" i="2"/>
  <c r="I340" i="2"/>
  <c r="O340" i="2" s="1"/>
  <c r="J340" i="2"/>
  <c r="K340" i="2"/>
  <c r="L340" i="2"/>
  <c r="M340" i="2"/>
  <c r="N340" i="2"/>
  <c r="I341" i="2"/>
  <c r="O341" i="2" s="1"/>
  <c r="J341" i="2"/>
  <c r="K341" i="2"/>
  <c r="L341" i="2"/>
  <c r="M341" i="2"/>
  <c r="N341" i="2"/>
  <c r="I342" i="2"/>
  <c r="O342" i="2" s="1"/>
  <c r="J342" i="2"/>
  <c r="K342" i="2"/>
  <c r="L342" i="2"/>
  <c r="M342" i="2"/>
  <c r="N342" i="2"/>
  <c r="I343" i="2"/>
  <c r="O343" i="2" s="1"/>
  <c r="J343" i="2"/>
  <c r="K343" i="2"/>
  <c r="L343" i="2"/>
  <c r="M343" i="2"/>
  <c r="N343" i="2"/>
  <c r="I344" i="2"/>
  <c r="O344" i="2" s="1"/>
  <c r="J344" i="2"/>
  <c r="K344" i="2"/>
  <c r="L344" i="2"/>
  <c r="M344" i="2"/>
  <c r="N344" i="2"/>
  <c r="I345" i="2"/>
  <c r="O345" i="2" s="1"/>
  <c r="J345" i="2"/>
  <c r="K345" i="2"/>
  <c r="L345" i="2"/>
  <c r="M345" i="2"/>
  <c r="N345" i="2"/>
  <c r="I346" i="2"/>
  <c r="O346" i="2" s="1"/>
  <c r="J346" i="2"/>
  <c r="K346" i="2"/>
  <c r="L346" i="2"/>
  <c r="M346" i="2"/>
  <c r="N346" i="2"/>
  <c r="I347" i="2"/>
  <c r="O347" i="2" s="1"/>
  <c r="J347" i="2"/>
  <c r="K347" i="2"/>
  <c r="L347" i="2"/>
  <c r="M347" i="2"/>
  <c r="N347" i="2"/>
  <c r="I348" i="2"/>
  <c r="O348" i="2" s="1"/>
  <c r="J348" i="2"/>
  <c r="K348" i="2"/>
  <c r="L348" i="2"/>
  <c r="M348" i="2"/>
  <c r="N348" i="2"/>
  <c r="I349" i="2"/>
  <c r="O349" i="2" s="1"/>
  <c r="J349" i="2"/>
  <c r="K349" i="2"/>
  <c r="L349" i="2"/>
  <c r="M349" i="2"/>
  <c r="N349" i="2"/>
  <c r="I350" i="2"/>
  <c r="O350" i="2" s="1"/>
  <c r="J350" i="2"/>
  <c r="K350" i="2"/>
  <c r="L350" i="2"/>
  <c r="M350" i="2"/>
  <c r="N350" i="2"/>
  <c r="I351" i="2"/>
  <c r="O351" i="2" s="1"/>
  <c r="J351" i="2"/>
  <c r="K351" i="2"/>
  <c r="L351" i="2"/>
  <c r="M351" i="2"/>
  <c r="N351" i="2"/>
  <c r="I352" i="2"/>
  <c r="O352" i="2"/>
  <c r="J352" i="2"/>
  <c r="K352" i="2"/>
  <c r="L352" i="2"/>
  <c r="M352" i="2"/>
  <c r="V352" i="2" s="1"/>
  <c r="N352" i="2"/>
  <c r="I353" i="2"/>
  <c r="O353" i="2" s="1"/>
  <c r="J353" i="2"/>
  <c r="K353" i="2"/>
  <c r="L353" i="2"/>
  <c r="M353" i="2"/>
  <c r="N353" i="2"/>
  <c r="I354" i="2"/>
  <c r="O354" i="2" s="1"/>
  <c r="J354" i="2"/>
  <c r="K354" i="2"/>
  <c r="L354" i="2"/>
  <c r="M354" i="2"/>
  <c r="N354" i="2"/>
  <c r="I355" i="2"/>
  <c r="O355" i="2" s="1"/>
  <c r="J355" i="2"/>
  <c r="K355" i="2"/>
  <c r="L355" i="2"/>
  <c r="M355" i="2"/>
  <c r="N355" i="2"/>
  <c r="I356" i="2"/>
  <c r="O356" i="2" s="1"/>
  <c r="J356" i="2"/>
  <c r="K356" i="2"/>
  <c r="L356" i="2"/>
  <c r="M356" i="2"/>
  <c r="N356" i="2"/>
  <c r="I357" i="2"/>
  <c r="O357" i="2" s="1"/>
  <c r="J357" i="2"/>
  <c r="K357" i="2"/>
  <c r="L357" i="2"/>
  <c r="M357" i="2"/>
  <c r="N357" i="2"/>
  <c r="I358" i="2"/>
  <c r="O358" i="2" s="1"/>
  <c r="J358" i="2"/>
  <c r="K358" i="2"/>
  <c r="L358" i="2"/>
  <c r="M358" i="2"/>
  <c r="N358" i="2"/>
  <c r="I359" i="2"/>
  <c r="O359" i="2" s="1"/>
  <c r="J359" i="2"/>
  <c r="K359" i="2"/>
  <c r="L359" i="2"/>
  <c r="M359" i="2"/>
  <c r="N359" i="2"/>
  <c r="I360" i="2"/>
  <c r="O360" i="2" s="1"/>
  <c r="J360" i="2"/>
  <c r="K360" i="2"/>
  <c r="L360" i="2"/>
  <c r="M360" i="2"/>
  <c r="N360" i="2"/>
  <c r="I361" i="2"/>
  <c r="O361" i="2" s="1"/>
  <c r="J361" i="2"/>
  <c r="K361" i="2"/>
  <c r="L361" i="2"/>
  <c r="M361" i="2"/>
  <c r="N36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62" i="2"/>
  <c r="N363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03" i="2"/>
  <c r="N204" i="2"/>
  <c r="M230" i="2"/>
  <c r="I169" i="2"/>
  <c r="I170" i="2"/>
  <c r="O170" i="2" s="1"/>
  <c r="I171" i="2"/>
  <c r="O171" i="2" s="1"/>
  <c r="I172" i="2"/>
  <c r="O172" i="2" s="1"/>
  <c r="I173" i="2"/>
  <c r="O173" i="2" s="1"/>
  <c r="I174" i="2"/>
  <c r="O174" i="2" s="1"/>
  <c r="I175" i="2"/>
  <c r="O175" i="2" s="1"/>
  <c r="I176" i="2"/>
  <c r="O176" i="2" s="1"/>
  <c r="I177" i="2"/>
  <c r="O177" i="2" s="1"/>
  <c r="I178" i="2"/>
  <c r="O178" i="2" s="1"/>
  <c r="I179" i="2"/>
  <c r="O179" i="2" s="1"/>
  <c r="I180" i="2"/>
  <c r="O180" i="2" s="1"/>
  <c r="I181" i="2"/>
  <c r="O181" i="2" s="1"/>
  <c r="I182" i="2"/>
  <c r="O182" i="2" s="1"/>
  <c r="I183" i="2"/>
  <c r="O183" i="2" s="1"/>
  <c r="I184" i="2"/>
  <c r="O184" i="2" s="1"/>
  <c r="I185" i="2"/>
  <c r="O185" i="2" s="1"/>
  <c r="I186" i="2"/>
  <c r="O186" i="2" s="1"/>
  <c r="I187" i="2"/>
  <c r="O187" i="2" s="1"/>
  <c r="I188" i="2"/>
  <c r="O188" i="2" s="1"/>
  <c r="I189" i="2"/>
  <c r="O189" i="2" s="1"/>
  <c r="I190" i="2"/>
  <c r="O190" i="2" s="1"/>
  <c r="I191" i="2"/>
  <c r="O191" i="2" s="1"/>
  <c r="I192" i="2"/>
  <c r="O192" i="2" s="1"/>
  <c r="I193" i="2"/>
  <c r="O193" i="2"/>
  <c r="I194" i="2"/>
  <c r="O194" i="2" s="1"/>
  <c r="I195" i="2"/>
  <c r="O195" i="2" s="1"/>
  <c r="I196" i="2"/>
  <c r="O196" i="2" s="1"/>
  <c r="I197" i="2"/>
  <c r="O197" i="2" s="1"/>
  <c r="I198" i="2"/>
  <c r="O198" i="2" s="1"/>
  <c r="I202" i="2"/>
  <c r="I203" i="2"/>
  <c r="O203" i="2" s="1"/>
  <c r="I204" i="2"/>
  <c r="O204" i="2" s="1"/>
  <c r="I205" i="2"/>
  <c r="O205" i="2" s="1"/>
  <c r="I206" i="2"/>
  <c r="O206" i="2" s="1"/>
  <c r="I207" i="2"/>
  <c r="O207" i="2" s="1"/>
  <c r="I208" i="2"/>
  <c r="O208" i="2" s="1"/>
  <c r="I209" i="2"/>
  <c r="O209" i="2" s="1"/>
  <c r="I210" i="2"/>
  <c r="O210" i="2" s="1"/>
  <c r="I211" i="2"/>
  <c r="O211" i="2" s="1"/>
  <c r="I212" i="2"/>
  <c r="O212" i="2" s="1"/>
  <c r="I213" i="2"/>
  <c r="O213" i="2" s="1"/>
  <c r="I214" i="2"/>
  <c r="O214" i="2" s="1"/>
  <c r="I215" i="2"/>
  <c r="O215" i="2" s="1"/>
  <c r="I216" i="2"/>
  <c r="O216" i="2" s="1"/>
  <c r="I217" i="2"/>
  <c r="O217" i="2" s="1"/>
  <c r="I218" i="2"/>
  <c r="O218" i="2" s="1"/>
  <c r="I219" i="2"/>
  <c r="O219" i="2" s="1"/>
  <c r="I220" i="2"/>
  <c r="O220" i="2" s="1"/>
  <c r="I221" i="2"/>
  <c r="O221" i="2" s="1"/>
  <c r="I222" i="2"/>
  <c r="O222" i="2" s="1"/>
  <c r="I223" i="2"/>
  <c r="O223" i="2" s="1"/>
  <c r="I224" i="2"/>
  <c r="O224" i="2" s="1"/>
  <c r="I225" i="2"/>
  <c r="O225" i="2" s="1"/>
  <c r="I226" i="2"/>
  <c r="O226" i="2" s="1"/>
  <c r="I227" i="2"/>
  <c r="O227" i="2" s="1"/>
  <c r="I228" i="2"/>
  <c r="O228" i="2" s="1"/>
  <c r="I229" i="2"/>
  <c r="O229" i="2" s="1"/>
  <c r="I230" i="2"/>
  <c r="O230" i="2" s="1"/>
  <c r="I231" i="2"/>
  <c r="O231" i="2" s="1"/>
  <c r="I235" i="2"/>
  <c r="I236" i="2"/>
  <c r="O236" i="2" s="1"/>
  <c r="I237" i="2"/>
  <c r="O237" i="2" s="1"/>
  <c r="I238" i="2"/>
  <c r="O238" i="2" s="1"/>
  <c r="I239" i="2"/>
  <c r="O239" i="2" s="1"/>
  <c r="I240" i="2"/>
  <c r="O240" i="2" s="1"/>
  <c r="I241" i="2"/>
  <c r="O241" i="2" s="1"/>
  <c r="I242" i="2"/>
  <c r="O242" i="2" s="1"/>
  <c r="I243" i="2"/>
  <c r="O243" i="2" s="1"/>
  <c r="I244" i="2"/>
  <c r="O244" i="2" s="1"/>
  <c r="I245" i="2"/>
  <c r="O245" i="2" s="1"/>
  <c r="I246" i="2"/>
  <c r="O246" i="2" s="1"/>
  <c r="I247" i="2"/>
  <c r="O247" i="2" s="1"/>
  <c r="I248" i="2"/>
  <c r="O248" i="2" s="1"/>
  <c r="I249" i="2"/>
  <c r="O249" i="2" s="1"/>
  <c r="I250" i="2"/>
  <c r="O250" i="2" s="1"/>
  <c r="I251" i="2"/>
  <c r="O251" i="2" s="1"/>
  <c r="I252" i="2"/>
  <c r="O252" i="2" s="1"/>
  <c r="I253" i="2"/>
  <c r="O253" i="2" s="1"/>
  <c r="I254" i="2"/>
  <c r="O254" i="2" s="1"/>
  <c r="I255" i="2"/>
  <c r="O255" i="2" s="1"/>
  <c r="I256" i="2"/>
  <c r="O256" i="2" s="1"/>
  <c r="I257" i="2"/>
  <c r="O257" i="2" s="1"/>
  <c r="I258" i="2"/>
  <c r="O258" i="2" s="1"/>
  <c r="I259" i="2"/>
  <c r="O259" i="2" s="1"/>
  <c r="I260" i="2"/>
  <c r="O260" i="2" s="1"/>
  <c r="I261" i="2"/>
  <c r="O261" i="2" s="1"/>
  <c r="I262" i="2"/>
  <c r="O262" i="2" s="1"/>
  <c r="I263" i="2"/>
  <c r="O263" i="2" s="1"/>
  <c r="I264" i="2"/>
  <c r="O264" i="2" s="1"/>
  <c r="I268" i="2"/>
  <c r="I269" i="2"/>
  <c r="O269" i="2" s="1"/>
  <c r="I270" i="2"/>
  <c r="O270" i="2" s="1"/>
  <c r="I271" i="2"/>
  <c r="O271" i="2" s="1"/>
  <c r="I272" i="2"/>
  <c r="O272" i="2" s="1"/>
  <c r="I273" i="2"/>
  <c r="O273" i="2" s="1"/>
  <c r="I274" i="2"/>
  <c r="O274" i="2" s="1"/>
  <c r="I275" i="2"/>
  <c r="O275" i="2" s="1"/>
  <c r="I276" i="2"/>
  <c r="O276" i="2" s="1"/>
  <c r="I277" i="2"/>
  <c r="O277" i="2" s="1"/>
  <c r="I278" i="2"/>
  <c r="O278" i="2" s="1"/>
  <c r="I279" i="2"/>
  <c r="O279" i="2" s="1"/>
  <c r="I280" i="2"/>
  <c r="O280" i="2" s="1"/>
  <c r="I281" i="2"/>
  <c r="O281" i="2" s="1"/>
  <c r="I282" i="2"/>
  <c r="O282" i="2" s="1"/>
  <c r="I283" i="2"/>
  <c r="O283" i="2" s="1"/>
  <c r="I284" i="2"/>
  <c r="O284" i="2"/>
  <c r="I285" i="2"/>
  <c r="O285" i="2" s="1"/>
  <c r="I286" i="2"/>
  <c r="O286" i="2" s="1"/>
  <c r="I287" i="2"/>
  <c r="O287" i="2" s="1"/>
  <c r="I288" i="2"/>
  <c r="O288" i="2" s="1"/>
  <c r="I289" i="2"/>
  <c r="O289" i="2" s="1"/>
  <c r="I290" i="2"/>
  <c r="O290" i="2" s="1"/>
  <c r="I291" i="2"/>
  <c r="O291" i="2" s="1"/>
  <c r="I292" i="2"/>
  <c r="O292" i="2" s="1"/>
  <c r="I293" i="2"/>
  <c r="O293" i="2" s="1"/>
  <c r="I294" i="2"/>
  <c r="O294" i="2" s="1"/>
  <c r="I295" i="2"/>
  <c r="O295" i="2" s="1"/>
  <c r="I296" i="2"/>
  <c r="O296" i="2" s="1"/>
  <c r="I297" i="2"/>
  <c r="O297" i="2" s="1"/>
  <c r="I301" i="2"/>
  <c r="I302" i="2"/>
  <c r="O302" i="2" s="1"/>
  <c r="I303" i="2"/>
  <c r="O303" i="2" s="1"/>
  <c r="I304" i="2"/>
  <c r="O304" i="2" s="1"/>
  <c r="I305" i="2"/>
  <c r="O305" i="2" s="1"/>
  <c r="I306" i="2"/>
  <c r="O306" i="2" s="1"/>
  <c r="I307" i="2"/>
  <c r="O307" i="2" s="1"/>
  <c r="I308" i="2"/>
  <c r="O308" i="2" s="1"/>
  <c r="I309" i="2"/>
  <c r="O309" i="2" s="1"/>
  <c r="I310" i="2"/>
  <c r="O310" i="2" s="1"/>
  <c r="I311" i="2"/>
  <c r="O311" i="2" s="1"/>
  <c r="I312" i="2"/>
  <c r="O312" i="2" s="1"/>
  <c r="I313" i="2"/>
  <c r="O313" i="2" s="1"/>
  <c r="I314" i="2"/>
  <c r="O314" i="2"/>
  <c r="I315" i="2"/>
  <c r="O315" i="2" s="1"/>
  <c r="I316" i="2"/>
  <c r="O316" i="2" s="1"/>
  <c r="I317" i="2"/>
  <c r="O317" i="2" s="1"/>
  <c r="I318" i="2"/>
  <c r="O318" i="2" s="1"/>
  <c r="I319" i="2"/>
  <c r="O319" i="2" s="1"/>
  <c r="I320" i="2"/>
  <c r="O320" i="2" s="1"/>
  <c r="I321" i="2"/>
  <c r="O321" i="2" s="1"/>
  <c r="I322" i="2"/>
  <c r="O322" i="2" s="1"/>
  <c r="I323" i="2"/>
  <c r="O323" i="2" s="1"/>
  <c r="I324" i="2"/>
  <c r="O324" i="2" s="1"/>
  <c r="I325" i="2"/>
  <c r="O325" i="2" s="1"/>
  <c r="I326" i="2"/>
  <c r="O326" i="2" s="1"/>
  <c r="I327" i="2"/>
  <c r="O327" i="2" s="1"/>
  <c r="I328" i="2"/>
  <c r="O328" i="2" s="1"/>
  <c r="I329" i="2"/>
  <c r="O329" i="2" s="1"/>
  <c r="I330" i="2"/>
  <c r="O330" i="2" s="1"/>
  <c r="I334" i="2"/>
  <c r="I362" i="2"/>
  <c r="O362" i="2" s="1"/>
  <c r="I363" i="2"/>
  <c r="O363" i="2" s="1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I138" i="2"/>
  <c r="O138" i="2" s="1"/>
  <c r="I139" i="2"/>
  <c r="O139" i="2" s="1"/>
  <c r="I140" i="2"/>
  <c r="O140" i="2" s="1"/>
  <c r="I141" i="2"/>
  <c r="O141" i="2" s="1"/>
  <c r="I142" i="2"/>
  <c r="O142" i="2" s="1"/>
  <c r="I143" i="2"/>
  <c r="O143" i="2" s="1"/>
  <c r="I144" i="2"/>
  <c r="O144" i="2" s="1"/>
  <c r="I145" i="2"/>
  <c r="O145" i="2" s="1"/>
  <c r="I146" i="2"/>
  <c r="O146" i="2" s="1"/>
  <c r="I147" i="2"/>
  <c r="O147" i="2" s="1"/>
  <c r="I148" i="2"/>
  <c r="O148" i="2" s="1"/>
  <c r="I149" i="2"/>
  <c r="O149" i="2" s="1"/>
  <c r="I150" i="2"/>
  <c r="O150" i="2" s="1"/>
  <c r="I151" i="2"/>
  <c r="O151" i="2" s="1"/>
  <c r="I152" i="2"/>
  <c r="O152" i="2" s="1"/>
  <c r="I153" i="2"/>
  <c r="O153" i="2" s="1"/>
  <c r="I154" i="2"/>
  <c r="O154" i="2" s="1"/>
  <c r="I155" i="2"/>
  <c r="O155" i="2" s="1"/>
  <c r="I156" i="2"/>
  <c r="O156" i="2" s="1"/>
  <c r="I157" i="2"/>
  <c r="O157" i="2" s="1"/>
  <c r="I158" i="2"/>
  <c r="O158" i="2" s="1"/>
  <c r="I159" i="2"/>
  <c r="O159" i="2" s="1"/>
  <c r="I160" i="2"/>
  <c r="O160" i="2" s="1"/>
  <c r="I161" i="2"/>
  <c r="O161" i="2" s="1"/>
  <c r="I162" i="2"/>
  <c r="O162" i="2" s="1"/>
  <c r="I163" i="2"/>
  <c r="O163" i="2" s="1"/>
  <c r="I164" i="2"/>
  <c r="O164" i="2" s="1"/>
  <c r="I165" i="2"/>
  <c r="O165" i="2" s="1"/>
  <c r="I137" i="2"/>
  <c r="O137" i="2" s="1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2" i="3"/>
  <c r="J182" i="3"/>
  <c r="K182" i="3"/>
  <c r="L182" i="3"/>
  <c r="M182" i="3"/>
  <c r="N182" i="3"/>
  <c r="I183" i="3"/>
  <c r="J183" i="3"/>
  <c r="K183" i="3"/>
  <c r="L183" i="3"/>
  <c r="M183" i="3"/>
  <c r="N183" i="3"/>
  <c r="I184" i="3"/>
  <c r="J184" i="3"/>
  <c r="K184" i="3"/>
  <c r="L184" i="3"/>
  <c r="M184" i="3"/>
  <c r="N184" i="3"/>
  <c r="I185" i="3"/>
  <c r="J185" i="3"/>
  <c r="K185" i="3"/>
  <c r="L185" i="3"/>
  <c r="M185" i="3"/>
  <c r="N185" i="3"/>
  <c r="I186" i="3"/>
  <c r="J186" i="3"/>
  <c r="K186" i="3"/>
  <c r="L186" i="3"/>
  <c r="M186" i="3"/>
  <c r="N186" i="3"/>
  <c r="I187" i="3"/>
  <c r="J187" i="3"/>
  <c r="K187" i="3"/>
  <c r="L187" i="3"/>
  <c r="M187" i="3"/>
  <c r="N187" i="3"/>
  <c r="I188" i="3"/>
  <c r="J188" i="3"/>
  <c r="K188" i="3"/>
  <c r="L188" i="3"/>
  <c r="M188" i="3"/>
  <c r="N188" i="3"/>
  <c r="I189" i="3"/>
  <c r="J189" i="3"/>
  <c r="K189" i="3"/>
  <c r="L189" i="3"/>
  <c r="M189" i="3"/>
  <c r="N189" i="3"/>
  <c r="I190" i="3"/>
  <c r="J190" i="3"/>
  <c r="K190" i="3"/>
  <c r="L190" i="3"/>
  <c r="M190" i="3"/>
  <c r="N190" i="3"/>
  <c r="I191" i="3"/>
  <c r="J191" i="3"/>
  <c r="K191" i="3"/>
  <c r="L191" i="3"/>
  <c r="M191" i="3"/>
  <c r="N191" i="3"/>
  <c r="I192" i="3"/>
  <c r="J192" i="3"/>
  <c r="K192" i="3"/>
  <c r="L192" i="3"/>
  <c r="M192" i="3"/>
  <c r="N192" i="3"/>
  <c r="I193" i="3"/>
  <c r="J193" i="3"/>
  <c r="K193" i="3"/>
  <c r="L193" i="3"/>
  <c r="M193" i="3"/>
  <c r="N193" i="3"/>
  <c r="I194" i="3"/>
  <c r="J194" i="3"/>
  <c r="K194" i="3"/>
  <c r="L194" i="3"/>
  <c r="M194" i="3"/>
  <c r="N194" i="3"/>
  <c r="I195" i="3"/>
  <c r="J195" i="3"/>
  <c r="K195" i="3"/>
  <c r="L195" i="3"/>
  <c r="M195" i="3"/>
  <c r="N195" i="3"/>
  <c r="I196" i="3"/>
  <c r="J196" i="3"/>
  <c r="K196" i="3"/>
  <c r="L196" i="3"/>
  <c r="M196" i="3"/>
  <c r="N196" i="3"/>
  <c r="I197" i="3"/>
  <c r="J197" i="3"/>
  <c r="K197" i="3"/>
  <c r="L197" i="3"/>
  <c r="M197" i="3"/>
  <c r="N197" i="3"/>
  <c r="I198" i="3"/>
  <c r="J198" i="3"/>
  <c r="K198" i="3"/>
  <c r="L198" i="3"/>
  <c r="M198" i="3"/>
  <c r="N198" i="3"/>
  <c r="I199" i="3"/>
  <c r="J199" i="3"/>
  <c r="K199" i="3"/>
  <c r="L199" i="3"/>
  <c r="M199" i="3"/>
  <c r="N199" i="3"/>
  <c r="I200" i="3"/>
  <c r="J200" i="3"/>
  <c r="K200" i="3"/>
  <c r="L200" i="3"/>
  <c r="M200" i="3"/>
  <c r="N200" i="3"/>
  <c r="I201" i="3"/>
  <c r="J201" i="3"/>
  <c r="K201" i="3"/>
  <c r="L201" i="3"/>
  <c r="M201" i="3"/>
  <c r="N201" i="3"/>
  <c r="I202" i="3"/>
  <c r="J202" i="3"/>
  <c r="K202" i="3"/>
  <c r="L202" i="3"/>
  <c r="M202" i="3"/>
  <c r="N202" i="3"/>
  <c r="I203" i="3"/>
  <c r="J203" i="3"/>
  <c r="K203" i="3"/>
  <c r="L203" i="3"/>
  <c r="M203" i="3"/>
  <c r="N203" i="3"/>
  <c r="I204" i="3"/>
  <c r="J204" i="3"/>
  <c r="K204" i="3"/>
  <c r="L204" i="3"/>
  <c r="M204" i="3"/>
  <c r="N204" i="3"/>
  <c r="I205" i="3"/>
  <c r="J205" i="3"/>
  <c r="K205" i="3"/>
  <c r="L205" i="3"/>
  <c r="M205" i="3"/>
  <c r="N205" i="3"/>
  <c r="I206" i="3"/>
  <c r="J206" i="3"/>
  <c r="K206" i="3"/>
  <c r="L206" i="3"/>
  <c r="M206" i="3"/>
  <c r="N206" i="3"/>
  <c r="I207" i="3"/>
  <c r="J207" i="3"/>
  <c r="K207" i="3"/>
  <c r="L207" i="3"/>
  <c r="M207" i="3"/>
  <c r="N207" i="3"/>
  <c r="I208" i="3"/>
  <c r="J208" i="3"/>
  <c r="K208" i="3"/>
  <c r="L208" i="3"/>
  <c r="M208" i="3"/>
  <c r="N208" i="3"/>
  <c r="I209" i="3"/>
  <c r="J209" i="3"/>
  <c r="K209" i="3"/>
  <c r="L209" i="3"/>
  <c r="M209" i="3"/>
  <c r="N209" i="3"/>
  <c r="I210" i="3"/>
  <c r="J210" i="3"/>
  <c r="K210" i="3"/>
  <c r="L210" i="3"/>
  <c r="M210" i="3"/>
  <c r="N210" i="3"/>
  <c r="I211" i="3"/>
  <c r="J211" i="3"/>
  <c r="K211" i="3"/>
  <c r="L211" i="3"/>
  <c r="M211" i="3"/>
  <c r="N211" i="3"/>
  <c r="I212" i="3"/>
  <c r="J212" i="3"/>
  <c r="K212" i="3"/>
  <c r="L212" i="3"/>
  <c r="M212" i="3"/>
  <c r="N212" i="3"/>
  <c r="I213" i="3"/>
  <c r="J213" i="3"/>
  <c r="K213" i="3"/>
  <c r="L213" i="3"/>
  <c r="M213" i="3"/>
  <c r="N213" i="3"/>
  <c r="I214" i="3"/>
  <c r="J214" i="3"/>
  <c r="K214" i="3"/>
  <c r="L214" i="3"/>
  <c r="M214" i="3"/>
  <c r="N214" i="3"/>
  <c r="I215" i="3"/>
  <c r="J215" i="3"/>
  <c r="K215" i="3"/>
  <c r="L215" i="3"/>
  <c r="M215" i="3"/>
  <c r="N215" i="3"/>
  <c r="I216" i="3"/>
  <c r="J216" i="3"/>
  <c r="K216" i="3"/>
  <c r="L216" i="3"/>
  <c r="M216" i="3"/>
  <c r="N216" i="3"/>
  <c r="I217" i="3"/>
  <c r="J217" i="3"/>
  <c r="K217" i="3"/>
  <c r="L217" i="3"/>
  <c r="M217" i="3"/>
  <c r="N217" i="3"/>
  <c r="I218" i="3"/>
  <c r="J218" i="3"/>
  <c r="K218" i="3"/>
  <c r="L218" i="3"/>
  <c r="M218" i="3"/>
  <c r="N218" i="3"/>
  <c r="I219" i="3"/>
  <c r="J219" i="3"/>
  <c r="K219" i="3"/>
  <c r="L219" i="3"/>
  <c r="M219" i="3"/>
  <c r="N219" i="3"/>
  <c r="I220" i="3"/>
  <c r="J220" i="3"/>
  <c r="K220" i="3"/>
  <c r="L220" i="3"/>
  <c r="M220" i="3"/>
  <c r="N220" i="3"/>
  <c r="I221" i="3"/>
  <c r="J221" i="3"/>
  <c r="K221" i="3"/>
  <c r="L221" i="3"/>
  <c r="M221" i="3"/>
  <c r="N221" i="3"/>
  <c r="I222" i="3"/>
  <c r="J222" i="3"/>
  <c r="K222" i="3"/>
  <c r="L222" i="3"/>
  <c r="M222" i="3"/>
  <c r="N222" i="3"/>
  <c r="I223" i="3"/>
  <c r="J223" i="3"/>
  <c r="K223" i="3"/>
  <c r="L223" i="3"/>
  <c r="M223" i="3"/>
  <c r="N223" i="3"/>
  <c r="I224" i="3"/>
  <c r="J224" i="3"/>
  <c r="K224" i="3"/>
  <c r="L224" i="3"/>
  <c r="M224" i="3"/>
  <c r="N224" i="3"/>
  <c r="I225" i="3"/>
  <c r="J225" i="3"/>
  <c r="K225" i="3"/>
  <c r="L225" i="3"/>
  <c r="M225" i="3"/>
  <c r="N225" i="3"/>
  <c r="I226" i="3"/>
  <c r="J226" i="3"/>
  <c r="K226" i="3"/>
  <c r="L226" i="3"/>
  <c r="M226" i="3"/>
  <c r="N226" i="3"/>
  <c r="I227" i="3"/>
  <c r="J227" i="3"/>
  <c r="K227" i="3"/>
  <c r="L227" i="3"/>
  <c r="M227" i="3"/>
  <c r="N227" i="3"/>
  <c r="I228" i="3"/>
  <c r="J228" i="3"/>
  <c r="K228" i="3"/>
  <c r="L228" i="3"/>
  <c r="M228" i="3"/>
  <c r="N228" i="3"/>
  <c r="I229" i="3"/>
  <c r="J229" i="3"/>
  <c r="K229" i="3"/>
  <c r="L229" i="3"/>
  <c r="M229" i="3"/>
  <c r="N229" i="3"/>
  <c r="I230" i="3"/>
  <c r="J230" i="3"/>
  <c r="K230" i="3"/>
  <c r="L230" i="3"/>
  <c r="M230" i="3"/>
  <c r="N230" i="3"/>
  <c r="I231" i="3"/>
  <c r="J231" i="3"/>
  <c r="K231" i="3"/>
  <c r="L231" i="3"/>
  <c r="M231" i="3"/>
  <c r="N231" i="3"/>
  <c r="I232" i="3"/>
  <c r="J232" i="3"/>
  <c r="K232" i="3"/>
  <c r="L232" i="3"/>
  <c r="M232" i="3"/>
  <c r="N232" i="3"/>
  <c r="I233" i="3"/>
  <c r="J233" i="3"/>
  <c r="K233" i="3"/>
  <c r="L233" i="3"/>
  <c r="M233" i="3"/>
  <c r="N233" i="3"/>
  <c r="I234" i="3"/>
  <c r="J234" i="3"/>
  <c r="K234" i="3"/>
  <c r="L234" i="3"/>
  <c r="M234" i="3"/>
  <c r="N234" i="3"/>
  <c r="I235" i="3"/>
  <c r="J235" i="3"/>
  <c r="K235" i="3"/>
  <c r="L235" i="3"/>
  <c r="M235" i="3"/>
  <c r="N235" i="3"/>
  <c r="I236" i="3"/>
  <c r="J236" i="3"/>
  <c r="K236" i="3"/>
  <c r="L236" i="3"/>
  <c r="M236" i="3"/>
  <c r="N236" i="3"/>
  <c r="I237" i="3"/>
  <c r="J237" i="3"/>
  <c r="K237" i="3"/>
  <c r="L237" i="3"/>
  <c r="M237" i="3"/>
  <c r="N237" i="3"/>
  <c r="I238" i="3"/>
  <c r="J238" i="3"/>
  <c r="K238" i="3"/>
  <c r="L238" i="3"/>
  <c r="M238" i="3"/>
  <c r="N238" i="3"/>
  <c r="I239" i="3"/>
  <c r="J239" i="3"/>
  <c r="K239" i="3"/>
  <c r="L239" i="3"/>
  <c r="M239" i="3"/>
  <c r="N239" i="3"/>
  <c r="I240" i="3"/>
  <c r="J240" i="3"/>
  <c r="K240" i="3"/>
  <c r="L240" i="3"/>
  <c r="M240" i="3"/>
  <c r="N240" i="3"/>
  <c r="I241" i="3"/>
  <c r="J241" i="3"/>
  <c r="K241" i="3"/>
  <c r="L241" i="3"/>
  <c r="M241" i="3"/>
  <c r="N241" i="3"/>
  <c r="I242" i="3"/>
  <c r="J242" i="3"/>
  <c r="K242" i="3"/>
  <c r="L242" i="3"/>
  <c r="M242" i="3"/>
  <c r="N242" i="3"/>
  <c r="I243" i="3"/>
  <c r="J243" i="3"/>
  <c r="K243" i="3"/>
  <c r="L243" i="3"/>
  <c r="M243" i="3"/>
  <c r="N243" i="3"/>
  <c r="I244" i="3"/>
  <c r="J244" i="3"/>
  <c r="K244" i="3"/>
  <c r="L244" i="3"/>
  <c r="M244" i="3"/>
  <c r="N244" i="3"/>
  <c r="I245" i="3"/>
  <c r="J245" i="3"/>
  <c r="K245" i="3"/>
  <c r="L245" i="3"/>
  <c r="M245" i="3"/>
  <c r="N245" i="3"/>
  <c r="I246" i="3"/>
  <c r="J246" i="3"/>
  <c r="K246" i="3"/>
  <c r="L246" i="3"/>
  <c r="M246" i="3"/>
  <c r="N246" i="3"/>
  <c r="I247" i="3"/>
  <c r="J247" i="3"/>
  <c r="K247" i="3"/>
  <c r="L247" i="3"/>
  <c r="M247" i="3"/>
  <c r="N247" i="3"/>
  <c r="I248" i="3"/>
  <c r="J248" i="3"/>
  <c r="K248" i="3"/>
  <c r="L248" i="3"/>
  <c r="M248" i="3"/>
  <c r="N248" i="3"/>
  <c r="I249" i="3"/>
  <c r="J249" i="3"/>
  <c r="K249" i="3"/>
  <c r="L249" i="3"/>
  <c r="M249" i="3"/>
  <c r="N249" i="3"/>
  <c r="I250" i="3"/>
  <c r="J250" i="3"/>
  <c r="K250" i="3"/>
  <c r="L250" i="3"/>
  <c r="M250" i="3"/>
  <c r="N250" i="3"/>
  <c r="I251" i="3"/>
  <c r="J251" i="3"/>
  <c r="K251" i="3"/>
  <c r="L251" i="3"/>
  <c r="M251" i="3"/>
  <c r="N251" i="3"/>
  <c r="I252" i="3"/>
  <c r="J252" i="3"/>
  <c r="K252" i="3"/>
  <c r="L252" i="3"/>
  <c r="M252" i="3"/>
  <c r="N252" i="3"/>
  <c r="I253" i="3"/>
  <c r="J253" i="3"/>
  <c r="K253" i="3"/>
  <c r="L253" i="3"/>
  <c r="M253" i="3"/>
  <c r="N253" i="3"/>
  <c r="I254" i="3"/>
  <c r="J254" i="3"/>
  <c r="K254" i="3"/>
  <c r="L254" i="3"/>
  <c r="M254" i="3"/>
  <c r="N254" i="3"/>
  <c r="I255" i="3"/>
  <c r="J255" i="3"/>
  <c r="K255" i="3"/>
  <c r="L255" i="3"/>
  <c r="M255" i="3"/>
  <c r="N255" i="3"/>
  <c r="I256" i="3"/>
  <c r="J256" i="3"/>
  <c r="K256" i="3"/>
  <c r="L256" i="3"/>
  <c r="M256" i="3"/>
  <c r="N256" i="3"/>
  <c r="I257" i="3"/>
  <c r="J257" i="3"/>
  <c r="K257" i="3"/>
  <c r="L257" i="3"/>
  <c r="M257" i="3"/>
  <c r="N257" i="3"/>
  <c r="I258" i="3"/>
  <c r="J258" i="3"/>
  <c r="K258" i="3"/>
  <c r="L258" i="3"/>
  <c r="M258" i="3"/>
  <c r="N258" i="3"/>
  <c r="I259" i="3"/>
  <c r="J259" i="3"/>
  <c r="K259" i="3"/>
  <c r="L259" i="3"/>
  <c r="M259" i="3"/>
  <c r="N259" i="3"/>
  <c r="I260" i="3"/>
  <c r="J260" i="3"/>
  <c r="K260" i="3"/>
  <c r="L260" i="3"/>
  <c r="M260" i="3"/>
  <c r="N260" i="3"/>
  <c r="I261" i="3"/>
  <c r="J261" i="3"/>
  <c r="K261" i="3"/>
  <c r="L261" i="3"/>
  <c r="M261" i="3"/>
  <c r="N261" i="3"/>
  <c r="I262" i="3"/>
  <c r="J262" i="3"/>
  <c r="K262" i="3"/>
  <c r="L262" i="3"/>
  <c r="M262" i="3"/>
  <c r="N262" i="3"/>
  <c r="I263" i="3"/>
  <c r="J263" i="3"/>
  <c r="K263" i="3"/>
  <c r="L263" i="3"/>
  <c r="M263" i="3"/>
  <c r="N263" i="3"/>
  <c r="J264" i="3"/>
  <c r="K264" i="3"/>
  <c r="L264" i="3"/>
  <c r="M264" i="3"/>
  <c r="N264" i="3"/>
  <c r="I265" i="3"/>
  <c r="J265" i="3"/>
  <c r="K265" i="3"/>
  <c r="L265" i="3"/>
  <c r="M265" i="3"/>
  <c r="N265" i="3"/>
  <c r="I266" i="3"/>
  <c r="J266" i="3"/>
  <c r="K266" i="3"/>
  <c r="L266" i="3"/>
  <c r="M266" i="3"/>
  <c r="N266" i="3"/>
  <c r="I267" i="3"/>
  <c r="J267" i="3"/>
  <c r="K267" i="3"/>
  <c r="L267" i="3"/>
  <c r="M267" i="3"/>
  <c r="N267" i="3"/>
  <c r="I268" i="3"/>
  <c r="J268" i="3"/>
  <c r="K268" i="3"/>
  <c r="L268" i="3"/>
  <c r="M268" i="3"/>
  <c r="N268" i="3"/>
  <c r="I269" i="3"/>
  <c r="J269" i="3"/>
  <c r="K269" i="3"/>
  <c r="L269" i="3"/>
  <c r="M269" i="3"/>
  <c r="N269" i="3"/>
  <c r="I270" i="3"/>
  <c r="J270" i="3"/>
  <c r="K270" i="3"/>
  <c r="L270" i="3"/>
  <c r="M270" i="3"/>
  <c r="N270" i="3"/>
  <c r="I271" i="3"/>
  <c r="J271" i="3"/>
  <c r="K271" i="3"/>
  <c r="L271" i="3"/>
  <c r="M271" i="3"/>
  <c r="N271" i="3"/>
  <c r="I272" i="3"/>
  <c r="J272" i="3"/>
  <c r="K272" i="3"/>
  <c r="L272" i="3"/>
  <c r="M272" i="3"/>
  <c r="N272" i="3"/>
  <c r="I273" i="3"/>
  <c r="J273" i="3"/>
  <c r="K273" i="3"/>
  <c r="L273" i="3"/>
  <c r="M273" i="3"/>
  <c r="N273" i="3"/>
  <c r="I274" i="3"/>
  <c r="J274" i="3"/>
  <c r="K274" i="3"/>
  <c r="L274" i="3"/>
  <c r="M274" i="3"/>
  <c r="N274" i="3"/>
  <c r="I275" i="3"/>
  <c r="J275" i="3"/>
  <c r="K275" i="3"/>
  <c r="L275" i="3"/>
  <c r="M275" i="3"/>
  <c r="N275" i="3"/>
  <c r="I276" i="3"/>
  <c r="J276" i="3"/>
  <c r="K276" i="3"/>
  <c r="L276" i="3"/>
  <c r="M276" i="3"/>
  <c r="N276" i="3"/>
  <c r="I277" i="3"/>
  <c r="J277" i="3"/>
  <c r="K277" i="3"/>
  <c r="L277" i="3"/>
  <c r="M277" i="3"/>
  <c r="N277" i="3"/>
  <c r="I278" i="3"/>
  <c r="J278" i="3"/>
  <c r="K278" i="3"/>
  <c r="L278" i="3"/>
  <c r="M278" i="3"/>
  <c r="N278" i="3"/>
  <c r="I279" i="3"/>
  <c r="J279" i="3"/>
  <c r="K279" i="3"/>
  <c r="L279" i="3"/>
  <c r="M279" i="3"/>
  <c r="N279" i="3"/>
  <c r="I280" i="3"/>
  <c r="J280" i="3"/>
  <c r="K280" i="3"/>
  <c r="L280" i="3"/>
  <c r="M280" i="3"/>
  <c r="N280" i="3"/>
  <c r="I281" i="3"/>
  <c r="J281" i="3"/>
  <c r="K281" i="3"/>
  <c r="L281" i="3"/>
  <c r="M281" i="3"/>
  <c r="N281" i="3"/>
  <c r="I282" i="3"/>
  <c r="J282" i="3"/>
  <c r="K282" i="3"/>
  <c r="L282" i="3"/>
  <c r="M282" i="3"/>
  <c r="N282" i="3"/>
  <c r="I283" i="3"/>
  <c r="J283" i="3"/>
  <c r="K283" i="3"/>
  <c r="L283" i="3"/>
  <c r="M283" i="3"/>
  <c r="N283" i="3"/>
  <c r="I284" i="3"/>
  <c r="J284" i="3"/>
  <c r="K284" i="3"/>
  <c r="L284" i="3"/>
  <c r="M284" i="3"/>
  <c r="N284" i="3"/>
  <c r="I285" i="3"/>
  <c r="J285" i="3"/>
  <c r="K285" i="3"/>
  <c r="L285" i="3"/>
  <c r="M285" i="3"/>
  <c r="N285" i="3"/>
  <c r="I286" i="3"/>
  <c r="J286" i="3"/>
  <c r="K286" i="3"/>
  <c r="L286" i="3"/>
  <c r="M286" i="3"/>
  <c r="N286" i="3"/>
  <c r="I287" i="3"/>
  <c r="J287" i="3"/>
  <c r="K287" i="3"/>
  <c r="L287" i="3"/>
  <c r="M287" i="3"/>
  <c r="N287" i="3"/>
  <c r="I288" i="3"/>
  <c r="J288" i="3"/>
  <c r="K288" i="3"/>
  <c r="L288" i="3"/>
  <c r="M288" i="3"/>
  <c r="N288" i="3"/>
  <c r="I289" i="3"/>
  <c r="J289" i="3"/>
  <c r="K289" i="3"/>
  <c r="L289" i="3"/>
  <c r="M289" i="3"/>
  <c r="N289" i="3"/>
  <c r="I290" i="3"/>
  <c r="J290" i="3"/>
  <c r="K290" i="3"/>
  <c r="L290" i="3"/>
  <c r="M290" i="3"/>
  <c r="N290" i="3"/>
  <c r="I291" i="3"/>
  <c r="J291" i="3"/>
  <c r="K291" i="3"/>
  <c r="L291" i="3"/>
  <c r="M291" i="3"/>
  <c r="N291" i="3"/>
  <c r="I292" i="3"/>
  <c r="J292" i="3"/>
  <c r="K292" i="3"/>
  <c r="L292" i="3"/>
  <c r="M292" i="3"/>
  <c r="N292" i="3"/>
  <c r="I293" i="3"/>
  <c r="J293" i="3"/>
  <c r="K293" i="3"/>
  <c r="L293" i="3"/>
  <c r="M293" i="3"/>
  <c r="N293" i="3"/>
  <c r="I294" i="3"/>
  <c r="J294" i="3"/>
  <c r="K294" i="3"/>
  <c r="L294" i="3"/>
  <c r="M294" i="3"/>
  <c r="N294" i="3"/>
  <c r="I295" i="3"/>
  <c r="J295" i="3"/>
  <c r="K295" i="3"/>
  <c r="L295" i="3"/>
  <c r="M295" i="3"/>
  <c r="N295" i="3"/>
  <c r="I296" i="3"/>
  <c r="J296" i="3"/>
  <c r="K296" i="3"/>
  <c r="L296" i="3"/>
  <c r="M296" i="3"/>
  <c r="N296" i="3"/>
  <c r="I297" i="3"/>
  <c r="J297" i="3"/>
  <c r="K297" i="3"/>
  <c r="L297" i="3"/>
  <c r="M297" i="3"/>
  <c r="N297" i="3"/>
  <c r="I298" i="3"/>
  <c r="J298" i="3"/>
  <c r="K298" i="3"/>
  <c r="L298" i="3"/>
  <c r="M298" i="3"/>
  <c r="N298" i="3"/>
  <c r="I299" i="3"/>
  <c r="J299" i="3"/>
  <c r="K299" i="3"/>
  <c r="L299" i="3"/>
  <c r="M299" i="3"/>
  <c r="N299" i="3"/>
  <c r="I300" i="3"/>
  <c r="J300" i="3"/>
  <c r="K300" i="3"/>
  <c r="L300" i="3"/>
  <c r="M300" i="3"/>
  <c r="N300" i="3"/>
  <c r="I301" i="3"/>
  <c r="J301" i="3"/>
  <c r="K301" i="3"/>
  <c r="L301" i="3"/>
  <c r="M301" i="3"/>
  <c r="N301" i="3"/>
  <c r="I302" i="3"/>
  <c r="J302" i="3"/>
  <c r="K302" i="3"/>
  <c r="L302" i="3"/>
  <c r="M302" i="3"/>
  <c r="N302" i="3"/>
  <c r="I303" i="3"/>
  <c r="J303" i="3"/>
  <c r="K303" i="3"/>
  <c r="L303" i="3"/>
  <c r="M303" i="3"/>
  <c r="N303" i="3"/>
  <c r="I304" i="3"/>
  <c r="J304" i="3"/>
  <c r="K304" i="3"/>
  <c r="L304" i="3"/>
  <c r="M304" i="3"/>
  <c r="N304" i="3"/>
  <c r="I305" i="3"/>
  <c r="J305" i="3"/>
  <c r="K305" i="3"/>
  <c r="L305" i="3"/>
  <c r="M305" i="3"/>
  <c r="N305" i="3"/>
  <c r="I306" i="3"/>
  <c r="J306" i="3"/>
  <c r="K306" i="3"/>
  <c r="L306" i="3"/>
  <c r="M306" i="3"/>
  <c r="N306" i="3"/>
  <c r="I307" i="3"/>
  <c r="J307" i="3"/>
  <c r="K307" i="3"/>
  <c r="L307" i="3"/>
  <c r="M307" i="3"/>
  <c r="N307" i="3"/>
  <c r="I308" i="3"/>
  <c r="J308" i="3"/>
  <c r="K308" i="3"/>
  <c r="L308" i="3"/>
  <c r="M308" i="3"/>
  <c r="N308" i="3"/>
  <c r="I309" i="3"/>
  <c r="J309" i="3"/>
  <c r="K309" i="3"/>
  <c r="L309" i="3"/>
  <c r="M309" i="3"/>
  <c r="N309" i="3"/>
  <c r="I310" i="3"/>
  <c r="J310" i="3"/>
  <c r="K310" i="3"/>
  <c r="L310" i="3"/>
  <c r="M310" i="3"/>
  <c r="N310" i="3"/>
  <c r="I311" i="3"/>
  <c r="J311" i="3"/>
  <c r="K311" i="3"/>
  <c r="L311" i="3"/>
  <c r="M311" i="3"/>
  <c r="N311" i="3"/>
  <c r="I312" i="3"/>
  <c r="J312" i="3"/>
  <c r="K312" i="3"/>
  <c r="L312" i="3"/>
  <c r="M312" i="3"/>
  <c r="N312" i="3"/>
  <c r="I313" i="3"/>
  <c r="J313" i="3"/>
  <c r="K313" i="3"/>
  <c r="L313" i="3"/>
  <c r="M313" i="3"/>
  <c r="N313" i="3"/>
  <c r="I314" i="3"/>
  <c r="J314" i="3"/>
  <c r="K314" i="3"/>
  <c r="L314" i="3"/>
  <c r="M314" i="3"/>
  <c r="N314" i="3"/>
  <c r="I315" i="3"/>
  <c r="J315" i="3"/>
  <c r="K315" i="3"/>
  <c r="L315" i="3"/>
  <c r="M315" i="3"/>
  <c r="N315" i="3"/>
  <c r="I316" i="3"/>
  <c r="J316" i="3"/>
  <c r="K316" i="3"/>
  <c r="L316" i="3"/>
  <c r="M316" i="3"/>
  <c r="N316" i="3"/>
  <c r="I317" i="3"/>
  <c r="J317" i="3"/>
  <c r="K317" i="3"/>
  <c r="L317" i="3"/>
  <c r="M317" i="3"/>
  <c r="N317" i="3"/>
  <c r="I318" i="3"/>
  <c r="J318" i="3"/>
  <c r="K318" i="3"/>
  <c r="L318" i="3"/>
  <c r="M318" i="3"/>
  <c r="N318" i="3"/>
  <c r="I319" i="3"/>
  <c r="J319" i="3"/>
  <c r="K319" i="3"/>
  <c r="L319" i="3"/>
  <c r="M319" i="3"/>
  <c r="N319" i="3"/>
  <c r="I320" i="3"/>
  <c r="J320" i="3"/>
  <c r="K320" i="3"/>
  <c r="L320" i="3"/>
  <c r="M320" i="3"/>
  <c r="N320" i="3"/>
  <c r="I321" i="3"/>
  <c r="J321" i="3"/>
  <c r="K321" i="3"/>
  <c r="L321" i="3"/>
  <c r="M321" i="3"/>
  <c r="N321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N2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7" i="2"/>
  <c r="N28" i="2"/>
  <c r="N29" i="2"/>
  <c r="N30" i="2"/>
  <c r="N31" i="2"/>
  <c r="N32" i="2"/>
  <c r="N33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5" i="2"/>
  <c r="F209" i="1"/>
  <c r="I182" i="1"/>
  <c r="O182" i="1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J228" i="2"/>
  <c r="K228" i="2"/>
  <c r="L228" i="2"/>
  <c r="M228" i="2"/>
  <c r="J229" i="2"/>
  <c r="K229" i="2"/>
  <c r="L229" i="2"/>
  <c r="M229" i="2"/>
  <c r="J230" i="2"/>
  <c r="K230" i="2"/>
  <c r="L230" i="2"/>
  <c r="J231" i="2"/>
  <c r="K231" i="2"/>
  <c r="L231" i="2"/>
  <c r="M231" i="2"/>
  <c r="J236" i="2"/>
  <c r="K236" i="2"/>
  <c r="L236" i="2"/>
  <c r="M236" i="2"/>
  <c r="J237" i="2"/>
  <c r="K237" i="2"/>
  <c r="L237" i="2"/>
  <c r="M237" i="2"/>
  <c r="J238" i="2"/>
  <c r="K238" i="2"/>
  <c r="L238" i="2"/>
  <c r="M238" i="2"/>
  <c r="J239" i="2"/>
  <c r="K239" i="2"/>
  <c r="L239" i="2"/>
  <c r="M239" i="2"/>
  <c r="J240" i="2"/>
  <c r="K240" i="2"/>
  <c r="L240" i="2"/>
  <c r="M240" i="2"/>
  <c r="J241" i="2"/>
  <c r="K241" i="2"/>
  <c r="L241" i="2"/>
  <c r="M241" i="2"/>
  <c r="J242" i="2"/>
  <c r="K242" i="2"/>
  <c r="L242" i="2"/>
  <c r="M242" i="2"/>
  <c r="J243" i="2"/>
  <c r="K243" i="2"/>
  <c r="L243" i="2"/>
  <c r="M243" i="2"/>
  <c r="J244" i="2"/>
  <c r="K244" i="2"/>
  <c r="L244" i="2"/>
  <c r="M244" i="2"/>
  <c r="J245" i="2"/>
  <c r="K245" i="2"/>
  <c r="L245" i="2"/>
  <c r="M245" i="2"/>
  <c r="J246" i="2"/>
  <c r="K246" i="2"/>
  <c r="L246" i="2"/>
  <c r="M246" i="2"/>
  <c r="J247" i="2"/>
  <c r="K247" i="2"/>
  <c r="L247" i="2"/>
  <c r="M247" i="2"/>
  <c r="J248" i="2"/>
  <c r="K248" i="2"/>
  <c r="L248" i="2"/>
  <c r="M248" i="2"/>
  <c r="J249" i="2"/>
  <c r="K249" i="2"/>
  <c r="L249" i="2"/>
  <c r="M249" i="2"/>
  <c r="J250" i="2"/>
  <c r="K250" i="2"/>
  <c r="L250" i="2"/>
  <c r="M250" i="2"/>
  <c r="J251" i="2"/>
  <c r="K251" i="2"/>
  <c r="L251" i="2"/>
  <c r="M251" i="2"/>
  <c r="J252" i="2"/>
  <c r="K252" i="2"/>
  <c r="L252" i="2"/>
  <c r="M252" i="2"/>
  <c r="J253" i="2"/>
  <c r="K253" i="2"/>
  <c r="L253" i="2"/>
  <c r="M253" i="2"/>
  <c r="J254" i="2"/>
  <c r="K254" i="2"/>
  <c r="L254" i="2"/>
  <c r="M254" i="2"/>
  <c r="J255" i="2"/>
  <c r="K255" i="2"/>
  <c r="L255" i="2"/>
  <c r="M255" i="2"/>
  <c r="J256" i="2"/>
  <c r="K256" i="2"/>
  <c r="L256" i="2"/>
  <c r="M256" i="2"/>
  <c r="J257" i="2"/>
  <c r="K257" i="2"/>
  <c r="L257" i="2"/>
  <c r="M257" i="2"/>
  <c r="J258" i="2"/>
  <c r="K258" i="2"/>
  <c r="L258" i="2"/>
  <c r="M258" i="2"/>
  <c r="J259" i="2"/>
  <c r="K259" i="2"/>
  <c r="L259" i="2"/>
  <c r="M259" i="2"/>
  <c r="J260" i="2"/>
  <c r="K260" i="2"/>
  <c r="L260" i="2"/>
  <c r="M260" i="2"/>
  <c r="J261" i="2"/>
  <c r="K261" i="2"/>
  <c r="L261" i="2"/>
  <c r="M261" i="2"/>
  <c r="J262" i="2"/>
  <c r="K262" i="2"/>
  <c r="L262" i="2"/>
  <c r="M262" i="2"/>
  <c r="J263" i="2"/>
  <c r="K263" i="2"/>
  <c r="L263" i="2"/>
  <c r="M263" i="2"/>
  <c r="J264" i="2"/>
  <c r="K264" i="2"/>
  <c r="L264" i="2"/>
  <c r="M264" i="2"/>
  <c r="J269" i="2"/>
  <c r="K269" i="2"/>
  <c r="L269" i="2"/>
  <c r="M269" i="2"/>
  <c r="J270" i="2"/>
  <c r="K270" i="2"/>
  <c r="L270" i="2"/>
  <c r="M270" i="2"/>
  <c r="J271" i="2"/>
  <c r="K271" i="2"/>
  <c r="L271" i="2"/>
  <c r="M271" i="2"/>
  <c r="J272" i="2"/>
  <c r="K272" i="2"/>
  <c r="L272" i="2"/>
  <c r="M272" i="2"/>
  <c r="J273" i="2"/>
  <c r="K273" i="2"/>
  <c r="L273" i="2"/>
  <c r="M273" i="2"/>
  <c r="J274" i="2"/>
  <c r="K274" i="2"/>
  <c r="L274" i="2"/>
  <c r="M274" i="2"/>
  <c r="J275" i="2"/>
  <c r="K275" i="2"/>
  <c r="L275" i="2"/>
  <c r="M275" i="2"/>
  <c r="J276" i="2"/>
  <c r="K276" i="2"/>
  <c r="L276" i="2"/>
  <c r="M276" i="2"/>
  <c r="J277" i="2"/>
  <c r="K277" i="2"/>
  <c r="L277" i="2"/>
  <c r="M277" i="2"/>
  <c r="J278" i="2"/>
  <c r="K278" i="2"/>
  <c r="L278" i="2"/>
  <c r="M278" i="2"/>
  <c r="J279" i="2"/>
  <c r="K279" i="2"/>
  <c r="L279" i="2"/>
  <c r="M279" i="2"/>
  <c r="J280" i="2"/>
  <c r="K280" i="2"/>
  <c r="L280" i="2"/>
  <c r="M280" i="2"/>
  <c r="J281" i="2"/>
  <c r="K281" i="2"/>
  <c r="L281" i="2"/>
  <c r="M281" i="2"/>
  <c r="J282" i="2"/>
  <c r="K282" i="2"/>
  <c r="L282" i="2"/>
  <c r="M282" i="2"/>
  <c r="J283" i="2"/>
  <c r="K283" i="2"/>
  <c r="L283" i="2"/>
  <c r="M283" i="2"/>
  <c r="J284" i="2"/>
  <c r="K284" i="2"/>
  <c r="L284" i="2"/>
  <c r="M284" i="2"/>
  <c r="J285" i="2"/>
  <c r="K285" i="2"/>
  <c r="L285" i="2"/>
  <c r="M285" i="2"/>
  <c r="J286" i="2"/>
  <c r="K286" i="2"/>
  <c r="L286" i="2"/>
  <c r="M286" i="2"/>
  <c r="J287" i="2"/>
  <c r="K287" i="2"/>
  <c r="L287" i="2"/>
  <c r="M287" i="2"/>
  <c r="J288" i="2"/>
  <c r="K288" i="2"/>
  <c r="L288" i="2"/>
  <c r="M288" i="2"/>
  <c r="J289" i="2"/>
  <c r="K289" i="2"/>
  <c r="L289" i="2"/>
  <c r="M289" i="2"/>
  <c r="J290" i="2"/>
  <c r="K290" i="2"/>
  <c r="L290" i="2"/>
  <c r="M290" i="2"/>
  <c r="J291" i="2"/>
  <c r="K291" i="2"/>
  <c r="L291" i="2"/>
  <c r="M291" i="2"/>
  <c r="J292" i="2"/>
  <c r="K292" i="2"/>
  <c r="L292" i="2"/>
  <c r="M292" i="2"/>
  <c r="J293" i="2"/>
  <c r="K293" i="2"/>
  <c r="L293" i="2"/>
  <c r="M293" i="2"/>
  <c r="J294" i="2"/>
  <c r="K294" i="2"/>
  <c r="L294" i="2"/>
  <c r="M294" i="2"/>
  <c r="J295" i="2"/>
  <c r="K295" i="2"/>
  <c r="L295" i="2"/>
  <c r="M295" i="2"/>
  <c r="J296" i="2"/>
  <c r="K296" i="2"/>
  <c r="L296" i="2"/>
  <c r="M296" i="2"/>
  <c r="J297" i="2"/>
  <c r="K297" i="2"/>
  <c r="L297" i="2"/>
  <c r="M297" i="2"/>
  <c r="J302" i="2"/>
  <c r="K302" i="2"/>
  <c r="L302" i="2"/>
  <c r="M302" i="2"/>
  <c r="J303" i="2"/>
  <c r="K303" i="2"/>
  <c r="L303" i="2"/>
  <c r="M303" i="2"/>
  <c r="J304" i="2"/>
  <c r="K304" i="2"/>
  <c r="L304" i="2"/>
  <c r="M304" i="2"/>
  <c r="J305" i="2"/>
  <c r="K305" i="2"/>
  <c r="L305" i="2"/>
  <c r="M305" i="2"/>
  <c r="J306" i="2"/>
  <c r="K306" i="2"/>
  <c r="L306" i="2"/>
  <c r="M306" i="2"/>
  <c r="J307" i="2"/>
  <c r="K307" i="2"/>
  <c r="L307" i="2"/>
  <c r="M307" i="2"/>
  <c r="J308" i="2"/>
  <c r="K308" i="2"/>
  <c r="L308" i="2"/>
  <c r="M308" i="2"/>
  <c r="J309" i="2"/>
  <c r="K309" i="2"/>
  <c r="L309" i="2"/>
  <c r="M309" i="2"/>
  <c r="J310" i="2"/>
  <c r="K310" i="2"/>
  <c r="L310" i="2"/>
  <c r="M310" i="2"/>
  <c r="J311" i="2"/>
  <c r="K311" i="2"/>
  <c r="L311" i="2"/>
  <c r="M311" i="2"/>
  <c r="J312" i="2"/>
  <c r="K312" i="2"/>
  <c r="L312" i="2"/>
  <c r="M312" i="2"/>
  <c r="J313" i="2"/>
  <c r="K313" i="2"/>
  <c r="L313" i="2"/>
  <c r="M313" i="2"/>
  <c r="J314" i="2"/>
  <c r="K314" i="2"/>
  <c r="L314" i="2"/>
  <c r="M314" i="2"/>
  <c r="J315" i="2"/>
  <c r="K315" i="2"/>
  <c r="L315" i="2"/>
  <c r="M315" i="2"/>
  <c r="J316" i="2"/>
  <c r="K316" i="2"/>
  <c r="L316" i="2"/>
  <c r="M316" i="2"/>
  <c r="J317" i="2"/>
  <c r="K317" i="2"/>
  <c r="L317" i="2"/>
  <c r="M317" i="2"/>
  <c r="J318" i="2"/>
  <c r="K318" i="2"/>
  <c r="L318" i="2"/>
  <c r="M318" i="2"/>
  <c r="J319" i="2"/>
  <c r="K319" i="2"/>
  <c r="L319" i="2"/>
  <c r="M319" i="2"/>
  <c r="J320" i="2"/>
  <c r="K320" i="2"/>
  <c r="L320" i="2"/>
  <c r="M320" i="2"/>
  <c r="J321" i="2"/>
  <c r="K321" i="2"/>
  <c r="L321" i="2"/>
  <c r="M321" i="2"/>
  <c r="J322" i="2"/>
  <c r="K322" i="2"/>
  <c r="L322" i="2"/>
  <c r="M322" i="2"/>
  <c r="J323" i="2"/>
  <c r="K323" i="2"/>
  <c r="L323" i="2"/>
  <c r="M323" i="2"/>
  <c r="J324" i="2"/>
  <c r="K324" i="2"/>
  <c r="L324" i="2"/>
  <c r="M324" i="2"/>
  <c r="J325" i="2"/>
  <c r="K325" i="2"/>
  <c r="L325" i="2"/>
  <c r="M325" i="2"/>
  <c r="J326" i="2"/>
  <c r="K326" i="2"/>
  <c r="L326" i="2"/>
  <c r="M326" i="2"/>
  <c r="J327" i="2"/>
  <c r="K327" i="2"/>
  <c r="L327" i="2"/>
  <c r="M327" i="2"/>
  <c r="J328" i="2"/>
  <c r="K328" i="2"/>
  <c r="L328" i="2"/>
  <c r="M328" i="2"/>
  <c r="J329" i="2"/>
  <c r="K329" i="2"/>
  <c r="L329" i="2"/>
  <c r="M329" i="2"/>
  <c r="J330" i="2"/>
  <c r="K330" i="2"/>
  <c r="L330" i="2"/>
  <c r="M330" i="2"/>
  <c r="J362" i="2"/>
  <c r="K362" i="2"/>
  <c r="L362" i="2"/>
  <c r="M362" i="2"/>
  <c r="J363" i="2"/>
  <c r="K363" i="2"/>
  <c r="L363" i="2"/>
  <c r="M363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J180" i="2"/>
  <c r="K180" i="2"/>
  <c r="L180" i="2"/>
  <c r="M180" i="2"/>
  <c r="J181" i="2"/>
  <c r="K181" i="2"/>
  <c r="L181" i="2"/>
  <c r="M181" i="2"/>
  <c r="J182" i="2"/>
  <c r="K182" i="2"/>
  <c r="L182" i="2"/>
  <c r="M182" i="2"/>
  <c r="J183" i="2"/>
  <c r="K183" i="2"/>
  <c r="L183" i="2"/>
  <c r="M183" i="2"/>
  <c r="J184" i="2"/>
  <c r="K184" i="2"/>
  <c r="L184" i="2"/>
  <c r="M184" i="2"/>
  <c r="J185" i="2"/>
  <c r="K185" i="2"/>
  <c r="L185" i="2"/>
  <c r="M185" i="2"/>
  <c r="J186" i="2"/>
  <c r="K186" i="2"/>
  <c r="L186" i="2"/>
  <c r="M186" i="2"/>
  <c r="J187" i="2"/>
  <c r="K187" i="2"/>
  <c r="L187" i="2"/>
  <c r="M187" i="2"/>
  <c r="J188" i="2"/>
  <c r="K188" i="2"/>
  <c r="L188" i="2"/>
  <c r="M188" i="2"/>
  <c r="J189" i="2"/>
  <c r="K189" i="2"/>
  <c r="L189" i="2"/>
  <c r="M189" i="2"/>
  <c r="J190" i="2"/>
  <c r="K190" i="2"/>
  <c r="L190" i="2"/>
  <c r="M190" i="2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38" i="2"/>
  <c r="K138" i="2"/>
  <c r="L138" i="2"/>
  <c r="M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K132" i="2"/>
  <c r="L132" i="2"/>
  <c r="M132" i="2"/>
  <c r="O132" i="2"/>
  <c r="K137" i="2"/>
  <c r="L137" i="2"/>
  <c r="M137" i="2"/>
  <c r="J137" i="2"/>
  <c r="E146" i="1"/>
  <c r="AC146" i="1" s="1"/>
  <c r="E147" i="1"/>
  <c r="E148" i="1"/>
  <c r="E149" i="1"/>
  <c r="E150" i="1"/>
  <c r="AA150" i="1" s="1"/>
  <c r="E151" i="1"/>
  <c r="E152" i="1"/>
  <c r="E153" i="1"/>
  <c r="E154" i="1"/>
  <c r="AB154" i="1" s="1"/>
  <c r="E155" i="1"/>
  <c r="E156" i="1"/>
  <c r="E157" i="1"/>
  <c r="E158" i="1"/>
  <c r="E159" i="1"/>
  <c r="AB159" i="1" s="1"/>
  <c r="E160" i="1"/>
  <c r="E161" i="1"/>
  <c r="E162" i="1"/>
  <c r="E163" i="1"/>
  <c r="E164" i="1"/>
  <c r="E165" i="1"/>
  <c r="E166" i="1"/>
  <c r="E167" i="1"/>
  <c r="E168" i="1"/>
  <c r="E169" i="1"/>
  <c r="E170" i="1"/>
  <c r="AC170" i="1" s="1"/>
  <c r="E171" i="1"/>
  <c r="E172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3" i="1"/>
  <c r="E214" i="1"/>
  <c r="E215" i="1"/>
  <c r="AC215" i="1" s="1"/>
  <c r="E216" i="1"/>
  <c r="E217" i="1"/>
  <c r="E218" i="1"/>
  <c r="AB218" i="1" s="1"/>
  <c r="E219" i="1"/>
  <c r="E220" i="1"/>
  <c r="E221" i="1"/>
  <c r="E222" i="1"/>
  <c r="AA222" i="1" s="1"/>
  <c r="E223" i="1"/>
  <c r="E224" i="1"/>
  <c r="AG224" i="1" s="1"/>
  <c r="E225" i="1"/>
  <c r="E226" i="1"/>
  <c r="AF226" i="1" s="1"/>
  <c r="E227" i="1"/>
  <c r="E228" i="1"/>
  <c r="AG228" i="1" s="1"/>
  <c r="E229" i="1"/>
  <c r="E230" i="1"/>
  <c r="AG230" i="1" s="1"/>
  <c r="E231" i="1"/>
  <c r="E232" i="1"/>
  <c r="AG232" i="1" s="1"/>
  <c r="E233" i="1"/>
  <c r="E234" i="1"/>
  <c r="AH234" i="1" s="1"/>
  <c r="I23" i="4" s="1"/>
  <c r="I60" i="4" s="1"/>
  <c r="E235" i="1"/>
  <c r="E236" i="1"/>
  <c r="AG236" i="1" s="1"/>
  <c r="E237" i="1"/>
  <c r="E238" i="1"/>
  <c r="AB238" i="1" s="1"/>
  <c r="E239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9" i="1"/>
  <c r="AH279" i="1" s="1"/>
  <c r="J2" i="4" s="1"/>
  <c r="J39" i="4" s="1"/>
  <c r="E280" i="1"/>
  <c r="E281" i="1"/>
  <c r="E282" i="1"/>
  <c r="AA282" i="1" s="1"/>
  <c r="E283" i="1"/>
  <c r="E284" i="1"/>
  <c r="AA284" i="1" s="1"/>
  <c r="E285" i="1"/>
  <c r="E286" i="1"/>
  <c r="AH286" i="1" s="1"/>
  <c r="J9" i="4" s="1"/>
  <c r="J46" i="4" s="1"/>
  <c r="AF286" i="1"/>
  <c r="E287" i="1"/>
  <c r="AH287" i="1" s="1"/>
  <c r="J10" i="4" s="1"/>
  <c r="J47" i="4" s="1"/>
  <c r="E288" i="1"/>
  <c r="E289" i="1"/>
  <c r="E290" i="1"/>
  <c r="AF290" i="1" s="1"/>
  <c r="E291" i="1"/>
  <c r="AF291" i="1" s="1"/>
  <c r="E292" i="1"/>
  <c r="E293" i="1"/>
  <c r="E294" i="1"/>
  <c r="AF294" i="1" s="1"/>
  <c r="E295" i="1"/>
  <c r="E296" i="1"/>
  <c r="E297" i="1"/>
  <c r="E298" i="1"/>
  <c r="AH298" i="1" s="1"/>
  <c r="J21" i="4" s="1"/>
  <c r="J58" i="4" s="1"/>
  <c r="E299" i="1"/>
  <c r="AA299" i="1" s="1"/>
  <c r="E300" i="1"/>
  <c r="E301" i="1"/>
  <c r="E302" i="1"/>
  <c r="AA302" i="1" s="1"/>
  <c r="E303" i="1"/>
  <c r="AF303" i="1" s="1"/>
  <c r="E304" i="1"/>
  <c r="E305" i="1"/>
  <c r="E315" i="1"/>
  <c r="AB315" i="1" s="1"/>
  <c r="E316" i="1"/>
  <c r="E317" i="1"/>
  <c r="AB317" i="1" s="1"/>
  <c r="E318" i="1"/>
  <c r="E319" i="1"/>
  <c r="AC319" i="1" s="1"/>
  <c r="E320" i="1"/>
  <c r="E321" i="1"/>
  <c r="E322" i="1"/>
  <c r="E323" i="1"/>
  <c r="E324" i="1"/>
  <c r="E325" i="1"/>
  <c r="E326" i="1"/>
  <c r="E327" i="1"/>
  <c r="E328" i="1"/>
  <c r="E329" i="1"/>
  <c r="AF329" i="1" s="1"/>
  <c r="E330" i="1"/>
  <c r="AB330" i="1" s="1"/>
  <c r="E331" i="1"/>
  <c r="E332" i="1"/>
  <c r="E333" i="1"/>
  <c r="E334" i="1"/>
  <c r="E335" i="1"/>
  <c r="AH335" i="1" s="1"/>
  <c r="K22" i="4" s="1"/>
  <c r="K59" i="4" s="1"/>
  <c r="E336" i="1"/>
  <c r="E337" i="1"/>
  <c r="AH337" i="1" s="1"/>
  <c r="K24" i="4" s="1"/>
  <c r="K61" i="4" s="1"/>
  <c r="E338" i="1"/>
  <c r="E339" i="1"/>
  <c r="AG339" i="1" s="1"/>
  <c r="E340" i="1"/>
  <c r="E341" i="1"/>
  <c r="E351" i="1"/>
  <c r="E352" i="1"/>
  <c r="E353" i="1"/>
  <c r="E354" i="1"/>
  <c r="E355" i="1"/>
  <c r="E356" i="1"/>
  <c r="AF356" i="1" s="1"/>
  <c r="E357" i="1"/>
  <c r="AG357" i="1" s="1"/>
  <c r="E358" i="1"/>
  <c r="E359" i="1"/>
  <c r="AC359" i="1" s="1"/>
  <c r="E360" i="1"/>
  <c r="AF360" i="1" s="1"/>
  <c r="E361" i="1"/>
  <c r="E362" i="1"/>
  <c r="E363" i="1"/>
  <c r="AG363" i="1" s="1"/>
  <c r="E364" i="1"/>
  <c r="AB364" i="1" s="1"/>
  <c r="E365" i="1"/>
  <c r="E366" i="1"/>
  <c r="E367" i="1"/>
  <c r="E368" i="1"/>
  <c r="AC368" i="1" s="1"/>
  <c r="E369" i="1"/>
  <c r="E370" i="1"/>
  <c r="E371" i="1"/>
  <c r="E372" i="1"/>
  <c r="AB372" i="1" s="1"/>
  <c r="E373" i="1"/>
  <c r="E374" i="1"/>
  <c r="AH374" i="1" s="1"/>
  <c r="L25" i="4" s="1"/>
  <c r="L62" i="4" s="1"/>
  <c r="E375" i="1"/>
  <c r="AH375" i="1" s="1"/>
  <c r="L26" i="4" s="1"/>
  <c r="L63" i="4" s="1"/>
  <c r="E376" i="1"/>
  <c r="AF376" i="1" s="1"/>
  <c r="E377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AC288" i="1"/>
  <c r="AH300" i="1"/>
  <c r="J23" i="4" s="1"/>
  <c r="J60" i="4" s="1"/>
  <c r="AF213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I146" i="1"/>
  <c r="I147" i="1"/>
  <c r="I148" i="1"/>
  <c r="I149" i="1"/>
  <c r="AA149" i="1" s="1"/>
  <c r="I150" i="1"/>
  <c r="I151" i="1"/>
  <c r="I152" i="1"/>
  <c r="I153" i="1"/>
  <c r="AG153" i="1" s="1"/>
  <c r="I154" i="1"/>
  <c r="I155" i="1"/>
  <c r="I156" i="1"/>
  <c r="I157" i="1"/>
  <c r="AF157" i="1" s="1"/>
  <c r="I158" i="1"/>
  <c r="I159" i="1"/>
  <c r="I160" i="1"/>
  <c r="I161" i="1"/>
  <c r="AC161" i="1" s="1"/>
  <c r="I162" i="1"/>
  <c r="I163" i="1"/>
  <c r="I164" i="1"/>
  <c r="I165" i="1"/>
  <c r="AH165" i="1" s="1"/>
  <c r="H21" i="4" s="1"/>
  <c r="H58" i="4" s="1"/>
  <c r="I166" i="1"/>
  <c r="I167" i="1"/>
  <c r="I168" i="1"/>
  <c r="I169" i="1"/>
  <c r="AG169" i="1" s="1"/>
  <c r="I170" i="1"/>
  <c r="I171" i="1"/>
  <c r="I17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9" i="1"/>
  <c r="I250" i="1"/>
  <c r="I251" i="1"/>
  <c r="H269" i="1" s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9" i="1"/>
  <c r="I280" i="1"/>
  <c r="I281" i="1"/>
  <c r="AF281" i="1" s="1"/>
  <c r="I282" i="1"/>
  <c r="I283" i="1"/>
  <c r="I284" i="1"/>
  <c r="I285" i="1"/>
  <c r="AB285" i="1" s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AA336" i="1" s="1"/>
  <c r="I337" i="1"/>
  <c r="I338" i="1"/>
  <c r="I339" i="1"/>
  <c r="I340" i="1"/>
  <c r="I341" i="1"/>
  <c r="I351" i="1"/>
  <c r="I352" i="1"/>
  <c r="I353" i="1"/>
  <c r="I354" i="1"/>
  <c r="AB354" i="1" s="1"/>
  <c r="I355" i="1"/>
  <c r="I356" i="1"/>
  <c r="I357" i="1"/>
  <c r="AC357" i="1" s="1"/>
  <c r="I358" i="1"/>
  <c r="I359" i="1"/>
  <c r="I360" i="1"/>
  <c r="I361" i="1"/>
  <c r="I362" i="1"/>
  <c r="I363" i="1"/>
  <c r="I364" i="1"/>
  <c r="I365" i="1"/>
  <c r="I366" i="1"/>
  <c r="AB366" i="1" s="1"/>
  <c r="I367" i="1"/>
  <c r="I368" i="1"/>
  <c r="I369" i="1"/>
  <c r="I370" i="1"/>
  <c r="I371" i="1"/>
  <c r="I372" i="1"/>
  <c r="I373" i="1"/>
  <c r="I374" i="1"/>
  <c r="I375" i="1"/>
  <c r="I376" i="1"/>
  <c r="I377" i="1"/>
  <c r="J132" i="2"/>
  <c r="O131" i="2"/>
  <c r="M131" i="2"/>
  <c r="L131" i="2"/>
  <c r="K131" i="2"/>
  <c r="J131" i="2"/>
  <c r="O130" i="2"/>
  <c r="M130" i="2"/>
  <c r="L130" i="2"/>
  <c r="K130" i="2"/>
  <c r="J130" i="2"/>
  <c r="O129" i="2"/>
  <c r="M129" i="2"/>
  <c r="L129" i="2"/>
  <c r="K129" i="2"/>
  <c r="J129" i="2"/>
  <c r="O128" i="2"/>
  <c r="M128" i="2"/>
  <c r="L128" i="2"/>
  <c r="K128" i="2"/>
  <c r="J128" i="2"/>
  <c r="O127" i="2"/>
  <c r="M127" i="2"/>
  <c r="L127" i="2"/>
  <c r="K127" i="2"/>
  <c r="J127" i="2"/>
  <c r="O126" i="2"/>
  <c r="M126" i="2"/>
  <c r="L126" i="2"/>
  <c r="K126" i="2"/>
  <c r="J126" i="2"/>
  <c r="O125" i="2"/>
  <c r="M125" i="2"/>
  <c r="L125" i="2"/>
  <c r="K125" i="2"/>
  <c r="J125" i="2"/>
  <c r="O124" i="2"/>
  <c r="M124" i="2"/>
  <c r="L124" i="2"/>
  <c r="K124" i="2"/>
  <c r="J124" i="2"/>
  <c r="O123" i="2"/>
  <c r="M123" i="2"/>
  <c r="L123" i="2"/>
  <c r="K123" i="2"/>
  <c r="J123" i="2"/>
  <c r="O122" i="2"/>
  <c r="M122" i="2"/>
  <c r="L122" i="2"/>
  <c r="K122" i="2"/>
  <c r="J122" i="2"/>
  <c r="O121" i="2"/>
  <c r="M121" i="2"/>
  <c r="L121" i="2"/>
  <c r="K121" i="2"/>
  <c r="J121" i="2"/>
  <c r="O120" i="2"/>
  <c r="M120" i="2"/>
  <c r="L120" i="2"/>
  <c r="K120" i="2"/>
  <c r="J120" i="2"/>
  <c r="O119" i="2"/>
  <c r="M119" i="2"/>
  <c r="L119" i="2"/>
  <c r="K119" i="2"/>
  <c r="J119" i="2"/>
  <c r="O118" i="2"/>
  <c r="M118" i="2"/>
  <c r="L118" i="2"/>
  <c r="K118" i="2"/>
  <c r="J118" i="2"/>
  <c r="O117" i="2"/>
  <c r="M117" i="2"/>
  <c r="L117" i="2"/>
  <c r="K117" i="2"/>
  <c r="J117" i="2"/>
  <c r="O116" i="2"/>
  <c r="M116" i="2"/>
  <c r="L116" i="2"/>
  <c r="K116" i="2"/>
  <c r="J116" i="2"/>
  <c r="O115" i="2"/>
  <c r="M115" i="2"/>
  <c r="L115" i="2"/>
  <c r="K115" i="2"/>
  <c r="J115" i="2"/>
  <c r="O114" i="2"/>
  <c r="M114" i="2"/>
  <c r="L114" i="2"/>
  <c r="K114" i="2"/>
  <c r="J114" i="2"/>
  <c r="O113" i="2"/>
  <c r="M113" i="2"/>
  <c r="L113" i="2"/>
  <c r="K113" i="2"/>
  <c r="J113" i="2"/>
  <c r="O112" i="2"/>
  <c r="M112" i="2"/>
  <c r="L112" i="2"/>
  <c r="U112" i="2" s="1"/>
  <c r="K112" i="2"/>
  <c r="J112" i="2"/>
  <c r="O111" i="2"/>
  <c r="M111" i="2"/>
  <c r="L111" i="2"/>
  <c r="K111" i="2"/>
  <c r="J111" i="2"/>
  <c r="O110" i="2"/>
  <c r="M110" i="2"/>
  <c r="L110" i="2"/>
  <c r="K110" i="2"/>
  <c r="J110" i="2"/>
  <c r="O109" i="2"/>
  <c r="M109" i="2"/>
  <c r="L109" i="2"/>
  <c r="K109" i="2"/>
  <c r="J109" i="2"/>
  <c r="O108" i="2"/>
  <c r="M108" i="2"/>
  <c r="L108" i="2"/>
  <c r="K108" i="2"/>
  <c r="J108" i="2"/>
  <c r="O107" i="2"/>
  <c r="M107" i="2"/>
  <c r="V107" i="2" s="1"/>
  <c r="L107" i="2"/>
  <c r="K107" i="2"/>
  <c r="J107" i="2"/>
  <c r="O106" i="2"/>
  <c r="M106" i="2"/>
  <c r="L106" i="2"/>
  <c r="K106" i="2"/>
  <c r="J106" i="2"/>
  <c r="O105" i="2"/>
  <c r="M105" i="2"/>
  <c r="L105" i="2"/>
  <c r="K105" i="2"/>
  <c r="J105" i="2"/>
  <c r="O104" i="2"/>
  <c r="M104" i="2"/>
  <c r="L104" i="2"/>
  <c r="K104" i="2"/>
  <c r="J104" i="2"/>
  <c r="O99" i="2"/>
  <c r="M99" i="2"/>
  <c r="L99" i="2"/>
  <c r="K99" i="2"/>
  <c r="J99" i="2"/>
  <c r="O98" i="2"/>
  <c r="M98" i="2"/>
  <c r="L98" i="2"/>
  <c r="K98" i="2"/>
  <c r="J98" i="2"/>
  <c r="O97" i="2"/>
  <c r="M97" i="2"/>
  <c r="L97" i="2"/>
  <c r="K97" i="2"/>
  <c r="J97" i="2"/>
  <c r="O96" i="2"/>
  <c r="M96" i="2"/>
  <c r="L96" i="2"/>
  <c r="K96" i="2"/>
  <c r="J96" i="2"/>
  <c r="O95" i="2"/>
  <c r="M95" i="2"/>
  <c r="L95" i="2"/>
  <c r="K95" i="2"/>
  <c r="J95" i="2"/>
  <c r="O94" i="2"/>
  <c r="M94" i="2"/>
  <c r="L94" i="2"/>
  <c r="K94" i="2"/>
  <c r="J94" i="2"/>
  <c r="O93" i="2"/>
  <c r="M93" i="2"/>
  <c r="L93" i="2"/>
  <c r="K93" i="2"/>
  <c r="J93" i="2"/>
  <c r="O92" i="2"/>
  <c r="M92" i="2"/>
  <c r="L92" i="2"/>
  <c r="K92" i="2"/>
  <c r="J92" i="2"/>
  <c r="O91" i="2"/>
  <c r="M91" i="2"/>
  <c r="L91" i="2"/>
  <c r="K91" i="2"/>
  <c r="J91" i="2"/>
  <c r="O90" i="2"/>
  <c r="M90" i="2"/>
  <c r="L90" i="2"/>
  <c r="K90" i="2"/>
  <c r="J90" i="2"/>
  <c r="O89" i="2"/>
  <c r="M89" i="2"/>
  <c r="L89" i="2"/>
  <c r="K89" i="2"/>
  <c r="J89" i="2"/>
  <c r="O88" i="2"/>
  <c r="M88" i="2"/>
  <c r="L88" i="2"/>
  <c r="K88" i="2"/>
  <c r="J88" i="2"/>
  <c r="O87" i="2"/>
  <c r="M87" i="2"/>
  <c r="L87" i="2"/>
  <c r="K87" i="2"/>
  <c r="J87" i="2"/>
  <c r="O86" i="2"/>
  <c r="M86" i="2"/>
  <c r="L86" i="2"/>
  <c r="K86" i="2"/>
  <c r="J86" i="2"/>
  <c r="O85" i="2"/>
  <c r="M85" i="2"/>
  <c r="L85" i="2"/>
  <c r="K85" i="2"/>
  <c r="J85" i="2"/>
  <c r="O84" i="2"/>
  <c r="M84" i="2"/>
  <c r="L84" i="2"/>
  <c r="K84" i="2"/>
  <c r="J84" i="2"/>
  <c r="O83" i="2"/>
  <c r="M83" i="2"/>
  <c r="L83" i="2"/>
  <c r="K83" i="2"/>
  <c r="J83" i="2"/>
  <c r="O82" i="2"/>
  <c r="M82" i="2"/>
  <c r="L82" i="2"/>
  <c r="K82" i="2"/>
  <c r="J82" i="2"/>
  <c r="O81" i="2"/>
  <c r="M81" i="2"/>
  <c r="L81" i="2"/>
  <c r="K81" i="2"/>
  <c r="J81" i="2"/>
  <c r="O80" i="2"/>
  <c r="M80" i="2"/>
  <c r="L80" i="2"/>
  <c r="K80" i="2"/>
  <c r="J80" i="2"/>
  <c r="O79" i="2"/>
  <c r="M79" i="2"/>
  <c r="L79" i="2"/>
  <c r="K79" i="2"/>
  <c r="J79" i="2"/>
  <c r="O78" i="2"/>
  <c r="M78" i="2"/>
  <c r="L78" i="2"/>
  <c r="K78" i="2"/>
  <c r="J78" i="2"/>
  <c r="O77" i="2"/>
  <c r="M77" i="2"/>
  <c r="L77" i="2"/>
  <c r="K77" i="2"/>
  <c r="J77" i="2"/>
  <c r="O76" i="2"/>
  <c r="M76" i="2"/>
  <c r="L76" i="2"/>
  <c r="K76" i="2"/>
  <c r="J76" i="2"/>
  <c r="O75" i="2"/>
  <c r="M75" i="2"/>
  <c r="L75" i="2"/>
  <c r="K75" i="2"/>
  <c r="J75" i="2"/>
  <c r="O74" i="2"/>
  <c r="M74" i="2"/>
  <c r="L74" i="2"/>
  <c r="K74" i="2"/>
  <c r="J74" i="2"/>
  <c r="O73" i="2"/>
  <c r="M73" i="2"/>
  <c r="L73" i="2"/>
  <c r="K73" i="2"/>
  <c r="J73" i="2"/>
  <c r="O72" i="2"/>
  <c r="M72" i="2"/>
  <c r="L72" i="2"/>
  <c r="K72" i="2"/>
  <c r="J72" i="2"/>
  <c r="O71" i="2"/>
  <c r="M71" i="2"/>
  <c r="L71" i="2"/>
  <c r="K71" i="2"/>
  <c r="J71" i="2"/>
  <c r="O66" i="2"/>
  <c r="M66" i="2"/>
  <c r="L66" i="2"/>
  <c r="K66" i="2"/>
  <c r="J66" i="2"/>
  <c r="O65" i="2"/>
  <c r="M65" i="2"/>
  <c r="L65" i="2"/>
  <c r="K65" i="2"/>
  <c r="J65" i="2"/>
  <c r="O64" i="2"/>
  <c r="M64" i="2"/>
  <c r="L64" i="2"/>
  <c r="K64" i="2"/>
  <c r="J64" i="2"/>
  <c r="O63" i="2"/>
  <c r="M63" i="2"/>
  <c r="L63" i="2"/>
  <c r="K63" i="2"/>
  <c r="J63" i="2"/>
  <c r="O62" i="2"/>
  <c r="M62" i="2"/>
  <c r="L62" i="2"/>
  <c r="K62" i="2"/>
  <c r="J62" i="2"/>
  <c r="O61" i="2"/>
  <c r="M61" i="2"/>
  <c r="L61" i="2"/>
  <c r="K61" i="2"/>
  <c r="J61" i="2"/>
  <c r="O60" i="2"/>
  <c r="M60" i="2"/>
  <c r="L60" i="2"/>
  <c r="K60" i="2"/>
  <c r="J60" i="2"/>
  <c r="O59" i="2"/>
  <c r="M59" i="2"/>
  <c r="L59" i="2"/>
  <c r="K59" i="2"/>
  <c r="J59" i="2"/>
  <c r="O58" i="2"/>
  <c r="M58" i="2"/>
  <c r="L58" i="2"/>
  <c r="K58" i="2"/>
  <c r="J58" i="2"/>
  <c r="O57" i="2"/>
  <c r="M57" i="2"/>
  <c r="L57" i="2"/>
  <c r="K57" i="2"/>
  <c r="J57" i="2"/>
  <c r="O56" i="2"/>
  <c r="M56" i="2"/>
  <c r="L56" i="2"/>
  <c r="K56" i="2"/>
  <c r="J56" i="2"/>
  <c r="O55" i="2"/>
  <c r="M55" i="2"/>
  <c r="L55" i="2"/>
  <c r="K55" i="2"/>
  <c r="J55" i="2"/>
  <c r="O54" i="2"/>
  <c r="M54" i="2"/>
  <c r="L54" i="2"/>
  <c r="K54" i="2"/>
  <c r="J54" i="2"/>
  <c r="O53" i="2"/>
  <c r="M53" i="2"/>
  <c r="L53" i="2"/>
  <c r="K53" i="2"/>
  <c r="J53" i="2"/>
  <c r="O52" i="2"/>
  <c r="M52" i="2"/>
  <c r="L52" i="2"/>
  <c r="K52" i="2"/>
  <c r="J52" i="2"/>
  <c r="O51" i="2"/>
  <c r="M51" i="2"/>
  <c r="L51" i="2"/>
  <c r="K51" i="2"/>
  <c r="J51" i="2"/>
  <c r="O50" i="2"/>
  <c r="M50" i="2"/>
  <c r="L50" i="2"/>
  <c r="K50" i="2"/>
  <c r="J50" i="2"/>
  <c r="O49" i="2"/>
  <c r="M49" i="2"/>
  <c r="L49" i="2"/>
  <c r="K49" i="2"/>
  <c r="J49" i="2"/>
  <c r="O48" i="2"/>
  <c r="M48" i="2"/>
  <c r="L48" i="2"/>
  <c r="K48" i="2"/>
  <c r="J48" i="2"/>
  <c r="O47" i="2"/>
  <c r="M47" i="2"/>
  <c r="L47" i="2"/>
  <c r="K47" i="2"/>
  <c r="J47" i="2"/>
  <c r="O46" i="2"/>
  <c r="M46" i="2"/>
  <c r="L46" i="2"/>
  <c r="K46" i="2"/>
  <c r="J46" i="2"/>
  <c r="O45" i="2"/>
  <c r="M45" i="2"/>
  <c r="L45" i="2"/>
  <c r="K45" i="2"/>
  <c r="J45" i="2"/>
  <c r="O44" i="2"/>
  <c r="M44" i="2"/>
  <c r="L44" i="2"/>
  <c r="K44" i="2"/>
  <c r="J44" i="2"/>
  <c r="O43" i="2"/>
  <c r="M43" i="2"/>
  <c r="L43" i="2"/>
  <c r="K43" i="2"/>
  <c r="J43" i="2"/>
  <c r="O42" i="2"/>
  <c r="M42" i="2"/>
  <c r="L42" i="2"/>
  <c r="K42" i="2"/>
  <c r="J42" i="2"/>
  <c r="O41" i="2"/>
  <c r="M41" i="2"/>
  <c r="L41" i="2"/>
  <c r="K41" i="2"/>
  <c r="J41" i="2"/>
  <c r="O40" i="2"/>
  <c r="M40" i="2"/>
  <c r="L40" i="2"/>
  <c r="K40" i="2"/>
  <c r="J40" i="2"/>
  <c r="O39" i="2"/>
  <c r="M39" i="2"/>
  <c r="L39" i="2"/>
  <c r="K39" i="2"/>
  <c r="J39" i="2"/>
  <c r="O38" i="2"/>
  <c r="M38" i="2"/>
  <c r="L38" i="2"/>
  <c r="K38" i="2"/>
  <c r="J38" i="2"/>
  <c r="O33" i="2"/>
  <c r="M33" i="2"/>
  <c r="L33" i="2"/>
  <c r="K33" i="2"/>
  <c r="J33" i="2"/>
  <c r="O32" i="2"/>
  <c r="M32" i="2"/>
  <c r="L32" i="2"/>
  <c r="K32" i="2"/>
  <c r="J32" i="2"/>
  <c r="O31" i="2"/>
  <c r="M31" i="2"/>
  <c r="L31" i="2"/>
  <c r="K31" i="2"/>
  <c r="J31" i="2"/>
  <c r="O30" i="2"/>
  <c r="M30" i="2"/>
  <c r="L30" i="2"/>
  <c r="K30" i="2"/>
  <c r="J30" i="2"/>
  <c r="O29" i="2"/>
  <c r="M29" i="2"/>
  <c r="L29" i="2"/>
  <c r="K29" i="2"/>
  <c r="J29" i="2"/>
  <c r="O28" i="2"/>
  <c r="M28" i="2"/>
  <c r="L28" i="2"/>
  <c r="K28" i="2"/>
  <c r="J28" i="2"/>
  <c r="O27" i="2"/>
  <c r="M27" i="2"/>
  <c r="L27" i="2"/>
  <c r="K27" i="2"/>
  <c r="J27" i="2"/>
  <c r="O26" i="2"/>
  <c r="M26" i="2"/>
  <c r="L26" i="2"/>
  <c r="K26" i="2"/>
  <c r="J26" i="2"/>
  <c r="O25" i="2"/>
  <c r="M25" i="2"/>
  <c r="L25" i="2"/>
  <c r="K25" i="2"/>
  <c r="J25" i="2"/>
  <c r="O24" i="2"/>
  <c r="M24" i="2"/>
  <c r="L24" i="2"/>
  <c r="K24" i="2"/>
  <c r="J24" i="2"/>
  <c r="O23" i="2"/>
  <c r="M23" i="2"/>
  <c r="L23" i="2"/>
  <c r="K23" i="2"/>
  <c r="J23" i="2"/>
  <c r="O22" i="2"/>
  <c r="M22" i="2"/>
  <c r="L22" i="2"/>
  <c r="K22" i="2"/>
  <c r="J22" i="2"/>
  <c r="O21" i="2"/>
  <c r="M21" i="2"/>
  <c r="L21" i="2"/>
  <c r="K21" i="2"/>
  <c r="J21" i="2"/>
  <c r="O20" i="2"/>
  <c r="M20" i="2"/>
  <c r="L20" i="2"/>
  <c r="K20" i="2"/>
  <c r="J20" i="2"/>
  <c r="O19" i="2"/>
  <c r="M19" i="2"/>
  <c r="L19" i="2"/>
  <c r="K19" i="2"/>
  <c r="J19" i="2"/>
  <c r="O18" i="2"/>
  <c r="M18" i="2"/>
  <c r="L18" i="2"/>
  <c r="K18" i="2"/>
  <c r="J18" i="2"/>
  <c r="O17" i="2"/>
  <c r="M17" i="2"/>
  <c r="L17" i="2"/>
  <c r="K17" i="2"/>
  <c r="J17" i="2"/>
  <c r="O16" i="2"/>
  <c r="M16" i="2"/>
  <c r="L16" i="2"/>
  <c r="K16" i="2"/>
  <c r="J16" i="2"/>
  <c r="O15" i="2"/>
  <c r="M15" i="2"/>
  <c r="L15" i="2"/>
  <c r="K15" i="2"/>
  <c r="J15" i="2"/>
  <c r="O14" i="2"/>
  <c r="M14" i="2"/>
  <c r="L14" i="2"/>
  <c r="K14" i="2"/>
  <c r="J14" i="2"/>
  <c r="O13" i="2"/>
  <c r="M13" i="2"/>
  <c r="L13" i="2"/>
  <c r="K13" i="2"/>
  <c r="J13" i="2"/>
  <c r="O12" i="2"/>
  <c r="M12" i="2"/>
  <c r="L12" i="2"/>
  <c r="K12" i="2"/>
  <c r="J12" i="2"/>
  <c r="O11" i="2"/>
  <c r="M11" i="2"/>
  <c r="L11" i="2"/>
  <c r="K11" i="2"/>
  <c r="J11" i="2"/>
  <c r="O10" i="2"/>
  <c r="M10" i="2"/>
  <c r="L10" i="2"/>
  <c r="K10" i="2"/>
  <c r="J10" i="2"/>
  <c r="O9" i="2"/>
  <c r="M9" i="2"/>
  <c r="L9" i="2"/>
  <c r="K9" i="2"/>
  <c r="J9" i="2"/>
  <c r="O8" i="2"/>
  <c r="M8" i="2"/>
  <c r="L8" i="2"/>
  <c r="K8" i="2"/>
  <c r="J8" i="2"/>
  <c r="O7" i="2"/>
  <c r="M7" i="2"/>
  <c r="L7" i="2"/>
  <c r="K7" i="2"/>
  <c r="J7" i="2"/>
  <c r="O6" i="2"/>
  <c r="M6" i="2"/>
  <c r="L6" i="2"/>
  <c r="K6" i="2"/>
  <c r="J6" i="2"/>
  <c r="O5" i="2"/>
  <c r="M5" i="2"/>
  <c r="L5" i="2"/>
  <c r="K5" i="2"/>
  <c r="J5" i="2"/>
  <c r="I27" i="1"/>
  <c r="I28" i="1"/>
  <c r="I64" i="1"/>
  <c r="I110" i="1"/>
  <c r="H131" i="1" s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AC93" i="1" s="1"/>
  <c r="F21" i="4" s="1"/>
  <c r="F58" i="4" s="1"/>
  <c r="I94" i="1"/>
  <c r="I95" i="1"/>
  <c r="I96" i="1"/>
  <c r="I97" i="1"/>
  <c r="AG97" i="1" s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AF17" i="1" s="1"/>
  <c r="I18" i="1"/>
  <c r="I19" i="1"/>
  <c r="I20" i="1"/>
  <c r="I21" i="1"/>
  <c r="I22" i="1"/>
  <c r="I23" i="1"/>
  <c r="I24" i="1"/>
  <c r="I25" i="1"/>
  <c r="I26" i="1"/>
  <c r="E2" i="1"/>
  <c r="E3" i="1"/>
  <c r="AF3" i="1" s="1"/>
  <c r="E4" i="1"/>
  <c r="AH4" i="1" s="1"/>
  <c r="E5" i="1"/>
  <c r="AB5" i="1" s="1"/>
  <c r="E6" i="1"/>
  <c r="E7" i="1"/>
  <c r="AH7" i="1" s="1"/>
  <c r="E8" i="1"/>
  <c r="AA8" i="1" s="1"/>
  <c r="E9" i="1"/>
  <c r="E10" i="1"/>
  <c r="E11" i="1"/>
  <c r="E12" i="1"/>
  <c r="E13" i="1"/>
  <c r="AB13" i="1" s="1"/>
  <c r="E14" i="1"/>
  <c r="AA14" i="1" s="1"/>
  <c r="E15" i="1"/>
  <c r="E16" i="1"/>
  <c r="AF16" i="1" s="1"/>
  <c r="E17" i="1"/>
  <c r="AA17" i="1" s="1"/>
  <c r="E18" i="1"/>
  <c r="E19" i="1"/>
  <c r="AB19" i="1" s="1"/>
  <c r="E20" i="1"/>
  <c r="AA20" i="1" s="1"/>
  <c r="E21" i="1"/>
  <c r="E22" i="1"/>
  <c r="E23" i="1"/>
  <c r="AH23" i="1" s="1"/>
  <c r="E24" i="1"/>
  <c r="E25" i="1"/>
  <c r="E26" i="1"/>
  <c r="E27" i="1"/>
  <c r="AH27" i="1" s="1"/>
  <c r="E28" i="1"/>
  <c r="AC28" i="1" s="1"/>
  <c r="D28" i="4" s="1"/>
  <c r="D65" i="4" s="1"/>
  <c r="E40" i="1"/>
  <c r="E41" i="1"/>
  <c r="E42" i="1"/>
  <c r="AF42" i="1" s="1"/>
  <c r="E43" i="1"/>
  <c r="E44" i="1"/>
  <c r="E45" i="1"/>
  <c r="AF45" i="1" s="1"/>
  <c r="E46" i="1"/>
  <c r="E47" i="1"/>
  <c r="E48" i="1"/>
  <c r="E49" i="1"/>
  <c r="AG49" i="1" s="1"/>
  <c r="AA49" i="1"/>
  <c r="E50" i="1"/>
  <c r="E51" i="1"/>
  <c r="E52" i="1"/>
  <c r="AB52" i="1" s="1"/>
  <c r="E53" i="1"/>
  <c r="E54" i="1"/>
  <c r="E55" i="1"/>
  <c r="E56" i="1"/>
  <c r="E57" i="1"/>
  <c r="E58" i="1"/>
  <c r="E59" i="1"/>
  <c r="E60" i="1"/>
  <c r="AB60" i="1" s="1"/>
  <c r="E61" i="1"/>
  <c r="AA61" i="1" s="1"/>
  <c r="E62" i="1"/>
  <c r="E63" i="1"/>
  <c r="E64" i="1"/>
  <c r="E74" i="1"/>
  <c r="AH74" i="1" s="1"/>
  <c r="E75" i="1"/>
  <c r="E76" i="1"/>
  <c r="AA76" i="1" s="1"/>
  <c r="E77" i="1"/>
  <c r="E78" i="1"/>
  <c r="AB78" i="1" s="1"/>
  <c r="E79" i="1"/>
  <c r="E80" i="1"/>
  <c r="E81" i="1"/>
  <c r="E82" i="1"/>
  <c r="E83" i="1"/>
  <c r="E84" i="1"/>
  <c r="AH84" i="1" s="1"/>
  <c r="E85" i="1"/>
  <c r="E86" i="1"/>
  <c r="E87" i="1"/>
  <c r="E88" i="1"/>
  <c r="E89" i="1"/>
  <c r="E90" i="1"/>
  <c r="E91" i="1"/>
  <c r="E92" i="1"/>
  <c r="E93" i="1"/>
  <c r="E94" i="1"/>
  <c r="AH94" i="1" s="1"/>
  <c r="E95" i="1"/>
  <c r="E96" i="1"/>
  <c r="AF96" i="1" s="1"/>
  <c r="E97" i="1"/>
  <c r="AC97" i="1"/>
  <c r="F25" i="4" s="1"/>
  <c r="F62" i="4" s="1"/>
  <c r="E98" i="1"/>
  <c r="E99" i="1"/>
  <c r="E100" i="1"/>
  <c r="E110" i="1"/>
  <c r="AB110" i="1" s="1"/>
  <c r="E111" i="1"/>
  <c r="E112" i="1"/>
  <c r="AC112" i="1" s="1"/>
  <c r="E113" i="1"/>
  <c r="AB113" i="1" s="1"/>
  <c r="E114" i="1"/>
  <c r="E115" i="1"/>
  <c r="E116" i="1"/>
  <c r="AH116" i="1" s="1"/>
  <c r="G8" i="4" s="1"/>
  <c r="G45" i="4" s="1"/>
  <c r="E117" i="1"/>
  <c r="E118" i="1"/>
  <c r="E119" i="1"/>
  <c r="E120" i="1"/>
  <c r="AH120" i="1" s="1"/>
  <c r="G12" i="4" s="1"/>
  <c r="G49" i="4" s="1"/>
  <c r="E121" i="1"/>
  <c r="AG121" i="1" s="1"/>
  <c r="E122" i="1"/>
  <c r="E123" i="1"/>
  <c r="E124" i="1"/>
  <c r="AF124" i="1" s="1"/>
  <c r="E125" i="1"/>
  <c r="AG125" i="1" s="1"/>
  <c r="E126" i="1"/>
  <c r="E127" i="1"/>
  <c r="E128" i="1"/>
  <c r="AG128" i="1" s="1"/>
  <c r="E129" i="1"/>
  <c r="E130" i="1"/>
  <c r="E131" i="1"/>
  <c r="E132" i="1"/>
  <c r="E133" i="1"/>
  <c r="E134" i="1"/>
  <c r="AA134" i="1" s="1"/>
  <c r="E135" i="1"/>
  <c r="E136" i="1"/>
  <c r="AA111" i="1"/>
  <c r="AC115" i="1"/>
  <c r="AB125" i="1"/>
  <c r="AF128" i="1"/>
  <c r="AB133" i="1"/>
  <c r="AB50" i="1"/>
  <c r="AH54" i="1"/>
  <c r="AB58" i="1"/>
  <c r="AH62" i="1"/>
  <c r="H238" i="1"/>
  <c r="AH325" i="1"/>
  <c r="K12" i="4" s="1"/>
  <c r="K49" i="4" s="1"/>
  <c r="AF288" i="1"/>
  <c r="AA159" i="1"/>
  <c r="AC116" i="1"/>
  <c r="AB40" i="1"/>
  <c r="W119" i="2"/>
  <c r="H304" i="1"/>
  <c r="Z304" i="1" s="1"/>
  <c r="AF373" i="1"/>
  <c r="AF174" i="1"/>
  <c r="AG366" i="1"/>
  <c r="AG332" i="1"/>
  <c r="AH336" i="1"/>
  <c r="K23" i="4" s="1"/>
  <c r="K60" i="4" s="1"/>
  <c r="AA332" i="1"/>
  <c r="AC336" i="1"/>
  <c r="AG282" i="1"/>
  <c r="AH294" i="1"/>
  <c r="J17" i="4" s="1"/>
  <c r="J54" i="4" s="1"/>
  <c r="AA230" i="1"/>
  <c r="AA170" i="1"/>
  <c r="AG166" i="1"/>
  <c r="AB49" i="1"/>
  <c r="AA377" i="1"/>
  <c r="AG377" i="1"/>
  <c r="AC141" i="1"/>
  <c r="AF55" i="1"/>
  <c r="AA317" i="1"/>
  <c r="AF28" i="1"/>
  <c r="AH327" i="1"/>
  <c r="K14" i="4" s="1"/>
  <c r="K51" i="4" s="1"/>
  <c r="AG3" i="1"/>
  <c r="W148" i="2"/>
  <c r="U188" i="2"/>
  <c r="AG296" i="1"/>
  <c r="AH317" i="1"/>
  <c r="K4" i="4" s="1"/>
  <c r="K41" i="4" s="1"/>
  <c r="AA86" i="1"/>
  <c r="AC39" i="1"/>
  <c r="E3" i="4" s="1"/>
  <c r="E40" i="4" s="1"/>
  <c r="AF155" i="1"/>
  <c r="AC222" i="1"/>
  <c r="AH40" i="1"/>
  <c r="AH356" i="1"/>
  <c r="L7" i="4" s="1"/>
  <c r="L44" i="4" s="1"/>
  <c r="H170" i="1"/>
  <c r="AE170" i="1" s="1"/>
  <c r="AG91" i="1"/>
  <c r="AB31" i="1"/>
  <c r="AB376" i="1"/>
  <c r="H237" i="1"/>
  <c r="AB27" i="1"/>
  <c r="AA125" i="1"/>
  <c r="AC132" i="1"/>
  <c r="AA136" i="1"/>
  <c r="AH128" i="1"/>
  <c r="G20" i="4" s="1"/>
  <c r="G57" i="4" s="1"/>
  <c r="AG368" i="1"/>
  <c r="AG369" i="1"/>
  <c r="AA366" i="1"/>
  <c r="AH359" i="1"/>
  <c r="L10" i="4" s="1"/>
  <c r="L47" i="4" s="1"/>
  <c r="AH369" i="1"/>
  <c r="L20" i="4" s="1"/>
  <c r="L57" i="4" s="1"/>
  <c r="AB370" i="1"/>
  <c r="AH376" i="1"/>
  <c r="L27" i="4" s="1"/>
  <c r="L64" i="4" s="1"/>
  <c r="AG374" i="1"/>
  <c r="AB374" i="1"/>
  <c r="AA371" i="1"/>
  <c r="AF374" i="1"/>
  <c r="AF368" i="1"/>
  <c r="AF357" i="1"/>
  <c r="AB357" i="1"/>
  <c r="AH353" i="1"/>
  <c r="L4" i="4" s="1"/>
  <c r="L41" i="4" s="1"/>
  <c r="AA354" i="1"/>
  <c r="AH373" i="1"/>
  <c r="L24" i="4" s="1"/>
  <c r="L61" i="4" s="1"/>
  <c r="AB378" i="1"/>
  <c r="AG354" i="1"/>
  <c r="AG361" i="1"/>
  <c r="AH357" i="1"/>
  <c r="L8" i="4" s="1"/>
  <c r="L45" i="4" s="1"/>
  <c r="AC361" i="1"/>
  <c r="AB373" i="1"/>
  <c r="AH354" i="1"/>
  <c r="L5" i="4" s="1"/>
  <c r="L42" i="4" s="1"/>
  <c r="AA357" i="1"/>
  <c r="AH372" i="1"/>
  <c r="L23" i="4" s="1"/>
  <c r="L60" i="4" s="1"/>
  <c r="AH365" i="1"/>
  <c r="L16" i="4" s="1"/>
  <c r="L53" i="4" s="1"/>
  <c r="AC373" i="1"/>
  <c r="AF363" i="1"/>
  <c r="AA370" i="1"/>
  <c r="AG373" i="1"/>
  <c r="AF361" i="1"/>
  <c r="AH341" i="1"/>
  <c r="K28" i="4" s="1"/>
  <c r="K65" i="4" s="1"/>
  <c r="AC341" i="1"/>
  <c r="AG316" i="1"/>
  <c r="AB321" i="1"/>
  <c r="AG321" i="1"/>
  <c r="AH326" i="1"/>
  <c r="K13" i="4" s="1"/>
  <c r="K50" i="4" s="1"/>
  <c r="AB333" i="1"/>
  <c r="AG336" i="1"/>
  <c r="AF333" i="1"/>
  <c r="AG291" i="1"/>
  <c r="AB282" i="1"/>
  <c r="AF218" i="1"/>
  <c r="AA238" i="1"/>
  <c r="AF235" i="1"/>
  <c r="AF220" i="1"/>
  <c r="AH162" i="1"/>
  <c r="H18" i="4" s="1"/>
  <c r="H55" i="4" s="1"/>
  <c r="AF113" i="1"/>
  <c r="AA131" i="1"/>
  <c r="AB127" i="1"/>
  <c r="AC127" i="1"/>
  <c r="AG124" i="1"/>
  <c r="AF120" i="1"/>
  <c r="AG116" i="1"/>
  <c r="AA112" i="1"/>
  <c r="AH112" i="1"/>
  <c r="G4" i="4" s="1"/>
  <c r="G41" i="4" s="1"/>
  <c r="AF112" i="1"/>
  <c r="AB112" i="1"/>
  <c r="AB124" i="1"/>
  <c r="AH119" i="1"/>
  <c r="G11" i="4" s="1"/>
  <c r="G48" i="4" s="1"/>
  <c r="AA115" i="1"/>
  <c r="AH131" i="1"/>
  <c r="G23" i="4" s="1"/>
  <c r="G60" i="4" s="1"/>
  <c r="AB120" i="1"/>
  <c r="AF116" i="1"/>
  <c r="AG123" i="1"/>
  <c r="AF131" i="1"/>
  <c r="AA78" i="1"/>
  <c r="AA87" i="1"/>
  <c r="AF102" i="1"/>
  <c r="AB103" i="1"/>
  <c r="AA45" i="1"/>
  <c r="AG52" i="1"/>
  <c r="AB12" i="1"/>
  <c r="AB15" i="1"/>
  <c r="AC3" i="1"/>
  <c r="D3" i="4" s="1"/>
  <c r="D40" i="4" s="1"/>
  <c r="AH11" i="1"/>
  <c r="AG11" i="1"/>
  <c r="AA3" i="1"/>
  <c r="AA7" i="1"/>
  <c r="AF20" i="1"/>
  <c r="AG24" i="1"/>
  <c r="AH17" i="1"/>
  <c r="AG20" i="1"/>
  <c r="AF7" i="1"/>
  <c r="AA364" i="1" l="1"/>
  <c r="AG372" i="1"/>
  <c r="AG360" i="1"/>
  <c r="AB360" i="1"/>
  <c r="AG364" i="1"/>
  <c r="AG356" i="1"/>
  <c r="AB363" i="1"/>
  <c r="AA378" i="1"/>
  <c r="AH368" i="1"/>
  <c r="L19" i="4" s="1"/>
  <c r="L56" i="4" s="1"/>
  <c r="AH319" i="1"/>
  <c r="K6" i="4" s="1"/>
  <c r="K43" i="4" s="1"/>
  <c r="AG319" i="1"/>
  <c r="AF338" i="1"/>
  <c r="AG334" i="1"/>
  <c r="AB326" i="1"/>
  <c r="AB322" i="1"/>
  <c r="AC333" i="1"/>
  <c r="AG309" i="1"/>
  <c r="AA287" i="1"/>
  <c r="AC287" i="1"/>
  <c r="AC286" i="1"/>
  <c r="AH282" i="1"/>
  <c r="J5" i="4" s="1"/>
  <c r="J42" i="4" s="1"/>
  <c r="AA305" i="1"/>
  <c r="AG301" i="1"/>
  <c r="AB308" i="1"/>
  <c r="AH224" i="1"/>
  <c r="I13" i="4" s="1"/>
  <c r="I50" i="4" s="1"/>
  <c r="AH228" i="1"/>
  <c r="I17" i="4" s="1"/>
  <c r="I54" i="4" s="1"/>
  <c r="AH216" i="1"/>
  <c r="I5" i="4" s="1"/>
  <c r="I42" i="4" s="1"/>
  <c r="AC236" i="1"/>
  <c r="AF236" i="1"/>
  <c r="AB234" i="1"/>
  <c r="Z238" i="1"/>
  <c r="AH239" i="1"/>
  <c r="I28" i="4" s="1"/>
  <c r="I65" i="4" s="1"/>
  <c r="AC235" i="1"/>
  <c r="AA231" i="1"/>
  <c r="AC227" i="1"/>
  <c r="AF219" i="1"/>
  <c r="AH241" i="1"/>
  <c r="I30" i="4" s="1"/>
  <c r="I67" i="4" s="1"/>
  <c r="AF243" i="1"/>
  <c r="AG175" i="1"/>
  <c r="AF159" i="1"/>
  <c r="AH172" i="1"/>
  <c r="H28" i="4" s="1"/>
  <c r="H65" i="4" s="1"/>
  <c r="AC168" i="1"/>
  <c r="AF164" i="1"/>
  <c r="AH160" i="1"/>
  <c r="H16" i="4" s="1"/>
  <c r="H53" i="4" s="1"/>
  <c r="AG156" i="1"/>
  <c r="AA152" i="1"/>
  <c r="AH148" i="1"/>
  <c r="H4" i="4" s="1"/>
  <c r="H41" i="4" s="1"/>
  <c r="AB177" i="1"/>
  <c r="AB137" i="1"/>
  <c r="AH137" i="1"/>
  <c r="G29" i="4" s="1"/>
  <c r="G66" i="4" s="1"/>
  <c r="AG136" i="1"/>
  <c r="AH124" i="1"/>
  <c r="G16" i="4" s="1"/>
  <c r="G53" i="4" s="1"/>
  <c r="AF137" i="1"/>
  <c r="AG112" i="1"/>
  <c r="AG120" i="1"/>
  <c r="AB128" i="1"/>
  <c r="AB76" i="1"/>
  <c r="AH102" i="1"/>
  <c r="AA96" i="1"/>
  <c r="AG84" i="1"/>
  <c r="AG96" i="1"/>
  <c r="AG92" i="1"/>
  <c r="AC88" i="1"/>
  <c r="F16" i="4" s="1"/>
  <c r="F53" i="4" s="1"/>
  <c r="AC84" i="1"/>
  <c r="F12" i="4" s="1"/>
  <c r="F49" i="4" s="1"/>
  <c r="AG95" i="1"/>
  <c r="AH91" i="1"/>
  <c r="AB83" i="1"/>
  <c r="AH75" i="1"/>
  <c r="AA105" i="1"/>
  <c r="AB45" i="1"/>
  <c r="AF59" i="1"/>
  <c r="AC66" i="1"/>
  <c r="E30" i="4" s="1"/>
  <c r="E67" i="4" s="1"/>
  <c r="AC23" i="1"/>
  <c r="D23" i="4" s="1"/>
  <c r="D60" i="4" s="1"/>
  <c r="AB16" i="1"/>
  <c r="AC19" i="1"/>
  <c r="D19" i="4" s="1"/>
  <c r="D56" i="4" s="1"/>
  <c r="AA4" i="1"/>
  <c r="AF27" i="1"/>
  <c r="AA16" i="1"/>
  <c r="AG4" i="1"/>
  <c r="AA27" i="1"/>
  <c r="AF19" i="1"/>
  <c r="AH28" i="1"/>
  <c r="AB29" i="1"/>
  <c r="AF25" i="1"/>
  <c r="AC17" i="1"/>
  <c r="D17" i="4" s="1"/>
  <c r="D54" i="4" s="1"/>
  <c r="W165" i="2"/>
  <c r="U164" i="2"/>
  <c r="W160" i="2"/>
  <c r="U151" i="2"/>
  <c r="V147" i="2"/>
  <c r="U141" i="2"/>
  <c r="V193" i="2"/>
  <c r="V328" i="2"/>
  <c r="U238" i="2"/>
  <c r="V356" i="2"/>
  <c r="U213" i="2"/>
  <c r="W92" i="2"/>
  <c r="U99" i="2"/>
  <c r="U101" i="2"/>
  <c r="V359" i="2"/>
  <c r="U357" i="2"/>
  <c r="W355" i="2"/>
  <c r="V11" i="2"/>
  <c r="W13" i="2"/>
  <c r="V15" i="2"/>
  <c r="V17" i="2"/>
  <c r="V18" i="2"/>
  <c r="W21" i="2"/>
  <c r="V22" i="2"/>
  <c r="V26" i="2"/>
  <c r="W29" i="2"/>
  <c r="W33" i="2"/>
  <c r="U43" i="2"/>
  <c r="W55" i="2"/>
  <c r="U63" i="2"/>
  <c r="V86" i="2"/>
  <c r="V95" i="2"/>
  <c r="U24" i="2"/>
  <c r="U56" i="2"/>
  <c r="U84" i="2"/>
  <c r="W96" i="2"/>
  <c r="W122" i="2"/>
  <c r="W128" i="2"/>
  <c r="V137" i="2"/>
  <c r="U162" i="2"/>
  <c r="U160" i="2"/>
  <c r="W152" i="2"/>
  <c r="U150" i="2"/>
  <c r="W149" i="2"/>
  <c r="U143" i="2"/>
  <c r="V138" i="2"/>
  <c r="W197" i="2"/>
  <c r="W196" i="2"/>
  <c r="U193" i="2"/>
  <c r="U192" i="2"/>
  <c r="W187" i="2"/>
  <c r="U330" i="2"/>
  <c r="U327" i="2"/>
  <c r="U325" i="2"/>
  <c r="U323" i="2"/>
  <c r="W292" i="2"/>
  <c r="V270" i="2"/>
  <c r="U264" i="2"/>
  <c r="U244" i="2"/>
  <c r="U243" i="2"/>
  <c r="W342" i="2"/>
  <c r="U336" i="2"/>
  <c r="U135" i="2"/>
  <c r="W361" i="2"/>
  <c r="W10" i="2"/>
  <c r="U14" i="2"/>
  <c r="V19" i="2"/>
  <c r="W23" i="2"/>
  <c r="W25" i="2"/>
  <c r="V30" i="2"/>
  <c r="V62" i="2"/>
  <c r="V65" i="2"/>
  <c r="W87" i="2"/>
  <c r="U91" i="2"/>
  <c r="W109" i="2"/>
  <c r="V118" i="2"/>
  <c r="V119" i="2"/>
  <c r="W129" i="2"/>
  <c r="V130" i="2"/>
  <c r="U132" i="2"/>
  <c r="U165" i="2"/>
  <c r="V161" i="2"/>
  <c r="U152" i="2"/>
  <c r="V150" i="2"/>
  <c r="V149" i="2"/>
  <c r="V148" i="2"/>
  <c r="V146" i="2"/>
  <c r="V144" i="2"/>
  <c r="U142" i="2"/>
  <c r="V141" i="2"/>
  <c r="W139" i="2"/>
  <c r="U198" i="2"/>
  <c r="V196" i="2"/>
  <c r="U195" i="2"/>
  <c r="V191" i="2"/>
  <c r="V189" i="2"/>
  <c r="V185" i="2"/>
  <c r="U362" i="2"/>
  <c r="V330" i="2"/>
  <c r="V324" i="2"/>
  <c r="V316" i="2"/>
  <c r="U311" i="2"/>
  <c r="U310" i="2"/>
  <c r="V304" i="2"/>
  <c r="U271" i="2"/>
  <c r="U227" i="2"/>
  <c r="V225" i="2"/>
  <c r="W224" i="2"/>
  <c r="U219" i="2"/>
  <c r="U218" i="2"/>
  <c r="W216" i="2"/>
  <c r="W206" i="2"/>
  <c r="U166" i="2"/>
  <c r="W298" i="2"/>
  <c r="U167" i="2"/>
  <c r="V38" i="2"/>
  <c r="W39" i="2"/>
  <c r="W105" i="2"/>
  <c r="V303" i="2"/>
  <c r="V269" i="2"/>
  <c r="W195" i="2"/>
  <c r="U95" i="2"/>
  <c r="W141" i="2"/>
  <c r="Y141" i="2" s="1"/>
  <c r="Z141" i="2" s="1"/>
  <c r="W150" i="2"/>
  <c r="W257" i="2"/>
  <c r="V139" i="2"/>
  <c r="V84" i="2"/>
  <c r="W91" i="2"/>
  <c r="W327" i="2"/>
  <c r="V113" i="2"/>
  <c r="W356" i="2"/>
  <c r="W351" i="2"/>
  <c r="W349" i="2"/>
  <c r="U343" i="2"/>
  <c r="V337" i="2"/>
  <c r="U335" i="2"/>
  <c r="V34" i="2"/>
  <c r="V100" i="2"/>
  <c r="U232" i="2"/>
  <c r="V35" i="2"/>
  <c r="W68" i="2"/>
  <c r="W101" i="2"/>
  <c r="U134" i="2"/>
  <c r="W300" i="2"/>
  <c r="W332" i="2"/>
  <c r="U55" i="2"/>
  <c r="W362" i="2"/>
  <c r="U148" i="2"/>
  <c r="X148" i="2" s="1"/>
  <c r="W132" i="2"/>
  <c r="U105" i="2"/>
  <c r="V165" i="2"/>
  <c r="W56" i="2"/>
  <c r="W8" i="2"/>
  <c r="V12" i="2"/>
  <c r="W40" i="2"/>
  <c r="U62" i="2"/>
  <c r="U66" i="2"/>
  <c r="W76" i="2"/>
  <c r="W80" i="2"/>
  <c r="U82" i="2"/>
  <c r="U93" i="2"/>
  <c r="V98" i="2"/>
  <c r="V105" i="2"/>
  <c r="X105" i="2" s="1"/>
  <c r="U106" i="2"/>
  <c r="U108" i="2"/>
  <c r="V110" i="2"/>
  <c r="U113" i="2"/>
  <c r="W124" i="2"/>
  <c r="U126" i="2"/>
  <c r="W161" i="2"/>
  <c r="W158" i="2"/>
  <c r="W151" i="2"/>
  <c r="W145" i="2"/>
  <c r="W143" i="2"/>
  <c r="W142" i="2"/>
  <c r="W140" i="2"/>
  <c r="W191" i="2"/>
  <c r="U190" i="2"/>
  <c r="W183" i="2"/>
  <c r="U174" i="2"/>
  <c r="W326" i="2"/>
  <c r="V325" i="2"/>
  <c r="W324" i="2"/>
  <c r="W323" i="2"/>
  <c r="W320" i="2"/>
  <c r="W314" i="2"/>
  <c r="W313" i="2"/>
  <c r="W312" i="2"/>
  <c r="U308" i="2"/>
  <c r="W306" i="2"/>
  <c r="U305" i="2"/>
  <c r="V302" i="2"/>
  <c r="W297" i="2"/>
  <c r="U292" i="2"/>
  <c r="W286" i="2"/>
  <c r="W284" i="2"/>
  <c r="V283" i="2"/>
  <c r="V279" i="2"/>
  <c r="W278" i="2"/>
  <c r="W276" i="2"/>
  <c r="V273" i="2"/>
  <c r="W272" i="2"/>
  <c r="V271" i="2"/>
  <c r="W259" i="2"/>
  <c r="U258" i="2"/>
  <c r="W242" i="2"/>
  <c r="V237" i="2"/>
  <c r="U230" i="2"/>
  <c r="W229" i="2"/>
  <c r="U228" i="2"/>
  <c r="V226" i="2"/>
  <c r="U225" i="2"/>
  <c r="U223" i="2"/>
  <c r="V222" i="2"/>
  <c r="W221" i="2"/>
  <c r="U220" i="2"/>
  <c r="W219" i="2"/>
  <c r="U217" i="2"/>
  <c r="U212" i="2"/>
  <c r="U208" i="2"/>
  <c r="U207" i="2"/>
  <c r="V206" i="2"/>
  <c r="W354" i="2"/>
  <c r="V354" i="2"/>
  <c r="U350" i="2"/>
  <c r="V350" i="2"/>
  <c r="U332" i="2"/>
  <c r="V343" i="2"/>
  <c r="V51" i="2"/>
  <c r="V134" i="2"/>
  <c r="U13" i="2"/>
  <c r="V42" i="2"/>
  <c r="V97" i="2"/>
  <c r="U97" i="2"/>
  <c r="V117" i="2"/>
  <c r="U117" i="2"/>
  <c r="U121" i="2"/>
  <c r="V121" i="2"/>
  <c r="V125" i="2"/>
  <c r="U125" i="2"/>
  <c r="W125" i="2"/>
  <c r="V322" i="2"/>
  <c r="W322" i="2"/>
  <c r="V227" i="2"/>
  <c r="W227" i="2"/>
  <c r="X227" i="2" s="1"/>
  <c r="U224" i="2"/>
  <c r="V224" i="2"/>
  <c r="W168" i="2"/>
  <c r="U168" i="2"/>
  <c r="U234" i="2"/>
  <c r="W234" i="2"/>
  <c r="W134" i="2"/>
  <c r="U351" i="2"/>
  <c r="W110" i="2"/>
  <c r="V126" i="2"/>
  <c r="V46" i="2"/>
  <c r="V50" i="2"/>
  <c r="V52" i="2"/>
  <c r="W53" i="2"/>
  <c r="U57" i="2"/>
  <c r="V60" i="2"/>
  <c r="V61" i="2"/>
  <c r="W65" i="2"/>
  <c r="U72" i="2"/>
  <c r="V73" i="2"/>
  <c r="V76" i="2"/>
  <c r="V80" i="2"/>
  <c r="V365" i="2"/>
  <c r="U328" i="2"/>
  <c r="V327" i="2"/>
  <c r="V351" i="2"/>
  <c r="V349" i="2"/>
  <c r="U346" i="2"/>
  <c r="W341" i="2"/>
  <c r="W43" i="2"/>
  <c r="U47" i="2"/>
  <c r="W62" i="2"/>
  <c r="V66" i="2"/>
  <c r="V74" i="2"/>
  <c r="W86" i="2"/>
  <c r="V91" i="2"/>
  <c r="U92" i="2"/>
  <c r="W94" i="2"/>
  <c r="W95" i="2"/>
  <c r="V111" i="2"/>
  <c r="V120" i="2"/>
  <c r="W130" i="2"/>
  <c r="V131" i="2"/>
  <c r="V132" i="2"/>
  <c r="U161" i="2"/>
  <c r="Y161" i="2" s="1"/>
  <c r="Z161" i="2" s="1"/>
  <c r="V160" i="2"/>
  <c r="V159" i="2"/>
  <c r="V152" i="2"/>
  <c r="V151" i="2"/>
  <c r="U149" i="2"/>
  <c r="U144" i="2"/>
  <c r="V140" i="2"/>
  <c r="U197" i="2"/>
  <c r="U194" i="2"/>
  <c r="V192" i="2"/>
  <c r="U191" i="2"/>
  <c r="V175" i="2"/>
  <c r="W363" i="2"/>
  <c r="V362" i="2"/>
  <c r="U329" i="2"/>
  <c r="W359" i="2"/>
  <c r="V170" i="2"/>
  <c r="W335" i="2"/>
  <c r="W138" i="2"/>
  <c r="W170" i="2"/>
  <c r="W303" i="2"/>
  <c r="W302" i="2"/>
  <c r="U269" i="2"/>
  <c r="W7" i="2"/>
  <c r="U7" i="2"/>
  <c r="U31" i="2"/>
  <c r="W31" i="2"/>
  <c r="V39" i="2"/>
  <c r="V33" i="2"/>
  <c r="V7" i="2"/>
  <c r="V293" i="2"/>
  <c r="W293" i="2"/>
  <c r="U274" i="2"/>
  <c r="W274" i="2"/>
  <c r="V218" i="2"/>
  <c r="W218" i="2"/>
  <c r="U216" i="2"/>
  <c r="V216" i="2"/>
  <c r="U353" i="2"/>
  <c r="V353" i="2"/>
  <c r="U348" i="2"/>
  <c r="V348" i="2"/>
  <c r="W366" i="2"/>
  <c r="V366" i="2"/>
  <c r="V300" i="2"/>
  <c r="V68" i="2"/>
  <c r="W273" i="2"/>
  <c r="V323" i="2"/>
  <c r="W217" i="2"/>
  <c r="V219" i="2"/>
  <c r="X161" i="2"/>
  <c r="U366" i="2"/>
  <c r="V223" i="2"/>
  <c r="W283" i="2"/>
  <c r="W308" i="2"/>
  <c r="W52" i="2"/>
  <c r="W57" i="2"/>
  <c r="U293" i="2"/>
  <c r="U355" i="2"/>
  <c r="V228" i="2"/>
  <c r="U206" i="2"/>
  <c r="U352" i="2"/>
  <c r="W352" i="2"/>
  <c r="U337" i="2"/>
  <c r="W35" i="2"/>
  <c r="V234" i="2"/>
  <c r="U226" i="2"/>
  <c r="W42" i="2"/>
  <c r="U300" i="2"/>
  <c r="U324" i="2"/>
  <c r="V220" i="2"/>
  <c r="V217" i="2"/>
  <c r="X141" i="2"/>
  <c r="W279" i="2"/>
  <c r="V53" i="2"/>
  <c r="W223" i="2"/>
  <c r="V355" i="2"/>
  <c r="V21" i="2"/>
  <c r="U222" i="2"/>
  <c r="U286" i="2"/>
  <c r="U10" i="2"/>
  <c r="U12" i="2"/>
  <c r="W12" i="2"/>
  <c r="W14" i="2"/>
  <c r="V25" i="2"/>
  <c r="W30" i="2"/>
  <c r="V41" i="2"/>
  <c r="U42" i="2"/>
  <c r="V45" i="2"/>
  <c r="U49" i="2"/>
  <c r="W59" i="2"/>
  <c r="V59" i="2"/>
  <c r="U60" i="2"/>
  <c r="V63" i="2"/>
  <c r="U64" i="2"/>
  <c r="V71" i="2"/>
  <c r="V72" i="2"/>
  <c r="V75" i="2"/>
  <c r="U76" i="2"/>
  <c r="U79" i="2"/>
  <c r="U80" i="2"/>
  <c r="V162" i="2"/>
  <c r="W162" i="2"/>
  <c r="U171" i="2"/>
  <c r="V171" i="2"/>
  <c r="U326" i="2"/>
  <c r="V308" i="2"/>
  <c r="U302" i="2"/>
  <c r="V274" i="2"/>
  <c r="U273" i="2"/>
  <c r="W350" i="2"/>
  <c r="U349" i="2"/>
  <c r="V128" i="2"/>
  <c r="V157" i="2"/>
  <c r="W157" i="2"/>
  <c r="V156" i="2"/>
  <c r="W146" i="2"/>
  <c r="V190" i="2"/>
  <c r="W189" i="2"/>
  <c r="V188" i="2"/>
  <c r="V187" i="2"/>
  <c r="W180" i="2"/>
  <c r="V179" i="2"/>
  <c r="W178" i="2"/>
  <c r="V176" i="2"/>
  <c r="W175" i="2"/>
  <c r="V174" i="2"/>
  <c r="W172" i="2"/>
  <c r="W328" i="2"/>
  <c r="V287" i="2"/>
  <c r="W271" i="2"/>
  <c r="U270" i="2"/>
  <c r="W269" i="2"/>
  <c r="W264" i="2"/>
  <c r="U262" i="2"/>
  <c r="U260" i="2"/>
  <c r="U259" i="2"/>
  <c r="V258" i="2"/>
  <c r="V249" i="2"/>
  <c r="W360" i="2"/>
  <c r="W358" i="2"/>
  <c r="V357" i="2"/>
  <c r="U354" i="2"/>
  <c r="U342" i="2"/>
  <c r="V336" i="2"/>
  <c r="W336" i="2"/>
  <c r="V168" i="2"/>
  <c r="V299" i="2"/>
  <c r="V333" i="2"/>
  <c r="V332" i="2"/>
  <c r="V335" i="2"/>
  <c r="W188" i="2"/>
  <c r="W121" i="2"/>
  <c r="W97" i="2"/>
  <c r="W357" i="2"/>
  <c r="V326" i="2"/>
  <c r="U15" i="2"/>
  <c r="W15" i="2"/>
  <c r="V16" i="2"/>
  <c r="U21" i="2"/>
  <c r="W73" i="2"/>
  <c r="W75" i="2"/>
  <c r="W111" i="2"/>
  <c r="U137" i="2"/>
  <c r="V145" i="2"/>
  <c r="W144" i="2"/>
  <c r="V143" i="2"/>
  <c r="V142" i="2"/>
  <c r="U140" i="2"/>
  <c r="U139" i="2"/>
  <c r="U138" i="2"/>
  <c r="W198" i="2"/>
  <c r="V197" i="2"/>
  <c r="Y197" i="2" s="1"/>
  <c r="Z197" i="2" s="1"/>
  <c r="U196" i="2"/>
  <c r="V195" i="2"/>
  <c r="V194" i="2"/>
  <c r="W193" i="2"/>
  <c r="W192" i="2"/>
  <c r="V183" i="2"/>
  <c r="V363" i="2"/>
  <c r="V329" i="2"/>
  <c r="V361" i="2"/>
  <c r="W337" i="2"/>
  <c r="W232" i="2"/>
  <c r="V298" i="2"/>
  <c r="V331" i="2"/>
  <c r="W364" i="2"/>
  <c r="W69" i="2"/>
  <c r="U102" i="2"/>
  <c r="W167" i="2"/>
  <c r="W18" i="2"/>
  <c r="W19" i="2"/>
  <c r="V20" i="2"/>
  <c r="U22" i="2"/>
  <c r="W51" i="2"/>
  <c r="V55" i="2"/>
  <c r="V56" i="2"/>
  <c r="W77" i="2"/>
  <c r="U78" i="2"/>
  <c r="W81" i="2"/>
  <c r="W83" i="2"/>
  <c r="V85" i="2"/>
  <c r="U87" i="2"/>
  <c r="V88" i="2"/>
  <c r="U89" i="2"/>
  <c r="V257" i="2"/>
  <c r="W256" i="2"/>
  <c r="U253" i="2"/>
  <c r="U251" i="2"/>
  <c r="W249" i="2"/>
  <c r="V248" i="2"/>
  <c r="W247" i="2"/>
  <c r="V245" i="2"/>
  <c r="V244" i="2"/>
  <c r="W243" i="2"/>
  <c r="V240" i="2"/>
  <c r="V238" i="2"/>
  <c r="U237" i="2"/>
  <c r="V236" i="2"/>
  <c r="U231" i="2"/>
  <c r="W230" i="2"/>
  <c r="V212" i="2"/>
  <c r="V211" i="2"/>
  <c r="V207" i="2"/>
  <c r="V205" i="2"/>
  <c r="W204" i="2"/>
  <c r="U347" i="2"/>
  <c r="U340" i="2"/>
  <c r="V338" i="2"/>
  <c r="W34" i="2"/>
  <c r="U100" i="2"/>
  <c r="V133" i="2"/>
  <c r="V166" i="2"/>
  <c r="V102" i="2"/>
  <c r="W44" i="2"/>
  <c r="V44" i="2"/>
  <c r="U58" i="2"/>
  <c r="W58" i="2"/>
  <c r="V242" i="2"/>
  <c r="U242" i="2"/>
  <c r="V241" i="2"/>
  <c r="U241" i="2"/>
  <c r="U239" i="2"/>
  <c r="V239" i="2"/>
  <c r="U40" i="2"/>
  <c r="V251" i="2"/>
  <c r="W72" i="2"/>
  <c r="V243" i="2"/>
  <c r="W41" i="2"/>
  <c r="U45" i="2"/>
  <c r="W240" i="2"/>
  <c r="W239" i="2"/>
  <c r="U236" i="2"/>
  <c r="V256" i="2"/>
  <c r="V58" i="2"/>
  <c r="V364" i="2"/>
  <c r="U248" i="2"/>
  <c r="W190" i="2"/>
  <c r="W47" i="2"/>
  <c r="U81" i="2"/>
  <c r="W236" i="2"/>
  <c r="U175" i="2"/>
  <c r="W17" i="2"/>
  <c r="U17" i="2"/>
  <c r="U23" i="2"/>
  <c r="V23" i="2"/>
  <c r="W24" i="2"/>
  <c r="V24" i="2"/>
  <c r="V345" i="2"/>
  <c r="U345" i="2"/>
  <c r="W345" i="2"/>
  <c r="U67" i="2"/>
  <c r="W67" i="2"/>
  <c r="W299" i="2"/>
  <c r="U204" i="2"/>
  <c r="V204" i="2"/>
  <c r="W244" i="2"/>
  <c r="U205" i="2"/>
  <c r="W207" i="2"/>
  <c r="V230" i="2"/>
  <c r="W74" i="2"/>
  <c r="V89" i="2"/>
  <c r="V231" i="2"/>
  <c r="W49" i="2"/>
  <c r="W26" i="2"/>
  <c r="U26" i="2"/>
  <c r="V49" i="2"/>
  <c r="U186" i="2"/>
  <c r="V186" i="2"/>
  <c r="U184" i="2"/>
  <c r="V184" i="2"/>
  <c r="W184" i="2"/>
  <c r="W182" i="2"/>
  <c r="V182" i="2"/>
  <c r="W173" i="2"/>
  <c r="U173" i="2"/>
  <c r="V272" i="2"/>
  <c r="U272" i="2"/>
  <c r="V263" i="2"/>
  <c r="U263" i="2"/>
  <c r="U261" i="2"/>
  <c r="V261" i="2"/>
  <c r="U257" i="2"/>
  <c r="V36" i="2"/>
  <c r="U36" i="2"/>
  <c r="U39" i="2"/>
  <c r="W270" i="2"/>
  <c r="U189" i="2"/>
  <c r="U187" i="2"/>
  <c r="V43" i="2"/>
  <c r="V232" i="2"/>
  <c r="V247" i="2"/>
  <c r="U88" i="2"/>
  <c r="V81" i="2"/>
  <c r="U50" i="2"/>
  <c r="W45" i="2"/>
  <c r="U240" i="2"/>
  <c r="U33" i="2"/>
  <c r="U333" i="2"/>
  <c r="W102" i="2"/>
  <c r="W333" i="2"/>
  <c r="V14" i="2"/>
  <c r="V77" i="2"/>
  <c r="V172" i="2"/>
  <c r="W176" i="2"/>
  <c r="U20" i="2"/>
  <c r="W78" i="2"/>
  <c r="V198" i="2"/>
  <c r="U364" i="2"/>
  <c r="W166" i="2"/>
  <c r="U59" i="2"/>
  <c r="W241" i="2"/>
  <c r="V87" i="2"/>
  <c r="W66" i="2"/>
  <c r="U44" i="2"/>
  <c r="U331" i="2"/>
  <c r="W340" i="2"/>
  <c r="W22" i="2"/>
  <c r="V67" i="2"/>
  <c r="W261" i="2"/>
  <c r="W133" i="2"/>
  <c r="U8" i="2"/>
  <c r="U16" i="2"/>
  <c r="W174" i="2"/>
  <c r="W16" i="2"/>
  <c r="V10" i="2"/>
  <c r="U11" i="2"/>
  <c r="W11" i="2"/>
  <c r="U18" i="2"/>
  <c r="U71" i="2"/>
  <c r="U74" i="2"/>
  <c r="U75" i="2"/>
  <c r="U77" i="2"/>
  <c r="W79" i="2"/>
  <c r="V79" i="2"/>
  <c r="W84" i="2"/>
  <c r="W90" i="2"/>
  <c r="U90" i="2"/>
  <c r="U96" i="2"/>
  <c r="V96" i="2"/>
  <c r="W238" i="2"/>
  <c r="W237" i="2"/>
  <c r="W231" i="2"/>
  <c r="U229" i="2"/>
  <c r="V229" i="2"/>
  <c r="U221" i="2"/>
  <c r="V221" i="2"/>
  <c r="V341" i="2"/>
  <c r="U341" i="2"/>
  <c r="U338" i="2"/>
  <c r="V8" i="2"/>
  <c r="V31" i="2"/>
  <c r="V40" i="2"/>
  <c r="W89" i="2"/>
  <c r="V90" i="2"/>
  <c r="V94" i="2"/>
  <c r="W113" i="2"/>
  <c r="W117" i="2"/>
  <c r="U163" i="2"/>
  <c r="W159" i="2"/>
  <c r="W194" i="2"/>
  <c r="U317" i="2"/>
  <c r="U307" i="2"/>
  <c r="U303" i="2"/>
  <c r="U290" i="2"/>
  <c r="V286" i="2"/>
  <c r="U283" i="2"/>
  <c r="U279" i="2"/>
  <c r="W260" i="2"/>
  <c r="W258" i="2"/>
  <c r="W228" i="2"/>
  <c r="W226" i="2"/>
  <c r="W225" i="2"/>
  <c r="W222" i="2"/>
  <c r="W220" i="2"/>
  <c r="W212" i="2"/>
  <c r="U361" i="2"/>
  <c r="U359" i="2"/>
  <c r="U356" i="2"/>
  <c r="U68" i="2"/>
  <c r="V47" i="2"/>
  <c r="U53" i="2"/>
  <c r="W60" i="2"/>
  <c r="U61" i="2"/>
  <c r="W61" i="2"/>
  <c r="W63" i="2"/>
  <c r="V64" i="2"/>
  <c r="U65" i="2"/>
  <c r="U94" i="2"/>
  <c r="V109" i="2"/>
  <c r="U109" i="2"/>
  <c r="V129" i="2"/>
  <c r="U129" i="2"/>
  <c r="U172" i="2"/>
  <c r="V305" i="2"/>
  <c r="W305" i="2"/>
  <c r="U256" i="2"/>
  <c r="U249" i="2"/>
  <c r="U247" i="2"/>
  <c r="W353" i="2"/>
  <c r="V347" i="2"/>
  <c r="W347" i="2"/>
  <c r="W331" i="2"/>
  <c r="V101" i="2"/>
  <c r="X101" i="2" s="1"/>
  <c r="U298" i="2"/>
  <c r="V69" i="2"/>
  <c r="U365" i="2"/>
  <c r="V342" i="2"/>
  <c r="U35" i="2"/>
  <c r="W5" i="2"/>
  <c r="U6" i="2"/>
  <c r="U30" i="2"/>
  <c r="U38" i="2"/>
  <c r="W38" i="2"/>
  <c r="W50" i="2"/>
  <c r="U52" i="2"/>
  <c r="W64" i="2"/>
  <c r="U73" i="2"/>
  <c r="W88" i="2"/>
  <c r="W137" i="2"/>
  <c r="U146" i="2"/>
  <c r="W185" i="2"/>
  <c r="V173" i="2"/>
  <c r="W171" i="2"/>
  <c r="W330" i="2"/>
  <c r="W205" i="2"/>
  <c r="W348" i="2"/>
  <c r="W343" i="2"/>
  <c r="W36" i="2"/>
  <c r="U69" i="2"/>
  <c r="U233" i="2"/>
  <c r="U86" i="2"/>
  <c r="U110" i="2"/>
  <c r="U111" i="2"/>
  <c r="U119" i="2"/>
  <c r="W126" i="2"/>
  <c r="U128" i="2"/>
  <c r="U130" i="2"/>
  <c r="V164" i="2"/>
  <c r="W163" i="2"/>
  <c r="U157" i="2"/>
  <c r="W186" i="2"/>
  <c r="U176" i="2"/>
  <c r="U363" i="2"/>
  <c r="W325" i="2"/>
  <c r="V260" i="2"/>
  <c r="W251" i="2"/>
  <c r="U209" i="2"/>
  <c r="V208" i="2"/>
  <c r="V340" i="2"/>
  <c r="V167" i="2"/>
  <c r="AF26" i="1"/>
  <c r="AA26" i="1"/>
  <c r="H17" i="1"/>
  <c r="AE17" i="1" s="1"/>
  <c r="AF328" i="1"/>
  <c r="AH328" i="1"/>
  <c r="K15" i="4" s="1"/>
  <c r="K52" i="4" s="1"/>
  <c r="AH324" i="1"/>
  <c r="K11" i="4" s="1"/>
  <c r="K48" i="4" s="1"/>
  <c r="AA324" i="1"/>
  <c r="AG320" i="1"/>
  <c r="AA320" i="1"/>
  <c r="AC320" i="1"/>
  <c r="AC316" i="1"/>
  <c r="AH316" i="1"/>
  <c r="K3" i="4" s="1"/>
  <c r="K40" i="4" s="1"/>
  <c r="AF299" i="1"/>
  <c r="AC299" i="1"/>
  <c r="AF295" i="1"/>
  <c r="AB295" i="1"/>
  <c r="AA291" i="1"/>
  <c r="AH291" i="1"/>
  <c r="J14" i="4" s="1"/>
  <c r="J51" i="4" s="1"/>
  <c r="AH214" i="1"/>
  <c r="I3" i="4" s="1"/>
  <c r="I40" i="4" s="1"/>
  <c r="AB214" i="1"/>
  <c r="AG214" i="1"/>
  <c r="AA167" i="1"/>
  <c r="AF167" i="1"/>
  <c r="AF163" i="1"/>
  <c r="AC163" i="1"/>
  <c r="AG163" i="1"/>
  <c r="AG155" i="1"/>
  <c r="AA155" i="1"/>
  <c r="AA151" i="1"/>
  <c r="AG151" i="1"/>
  <c r="AF151" i="1"/>
  <c r="AB147" i="1"/>
  <c r="AG147" i="1"/>
  <c r="AH147" i="1"/>
  <c r="H3" i="4" s="1"/>
  <c r="H40" i="4" s="1"/>
  <c r="AF147" i="1"/>
  <c r="AC147" i="1"/>
  <c r="H43" i="1"/>
  <c r="H45" i="1"/>
  <c r="Z45" i="1" s="1"/>
  <c r="H47" i="1"/>
  <c r="AE47" i="1" s="1"/>
  <c r="AA379" i="1"/>
  <c r="AB379" i="1"/>
  <c r="AB32" i="1"/>
  <c r="AH32" i="1"/>
  <c r="AA177" i="1"/>
  <c r="AH230" i="1"/>
  <c r="I19" i="4" s="1"/>
  <c r="I56" i="4" s="1"/>
  <c r="AF214" i="1"/>
  <c r="AH218" i="1"/>
  <c r="I7" i="4" s="1"/>
  <c r="I44" i="4" s="1"/>
  <c r="AF287" i="1"/>
  <c r="AA295" i="1"/>
  <c r="AB287" i="1"/>
  <c r="AH295" i="1"/>
  <c r="J18" i="4" s="1"/>
  <c r="J55" i="4" s="1"/>
  <c r="AB316" i="1"/>
  <c r="H66" i="1"/>
  <c r="AA38" i="1"/>
  <c r="AC175" i="1"/>
  <c r="AC159" i="1"/>
  <c r="AA147" i="1"/>
  <c r="AH303" i="1"/>
  <c r="J26" i="4" s="1"/>
  <c r="J63" i="4" s="1"/>
  <c r="AH343" i="1"/>
  <c r="K30" i="4" s="1"/>
  <c r="K67" i="4" s="1"/>
  <c r="AF123" i="1"/>
  <c r="AC123" i="1"/>
  <c r="AH123" i="1"/>
  <c r="G15" i="4" s="1"/>
  <c r="G52" i="4" s="1"/>
  <c r="AF119" i="1"/>
  <c r="AC119" i="1"/>
  <c r="AC134" i="1"/>
  <c r="AC22" i="1"/>
  <c r="D22" i="4" s="1"/>
  <c r="D59" i="4" s="1"/>
  <c r="AH14" i="1"/>
  <c r="AB6" i="1"/>
  <c r="AH6" i="1"/>
  <c r="AC6" i="1"/>
  <c r="D6" i="4" s="1"/>
  <c r="D43" i="4" s="1"/>
  <c r="H12" i="1"/>
  <c r="AE12" i="1" s="1"/>
  <c r="H2" i="1"/>
  <c r="Z2" i="1" s="1"/>
  <c r="H20" i="1"/>
  <c r="Z20" i="1" s="1"/>
  <c r="H15" i="1"/>
  <c r="H18" i="1"/>
  <c r="AE18" i="1" s="1"/>
  <c r="AC51" i="1"/>
  <c r="E15" i="4" s="1"/>
  <c r="E52" i="4" s="1"/>
  <c r="AC47" i="1"/>
  <c r="E11" i="4" s="1"/>
  <c r="E48" i="4" s="1"/>
  <c r="H38" i="1"/>
  <c r="AH134" i="1"/>
  <c r="G26" i="4" s="1"/>
  <c r="G63" i="4" s="1"/>
  <c r="H355" i="1"/>
  <c r="H343" i="1"/>
  <c r="H275" i="1"/>
  <c r="AG223" i="1"/>
  <c r="AC223" i="1"/>
  <c r="AB284" i="1"/>
  <c r="AA327" i="1"/>
  <c r="AB327" i="1"/>
  <c r="AG327" i="1"/>
  <c r="AF323" i="1"/>
  <c r="AG323" i="1"/>
  <c r="AB298" i="1"/>
  <c r="AA298" i="1"/>
  <c r="AH166" i="1"/>
  <c r="H22" i="4" s="1"/>
  <c r="H59" i="4" s="1"/>
  <c r="AB166" i="1"/>
  <c r="AC162" i="1"/>
  <c r="AB162" i="1"/>
  <c r="AF158" i="1"/>
  <c r="AB158" i="1"/>
  <c r="AG158" i="1"/>
  <c r="AH378" i="1"/>
  <c r="L29" i="4" s="1"/>
  <c r="L66" i="4" s="1"/>
  <c r="AB135" i="1"/>
  <c r="AA135" i="1"/>
  <c r="AG135" i="1"/>
  <c r="AB39" i="1"/>
  <c r="AG38" i="1"/>
  <c r="AC38" i="1"/>
  <c r="E2" i="4" s="1"/>
  <c r="E39" i="4" s="1"/>
  <c r="AH38" i="1"/>
  <c r="AC31" i="1"/>
  <c r="D31" i="4" s="1"/>
  <c r="D68" i="4" s="1"/>
  <c r="AG68" i="1"/>
  <c r="AG177" i="1"/>
  <c r="AC29" i="1"/>
  <c r="D29" i="4" s="1"/>
  <c r="D66" i="4" s="1"/>
  <c r="AH25" i="1"/>
  <c r="AG14" i="1"/>
  <c r="AG76" i="1"/>
  <c r="AC101" i="1"/>
  <c r="F29" i="4" s="1"/>
  <c r="F66" i="4" s="1"/>
  <c r="AB84" i="1"/>
  <c r="AH135" i="1"/>
  <c r="G27" i="4" s="1"/>
  <c r="G64" i="4" s="1"/>
  <c r="AB119" i="1"/>
  <c r="AB150" i="1"/>
  <c r="AF150" i="1"/>
  <c r="AF242" i="1"/>
  <c r="AH238" i="1"/>
  <c r="I27" i="4" s="1"/>
  <c r="I64" i="4" s="1"/>
  <c r="AA214" i="1"/>
  <c r="AA218" i="1"/>
  <c r="AF309" i="1"/>
  <c r="AB301" i="1"/>
  <c r="AB294" i="1"/>
  <c r="AC291" i="1"/>
  <c r="AC295" i="1"/>
  <c r="AB319" i="1"/>
  <c r="AF375" i="1"/>
  <c r="AF135" i="1"/>
  <c r="AH138" i="1"/>
  <c r="G30" i="4" s="1"/>
  <c r="G67" i="4" s="1"/>
  <c r="AH235" i="1"/>
  <c r="I24" i="4" s="1"/>
  <c r="I61" i="4" s="1"/>
  <c r="H31" i="1"/>
  <c r="Z31" i="1" s="1"/>
  <c r="AH146" i="1"/>
  <c r="H2" i="4" s="1"/>
  <c r="H39" i="4" s="1"/>
  <c r="AC154" i="1"/>
  <c r="AH158" i="1"/>
  <c r="H14" i="4" s="1"/>
  <c r="H51" i="4" s="1"/>
  <c r="AH159" i="1"/>
  <c r="H15" i="4" s="1"/>
  <c r="H52" i="4" s="1"/>
  <c r="AH156" i="1"/>
  <c r="H12" i="4" s="1"/>
  <c r="H49" i="4" s="1"/>
  <c r="AA308" i="1"/>
  <c r="AB74" i="1"/>
  <c r="AF92" i="1"/>
  <c r="AA226" i="1"/>
  <c r="AG299" i="1"/>
  <c r="AF320" i="1"/>
  <c r="AA328" i="1"/>
  <c r="AC167" i="1"/>
  <c r="AF125" i="1"/>
  <c r="AC125" i="1"/>
  <c r="AH97" i="1"/>
  <c r="AG93" i="1"/>
  <c r="AH85" i="1"/>
  <c r="AC16" i="1"/>
  <c r="D16" i="4" s="1"/>
  <c r="D53" i="4" s="1"/>
  <c r="AH16" i="1"/>
  <c r="AG12" i="1"/>
  <c r="AH12" i="1"/>
  <c r="AH8" i="1"/>
  <c r="AG8" i="1"/>
  <c r="AC25" i="1"/>
  <c r="D25" i="4" s="1"/>
  <c r="D62" i="4" s="1"/>
  <c r="AB25" i="1"/>
  <c r="AH21" i="1"/>
  <c r="AF54" i="1"/>
  <c r="AB92" i="1"/>
  <c r="AB329" i="1"/>
  <c r="AH329" i="1"/>
  <c r="K16" i="4" s="1"/>
  <c r="K53" i="4" s="1"/>
  <c r="AG325" i="1"/>
  <c r="AF325" i="1"/>
  <c r="AA325" i="1"/>
  <c r="AF321" i="1"/>
  <c r="AH321" i="1"/>
  <c r="K8" i="4" s="1"/>
  <c r="K45" i="4" s="1"/>
  <c r="AA321" i="1"/>
  <c r="AF317" i="1"/>
  <c r="AC317" i="1"/>
  <c r="AG317" i="1"/>
  <c r="AG304" i="1"/>
  <c r="AB296" i="1"/>
  <c r="AA172" i="1"/>
  <c r="AG168" i="1"/>
  <c r="AC164" i="1"/>
  <c r="H166" i="1"/>
  <c r="AE166" i="1" s="1"/>
  <c r="AH370" i="1"/>
  <c r="L21" i="4" s="1"/>
  <c r="L58" i="4" s="1"/>
  <c r="AG370" i="1"/>
  <c r="AF370" i="1"/>
  <c r="AF366" i="1"/>
  <c r="AC366" i="1"/>
  <c r="AH366" i="1"/>
  <c r="L17" i="4" s="1"/>
  <c r="L54" i="4" s="1"/>
  <c r="AH358" i="1"/>
  <c r="L9" i="4" s="1"/>
  <c r="L46" i="4" s="1"/>
  <c r="AF354" i="1"/>
  <c r="AC326" i="1"/>
  <c r="AC301" i="1"/>
  <c r="AH236" i="1"/>
  <c r="I25" i="4" s="1"/>
  <c r="I62" i="4" s="1"/>
  <c r="AC228" i="1"/>
  <c r="AA224" i="1"/>
  <c r="AA220" i="1"/>
  <c r="AF101" i="1"/>
  <c r="AA242" i="1"/>
  <c r="AG25" i="1"/>
  <c r="AA19" i="1"/>
  <c r="AA21" i="1"/>
  <c r="AF31" i="1"/>
  <c r="AB4" i="1"/>
  <c r="AH68" i="1"/>
  <c r="AF93" i="1"/>
  <c r="AH101" i="1"/>
  <c r="AC110" i="1"/>
  <c r="AG115" i="1"/>
  <c r="AH177" i="1"/>
  <c r="AA162" i="1"/>
  <c r="AC216" i="1"/>
  <c r="AC242" i="1"/>
  <c r="AF228" i="1"/>
  <c r="AC238" i="1"/>
  <c r="AG218" i="1"/>
  <c r="AG284" i="1"/>
  <c r="AB303" i="1"/>
  <c r="AC294" i="1"/>
  <c r="AG287" i="1"/>
  <c r="AB291" i="1"/>
  <c r="AF298" i="1"/>
  <c r="AA316" i="1"/>
  <c r="AA329" i="1"/>
  <c r="AG329" i="1"/>
  <c r="AB325" i="1"/>
  <c r="AG378" i="1"/>
  <c r="AC370" i="1"/>
  <c r="AC378" i="1"/>
  <c r="Z170" i="1"/>
  <c r="AF222" i="1"/>
  <c r="AA31" i="1"/>
  <c r="H167" i="1"/>
  <c r="AE167" i="1" s="1"/>
  <c r="AH163" i="1"/>
  <c r="H19" i="4" s="1"/>
  <c r="H56" i="4" s="1"/>
  <c r="AC155" i="1"/>
  <c r="AA163" i="1"/>
  <c r="AA47" i="1"/>
  <c r="AA119" i="1"/>
  <c r="AF302" i="1"/>
  <c r="AB68" i="1"/>
  <c r="AA303" i="1"/>
  <c r="AF103" i="1"/>
  <c r="AG222" i="1"/>
  <c r="AF343" i="1"/>
  <c r="AC329" i="1"/>
  <c r="AG159" i="1"/>
  <c r="AA223" i="1"/>
  <c r="AC96" i="1"/>
  <c r="F24" i="4" s="1"/>
  <c r="F61" i="4" s="1"/>
  <c r="AF84" i="1"/>
  <c r="AH80" i="1"/>
  <c r="AF76" i="1"/>
  <c r="AC354" i="1"/>
  <c r="AH57" i="1"/>
  <c r="AF49" i="1"/>
  <c r="AG45" i="1"/>
  <c r="AB41" i="1"/>
  <c r="AH125" i="1"/>
  <c r="G17" i="4" s="1"/>
  <c r="G54" i="4" s="1"/>
  <c r="AB136" i="1"/>
  <c r="AC136" i="1"/>
  <c r="AB132" i="1"/>
  <c r="AA132" i="1"/>
  <c r="AH132" i="1"/>
  <c r="G24" i="4" s="1"/>
  <c r="G61" i="4" s="1"/>
  <c r="AC92" i="1"/>
  <c r="F20" i="4" s="1"/>
  <c r="F57" i="4" s="1"/>
  <c r="AA88" i="1"/>
  <c r="AH63" i="1"/>
  <c r="AA63" i="1"/>
  <c r="AH332" i="1"/>
  <c r="K19" i="4" s="1"/>
  <c r="K56" i="4" s="1"/>
  <c r="AF332" i="1"/>
  <c r="H317" i="1"/>
  <c r="Z317" i="1" s="1"/>
  <c r="AC369" i="1"/>
  <c r="AB341" i="1"/>
  <c r="AF341" i="1"/>
  <c r="AG333" i="1"/>
  <c r="AB318" i="1"/>
  <c r="AH293" i="1"/>
  <c r="J16" i="4" s="1"/>
  <c r="J53" i="4" s="1"/>
  <c r="AA232" i="1"/>
  <c r="AH232" i="1"/>
  <c r="I21" i="4" s="1"/>
  <c r="I58" i="4" s="1"/>
  <c r="AF232" i="1"/>
  <c r="AF378" i="1"/>
  <c r="AH39" i="1"/>
  <c r="AB66" i="1"/>
  <c r="AC241" i="1"/>
  <c r="AF8" i="1"/>
  <c r="AC4" i="1"/>
  <c r="D4" i="4" s="1"/>
  <c r="D41" i="4" s="1"/>
  <c r="AH103" i="1"/>
  <c r="AF175" i="1"/>
  <c r="AA84" i="1"/>
  <c r="AH136" i="1"/>
  <c r="G28" i="4" s="1"/>
  <c r="G65" i="4" s="1"/>
  <c r="AA137" i="1"/>
  <c r="AG137" i="1"/>
  <c r="AA120" i="1"/>
  <c r="AC124" i="1"/>
  <c r="AB220" i="1"/>
  <c r="AB286" i="1"/>
  <c r="AG341" i="1"/>
  <c r="AF132" i="1"/>
  <c r="AG39" i="1"/>
  <c r="AF241" i="1"/>
  <c r="AH175" i="1"/>
  <c r="H31" i="4" s="1"/>
  <c r="H68" i="4" s="1"/>
  <c r="AB332" i="1"/>
  <c r="AB63" i="1"/>
  <c r="AH64" i="1"/>
  <c r="AB28" i="1"/>
  <c r="AG19" i="1"/>
  <c r="AH15" i="1"/>
  <c r="AG7" i="1"/>
  <c r="AH3" i="1"/>
  <c r="AG131" i="1"/>
  <c r="AA331" i="1"/>
  <c r="AH323" i="1"/>
  <c r="K10" i="4" s="1"/>
  <c r="K47" i="4" s="1"/>
  <c r="AG286" i="1"/>
  <c r="AA236" i="1"/>
  <c r="AH222" i="1"/>
  <c r="I11" i="4" s="1"/>
  <c r="I48" i="4" s="1"/>
  <c r="AC218" i="1"/>
  <c r="AC214" i="1"/>
  <c r="AA101" i="1"/>
  <c r="AH240" i="1"/>
  <c r="I29" i="4" s="1"/>
  <c r="I66" i="4" s="1"/>
  <c r="AF176" i="1"/>
  <c r="AC244" i="1"/>
  <c r="AB309" i="1"/>
  <c r="AH381" i="1"/>
  <c r="AA382" i="1"/>
  <c r="Z38" i="1"/>
  <c r="AE38" i="1"/>
  <c r="AE343" i="1"/>
  <c r="Z343" i="1"/>
  <c r="AG57" i="1"/>
  <c r="AE131" i="1"/>
  <c r="Z131" i="1"/>
  <c r="AG130" i="1"/>
  <c r="AH130" i="1"/>
  <c r="G22" i="4" s="1"/>
  <c r="G59" i="4" s="1"/>
  <c r="AH126" i="1"/>
  <c r="G18" i="4" s="1"/>
  <c r="G55" i="4" s="1"/>
  <c r="AA126" i="1"/>
  <c r="AF126" i="1"/>
  <c r="AC122" i="1"/>
  <c r="AH118" i="1"/>
  <c r="G10" i="4" s="1"/>
  <c r="G47" i="4" s="1"/>
  <c r="AF114" i="1"/>
  <c r="AC90" i="1"/>
  <c r="F18" i="4" s="1"/>
  <c r="F55" i="4" s="1"/>
  <c r="AG90" i="1"/>
  <c r="AA90" i="1"/>
  <c r="AB90" i="1"/>
  <c r="AC86" i="1"/>
  <c r="F14" i="4" s="1"/>
  <c r="F51" i="4" s="1"/>
  <c r="AB86" i="1"/>
  <c r="AA82" i="1"/>
  <c r="AG82" i="1"/>
  <c r="AF82" i="1"/>
  <c r="AA74" i="1"/>
  <c r="AG74" i="1"/>
  <c r="AC74" i="1"/>
  <c r="F2" i="4" s="1"/>
  <c r="F39" i="4" s="1"/>
  <c r="AC61" i="1"/>
  <c r="E25" i="4" s="1"/>
  <c r="E62" i="4" s="1"/>
  <c r="AG61" i="1"/>
  <c r="AF57" i="1"/>
  <c r="AA57" i="1"/>
  <c r="AB53" i="1"/>
  <c r="AH46" i="1"/>
  <c r="AF46" i="1"/>
  <c r="AC46" i="1"/>
  <c r="E10" i="4" s="1"/>
  <c r="E47" i="4" s="1"/>
  <c r="AH42" i="1"/>
  <c r="AB42" i="1"/>
  <c r="AG42" i="1"/>
  <c r="Z42" i="1"/>
  <c r="AH24" i="1"/>
  <c r="AB24" i="1"/>
  <c r="AG13" i="1"/>
  <c r="AA13" i="1"/>
  <c r="AB9" i="1"/>
  <c r="AC9" i="1"/>
  <c r="D9" i="4" s="1"/>
  <c r="D46" i="4" s="1"/>
  <c r="AH5" i="1"/>
  <c r="AC5" i="1"/>
  <c r="D5" i="4" s="1"/>
  <c r="D42" i="4" s="1"/>
  <c r="AG5" i="1"/>
  <c r="AF18" i="1"/>
  <c r="AC18" i="1"/>
  <c r="D18" i="4" s="1"/>
  <c r="D55" i="4" s="1"/>
  <c r="H4" i="1"/>
  <c r="H6" i="1"/>
  <c r="Z6" i="1" s="1"/>
  <c r="H11" i="1"/>
  <c r="H9" i="1"/>
  <c r="H13" i="1"/>
  <c r="Z13" i="1" s="1"/>
  <c r="H10" i="1"/>
  <c r="AE10" i="1" s="1"/>
  <c r="H3" i="1"/>
  <c r="H29" i="1"/>
  <c r="Z29" i="1" s="1"/>
  <c r="H19" i="1"/>
  <c r="H23" i="1"/>
  <c r="AE23" i="1" s="1"/>
  <c r="H28" i="1"/>
  <c r="H22" i="1"/>
  <c r="AE22" i="1" s="1"/>
  <c r="H30" i="1"/>
  <c r="AB59" i="1"/>
  <c r="AA59" i="1"/>
  <c r="AH59" i="1"/>
  <c r="AA55" i="1"/>
  <c r="AH55" i="1"/>
  <c r="AF51" i="1"/>
  <c r="AA51" i="1"/>
  <c r="AG51" i="1"/>
  <c r="AG89" i="1"/>
  <c r="AA89" i="1"/>
  <c r="AC89" i="1"/>
  <c r="F17" i="4" s="1"/>
  <c r="F54" i="4" s="1"/>
  <c r="AA85" i="1"/>
  <c r="AC85" i="1"/>
  <c r="F13" i="4" s="1"/>
  <c r="F50" i="4" s="1"/>
  <c r="AA81" i="1"/>
  <c r="AC81" i="1"/>
  <c r="F9" i="4" s="1"/>
  <c r="F46" i="4" s="1"/>
  <c r="AA77" i="1"/>
  <c r="AB77" i="1"/>
  <c r="AF77" i="1"/>
  <c r="AG77" i="1"/>
  <c r="H137" i="1"/>
  <c r="H138" i="1"/>
  <c r="H121" i="1"/>
  <c r="AE121" i="1" s="1"/>
  <c r="H135" i="1"/>
  <c r="H136" i="1"/>
  <c r="AE136" i="1" s="1"/>
  <c r="H113" i="1"/>
  <c r="Z113" i="1" s="1"/>
  <c r="H119" i="1"/>
  <c r="AE119" i="1" s="1"/>
  <c r="H117" i="1"/>
  <c r="Z117" i="1" s="1"/>
  <c r="H130" i="1"/>
  <c r="Z130" i="1" s="1"/>
  <c r="H133" i="1"/>
  <c r="AE133" i="1" s="1"/>
  <c r="H129" i="1"/>
  <c r="Z129" i="1" s="1"/>
  <c r="H120" i="1"/>
  <c r="H382" i="1"/>
  <c r="Z382" i="1" s="1"/>
  <c r="H366" i="1"/>
  <c r="AB351" i="1"/>
  <c r="AA351" i="1"/>
  <c r="AC351" i="1"/>
  <c r="AH330" i="1"/>
  <c r="K17" i="4" s="1"/>
  <c r="K54" i="4" s="1"/>
  <c r="AC330" i="1"/>
  <c r="AA330" i="1"/>
  <c r="AF330" i="1"/>
  <c r="AG330" i="1"/>
  <c r="AC293" i="1"/>
  <c r="AB293" i="1"/>
  <c r="AC289" i="1"/>
  <c r="AA289" i="1"/>
  <c r="AH289" i="1"/>
  <c r="J12" i="4" s="1"/>
  <c r="J49" i="4" s="1"/>
  <c r="AG289" i="1"/>
  <c r="H293" i="1"/>
  <c r="H279" i="1"/>
  <c r="H281" i="1"/>
  <c r="H299" i="1"/>
  <c r="AE299" i="1" s="1"/>
  <c r="H306" i="1"/>
  <c r="AE306" i="1" s="1"/>
  <c r="H291" i="1"/>
  <c r="Z291" i="1" s="1"/>
  <c r="H213" i="1"/>
  <c r="H215" i="1"/>
  <c r="Z215" i="1" s="1"/>
  <c r="H240" i="1"/>
  <c r="Z240" i="1" s="1"/>
  <c r="H222" i="1"/>
  <c r="AE222" i="1" s="1"/>
  <c r="H239" i="1"/>
  <c r="Z239" i="1" s="1"/>
  <c r="H224" i="1"/>
  <c r="H241" i="1"/>
  <c r="AE241" i="1" s="1"/>
  <c r="H235" i="1"/>
  <c r="AA363" i="1"/>
  <c r="AA359" i="1"/>
  <c r="AH296" i="1"/>
  <c r="J19" i="4" s="1"/>
  <c r="J56" i="4" s="1"/>
  <c r="AF296" i="1"/>
  <c r="AC296" i="1"/>
  <c r="AF280" i="1"/>
  <c r="AC280" i="1"/>
  <c r="AB375" i="1"/>
  <c r="AA375" i="1"/>
  <c r="AC371" i="1"/>
  <c r="AC367" i="1"/>
  <c r="AH363" i="1"/>
  <c r="L14" i="4" s="1"/>
  <c r="L51" i="4" s="1"/>
  <c r="AB359" i="1"/>
  <c r="AA288" i="1"/>
  <c r="AA235" i="1"/>
  <c r="AF172" i="1"/>
  <c r="AF168" i="1"/>
  <c r="AB148" i="1"/>
  <c r="AE13" i="1"/>
  <c r="AC24" i="1"/>
  <c r="D24" i="4" s="1"/>
  <c r="D61" i="4" s="1"/>
  <c r="AC20" i="1"/>
  <c r="D20" i="4" s="1"/>
  <c r="D57" i="4" s="1"/>
  <c r="AC2" i="1"/>
  <c r="D2" i="4" s="1"/>
  <c r="D39" i="4" s="1"/>
  <c r="AA24" i="1"/>
  <c r="AF14" i="1"/>
  <c r="AB14" i="1"/>
  <c r="AH9" i="1"/>
  <c r="AF9" i="1"/>
  <c r="AH26" i="1"/>
  <c r="AF53" i="1"/>
  <c r="AF85" i="1"/>
  <c r="AB93" i="1"/>
  <c r="AH86" i="1"/>
  <c r="AA93" i="1"/>
  <c r="AC75" i="1"/>
  <c r="F3" i="4" s="1"/>
  <c r="F40" i="4" s="1"/>
  <c r="AF81" i="1"/>
  <c r="AH93" i="1"/>
  <c r="AF134" i="1"/>
  <c r="AB176" i="1"/>
  <c r="AC176" i="1"/>
  <c r="AC148" i="1"/>
  <c r="AC160" i="1"/>
  <c r="AA148" i="1"/>
  <c r="AG160" i="1"/>
  <c r="AH231" i="1"/>
  <c r="I20" i="4" s="1"/>
  <c r="I57" i="4" s="1"/>
  <c r="AB213" i="1"/>
  <c r="AA244" i="1"/>
  <c r="AF284" i="1"/>
  <c r="AB300" i="1"/>
  <c r="AH280" i="1"/>
  <c r="J3" i="4" s="1"/>
  <c r="J40" i="4" s="1"/>
  <c r="AH318" i="1"/>
  <c r="K5" i="4" s="1"/>
  <c r="K42" i="4" s="1"/>
  <c r="AG338" i="1"/>
  <c r="AG322" i="1"/>
  <c r="AG367" i="1"/>
  <c r="AC381" i="1"/>
  <c r="AH371" i="1"/>
  <c r="L22" i="4" s="1"/>
  <c r="L59" i="4" s="1"/>
  <c r="AF381" i="1"/>
  <c r="AC375" i="1"/>
  <c r="AF351" i="1"/>
  <c r="AG375" i="1"/>
  <c r="AG126" i="1"/>
  <c r="AC126" i="1"/>
  <c r="AC13" i="1"/>
  <c r="D13" i="4" s="1"/>
  <c r="D50" i="4" s="1"/>
  <c r="AF239" i="1"/>
  <c r="AF50" i="1"/>
  <c r="AB280" i="1"/>
  <c r="AB164" i="1"/>
  <c r="H160" i="1"/>
  <c r="AE160" i="1" s="1"/>
  <c r="H165" i="1"/>
  <c r="Z165" i="1" s="1"/>
  <c r="H44" i="1"/>
  <c r="AE44" i="1" s="1"/>
  <c r="H59" i="1"/>
  <c r="H7" i="1"/>
  <c r="H152" i="1"/>
  <c r="Z152" i="1" s="1"/>
  <c r="H54" i="1"/>
  <c r="Z54" i="1" s="1"/>
  <c r="H155" i="1"/>
  <c r="H112" i="1"/>
  <c r="AE112" i="1" s="1"/>
  <c r="H16" i="1"/>
  <c r="H174" i="1"/>
  <c r="AE174" i="1" s="1"/>
  <c r="AA219" i="1"/>
  <c r="H128" i="1"/>
  <c r="AH89" i="1"/>
  <c r="AF47" i="1"/>
  <c r="AF94" i="1"/>
  <c r="AG55" i="1"/>
  <c r="AF97" i="1"/>
  <c r="AB55" i="1"/>
  <c r="AC42" i="1"/>
  <c r="E6" i="4" s="1"/>
  <c r="E43" i="4" s="1"/>
  <c r="AB54" i="1"/>
  <c r="AF130" i="1"/>
  <c r="AG59" i="1"/>
  <c r="AC77" i="1"/>
  <c r="F5" i="4" s="1"/>
  <c r="F42" i="4" s="1"/>
  <c r="AB61" i="1"/>
  <c r="AH338" i="1"/>
  <c r="K25" i="4" s="1"/>
  <c r="K62" i="4" s="1"/>
  <c r="AC26" i="1"/>
  <c r="D26" i="4" s="1"/>
  <c r="D63" i="4" s="1"/>
  <c r="AA285" i="1"/>
  <c r="H297" i="1"/>
  <c r="Z297" i="1" s="1"/>
  <c r="H326" i="1"/>
  <c r="AE326" i="1" s="1"/>
  <c r="H153" i="1"/>
  <c r="Z153" i="1" s="1"/>
  <c r="H41" i="1"/>
  <c r="Z41" i="1" s="1"/>
  <c r="H40" i="1"/>
  <c r="Z40" i="1" s="1"/>
  <c r="H116" i="1"/>
  <c r="H159" i="1"/>
  <c r="H250" i="1"/>
  <c r="H337" i="1"/>
  <c r="Z337" i="1" s="1"/>
  <c r="H217" i="1"/>
  <c r="Z217" i="1" s="1"/>
  <c r="AF160" i="1"/>
  <c r="AB139" i="1"/>
  <c r="AA139" i="1"/>
  <c r="AH176" i="1"/>
  <c r="AC309" i="1"/>
  <c r="AB2" i="1"/>
  <c r="AH20" i="1"/>
  <c r="AG2" i="1"/>
  <c r="AF24" i="1"/>
  <c r="AB33" i="1"/>
  <c r="AG32" i="1"/>
  <c r="AF5" i="1"/>
  <c r="AH49" i="1"/>
  <c r="AG53" i="1"/>
  <c r="AF104" i="1"/>
  <c r="AF86" i="1"/>
  <c r="AF90" i="1"/>
  <c r="AG78" i="1"/>
  <c r="AH81" i="1"/>
  <c r="AA118" i="1"/>
  <c r="AA130" i="1"/>
  <c r="AA157" i="1"/>
  <c r="AG148" i="1"/>
  <c r="AH223" i="1"/>
  <c r="I12" i="4" s="1"/>
  <c r="I49" i="4" s="1"/>
  <c r="AG243" i="1"/>
  <c r="AH244" i="1"/>
  <c r="AE238" i="1"/>
  <c r="AG280" i="1"/>
  <c r="AH284" i="1"/>
  <c r="J7" i="4" s="1"/>
  <c r="J44" i="4" s="1"/>
  <c r="AA318" i="1"/>
  <c r="AH322" i="1"/>
  <c r="K9" i="4" s="1"/>
  <c r="K46" i="4" s="1"/>
  <c r="AF367" i="1"/>
  <c r="AC363" i="1"/>
  <c r="AF371" i="1"/>
  <c r="AF359" i="1"/>
  <c r="AG359" i="1"/>
  <c r="AB126" i="1"/>
  <c r="AB149" i="1"/>
  <c r="H380" i="1"/>
  <c r="AE380" i="1" s="1"/>
  <c r="AH139" i="1"/>
  <c r="G31" i="4" s="1"/>
  <c r="G68" i="4" s="1"/>
  <c r="AC152" i="1"/>
  <c r="H308" i="1"/>
  <c r="AE308" i="1" s="1"/>
  <c r="AH164" i="1"/>
  <c r="H20" i="4" s="1"/>
  <c r="H57" i="4" s="1"/>
  <c r="H175" i="1"/>
  <c r="H52" i="1"/>
  <c r="Z52" i="1" s="1"/>
  <c r="H51" i="1"/>
  <c r="Z51" i="1" s="1"/>
  <c r="H8" i="1"/>
  <c r="H27" i="1"/>
  <c r="AB51" i="1"/>
  <c r="AB85" i="1"/>
  <c r="AC219" i="1"/>
  <c r="H115" i="1"/>
  <c r="H123" i="1"/>
  <c r="AC43" i="1"/>
  <c r="E7" i="4" s="1"/>
  <c r="E44" i="4" s="1"/>
  <c r="AB281" i="1"/>
  <c r="AG94" i="1"/>
  <c r="AC130" i="1"/>
  <c r="AA296" i="1"/>
  <c r="AA42" i="1"/>
  <c r="AG58" i="1"/>
  <c r="AB97" i="1"/>
  <c r="AF62" i="1"/>
  <c r="AG62" i="1"/>
  <c r="AG176" i="1"/>
  <c r="AG26" i="1"/>
  <c r="AA58" i="1"/>
  <c r="AC82" i="1"/>
  <c r="F10" i="4" s="1"/>
  <c r="F47" i="4" s="1"/>
  <c r="AA175" i="1"/>
  <c r="AB223" i="1"/>
  <c r="AF293" i="1"/>
  <c r="AC281" i="1"/>
  <c r="AG351" i="1"/>
  <c r="AA281" i="1"/>
  <c r="H125" i="1"/>
  <c r="H122" i="1"/>
  <c r="Z122" i="1" s="1"/>
  <c r="H171" i="1"/>
  <c r="H5" i="1"/>
  <c r="Z5" i="1" s="1"/>
  <c r="AG219" i="1"/>
  <c r="H236" i="1"/>
  <c r="H290" i="1"/>
  <c r="H365" i="1"/>
  <c r="AE365" i="1" s="1"/>
  <c r="H292" i="1"/>
  <c r="AE292" i="1" s="1"/>
  <c r="H111" i="1"/>
  <c r="AG337" i="1"/>
  <c r="AF337" i="1"/>
  <c r="AC337" i="1"/>
  <c r="AA326" i="1"/>
  <c r="AG326" i="1"/>
  <c r="AC322" i="1"/>
  <c r="AF322" i="1"/>
  <c r="AB305" i="1"/>
  <c r="AG305" i="1"/>
  <c r="AA301" i="1"/>
  <c r="AH301" i="1"/>
  <c r="J24" i="4" s="1"/>
  <c r="J61" i="4" s="1"/>
  <c r="AA293" i="1"/>
  <c r="AG225" i="1"/>
  <c r="AH213" i="1"/>
  <c r="I2" i="4" s="1"/>
  <c r="I39" i="4" s="1"/>
  <c r="AG213" i="1"/>
  <c r="AB170" i="1"/>
  <c r="AF170" i="1"/>
  <c r="AG170" i="1"/>
  <c r="AC158" i="1"/>
  <c r="AH154" i="1"/>
  <c r="H10" i="4" s="1"/>
  <c r="H47" i="4" s="1"/>
  <c r="AF154" i="1"/>
  <c r="AA154" i="1"/>
  <c r="AB138" i="1"/>
  <c r="AA138" i="1"/>
  <c r="AH174" i="1"/>
  <c r="H30" i="4" s="1"/>
  <c r="H67" i="4" s="1"/>
  <c r="AC174" i="1"/>
  <c r="AA307" i="1"/>
  <c r="AG307" i="1"/>
  <c r="AH307" i="1"/>
  <c r="J30" i="4" s="1"/>
  <c r="J67" i="4" s="1"/>
  <c r="AC307" i="1"/>
  <c r="AC343" i="1"/>
  <c r="AB343" i="1"/>
  <c r="AC379" i="1"/>
  <c r="AH379" i="1"/>
  <c r="L30" i="4" s="1"/>
  <c r="L67" i="4" s="1"/>
  <c r="AB67" i="1"/>
  <c r="AG67" i="1"/>
  <c r="AF67" i="1"/>
  <c r="AC344" i="1"/>
  <c r="AA344" i="1"/>
  <c r="AG33" i="1"/>
  <c r="AH33" i="1"/>
  <c r="AA68" i="1"/>
  <c r="AG105" i="1"/>
  <c r="AF105" i="1"/>
  <c r="AA25" i="1"/>
  <c r="AB20" i="1"/>
  <c r="AG29" i="1"/>
  <c r="AH2" i="1"/>
  <c r="AC32" i="1"/>
  <c r="AF32" i="1"/>
  <c r="AB18" i="1"/>
  <c r="Z12" i="1"/>
  <c r="Z9" i="1"/>
  <c r="AA9" i="1"/>
  <c r="AC45" i="1"/>
  <c r="E9" i="4" s="1"/>
  <c r="E46" i="4" s="1"/>
  <c r="AB57" i="1"/>
  <c r="AC57" i="1"/>
  <c r="E21" i="4" s="1"/>
  <c r="E58" i="4" s="1"/>
  <c r="AB104" i="1"/>
  <c r="AG81" i="1"/>
  <c r="AG102" i="1"/>
  <c r="AF83" i="1"/>
  <c r="AH78" i="1"/>
  <c r="AA83" i="1"/>
  <c r="AG118" i="1"/>
  <c r="AG150" i="1"/>
  <c r="AB168" i="1"/>
  <c r="AB153" i="1"/>
  <c r="AG235" i="1"/>
  <c r="AA280" i="1"/>
  <c r="AB307" i="1"/>
  <c r="AA309" i="1"/>
  <c r="AC284" i="1"/>
  <c r="AF301" i="1"/>
  <c r="AG318" i="1"/>
  <c r="AB338" i="1"/>
  <c r="AA333" i="1"/>
  <c r="AF318" i="1"/>
  <c r="AA367" i="1"/>
  <c r="AG371" i="1"/>
  <c r="AH351" i="1"/>
  <c r="AC138" i="1"/>
  <c r="AA213" i="1"/>
  <c r="H139" i="1"/>
  <c r="AE139" i="1" s="1"/>
  <c r="AC139" i="1"/>
  <c r="AG154" i="1"/>
  <c r="H150" i="1"/>
  <c r="AE150" i="1" s="1"/>
  <c r="H148" i="1"/>
  <c r="H118" i="1"/>
  <c r="Z118" i="1" s="1"/>
  <c r="H60" i="1"/>
  <c r="AE60" i="1" s="1"/>
  <c r="H63" i="1"/>
  <c r="H24" i="1"/>
  <c r="Z24" i="1" s="1"/>
  <c r="H146" i="1"/>
  <c r="AE146" i="1" s="1"/>
  <c r="AB289" i="1"/>
  <c r="H65" i="1"/>
  <c r="Z65" i="1" s="1"/>
  <c r="H132" i="1"/>
  <c r="AF215" i="1"/>
  <c r="AH219" i="1"/>
  <c r="I8" i="4" s="1"/>
  <c r="I45" i="4" s="1"/>
  <c r="H134" i="1"/>
  <c r="H110" i="1"/>
  <c r="Z110" i="1" s="1"/>
  <c r="AB43" i="1"/>
  <c r="AG281" i="1"/>
  <c r="AG46" i="1"/>
  <c r="AB174" i="1"/>
  <c r="AC150" i="1"/>
  <c r="AB46" i="1"/>
  <c r="AA46" i="1"/>
  <c r="AH58" i="1"/>
  <c r="AH77" i="1"/>
  <c r="AC55" i="1"/>
  <c r="E19" i="4" s="1"/>
  <c r="E56" i="4" s="1"/>
  <c r="AC59" i="1"/>
  <c r="E23" i="4" s="1"/>
  <c r="E60" i="4" s="1"/>
  <c r="AA97" i="1"/>
  <c r="AC114" i="1"/>
  <c r="AG104" i="1"/>
  <c r="AH169" i="1"/>
  <c r="H25" i="4" s="1"/>
  <c r="H62" i="4" s="1"/>
  <c r="AA239" i="1"/>
  <c r="AH344" i="1"/>
  <c r="K31" i="4" s="1"/>
  <c r="K68" i="4" s="1"/>
  <c r="AG9" i="1"/>
  <c r="AF74" i="1"/>
  <c r="AB82" i="1"/>
  <c r="AC166" i="1"/>
  <c r="AF307" i="1"/>
  <c r="AH367" i="1"/>
  <c r="L18" i="4" s="1"/>
  <c r="L55" i="4" s="1"/>
  <c r="AG174" i="1"/>
  <c r="H157" i="1"/>
  <c r="Z157" i="1" s="1"/>
  <c r="AH334" i="1"/>
  <c r="K21" i="4" s="1"/>
  <c r="K58" i="4" s="1"/>
  <c r="AF289" i="1"/>
  <c r="H172" i="1"/>
  <c r="Z172" i="1" s="1"/>
  <c r="H124" i="1"/>
  <c r="AF61" i="1"/>
  <c r="AG293" i="1"/>
  <c r="AG227" i="1"/>
  <c r="H227" i="1"/>
  <c r="H294" i="1"/>
  <c r="Z294" i="1" s="1"/>
  <c r="H301" i="1"/>
  <c r="H305" i="1"/>
  <c r="AB88" i="1"/>
  <c r="AF88" i="1"/>
  <c r="AG80" i="1"/>
  <c r="AC80" i="1"/>
  <c r="F8" i="4" s="1"/>
  <c r="F45" i="4" s="1"/>
  <c r="AG134" i="1"/>
  <c r="AB134" i="1"/>
  <c r="AB130" i="1"/>
  <c r="AF127" i="1"/>
  <c r="AG127" i="1"/>
  <c r="AH127" i="1"/>
  <c r="G19" i="4" s="1"/>
  <c r="G56" i="4" s="1"/>
  <c r="AB123" i="1"/>
  <c r="AA123" i="1"/>
  <c r="AG119" i="1"/>
  <c r="AF115" i="1"/>
  <c r="AB115" i="1"/>
  <c r="AF111" i="1"/>
  <c r="AA95" i="1"/>
  <c r="AG83" i="1"/>
  <c r="AB75" i="1"/>
  <c r="AA75" i="1"/>
  <c r="AA62" i="1"/>
  <c r="AC62" i="1"/>
  <c r="E26" i="4" s="1"/>
  <c r="E63" i="4" s="1"/>
  <c r="AC58" i="1"/>
  <c r="E22" i="4" s="1"/>
  <c r="E59" i="4" s="1"/>
  <c r="AF58" i="1"/>
  <c r="AG54" i="1"/>
  <c r="AA54" i="1"/>
  <c r="AC54" i="1"/>
  <c r="E18" i="4" s="1"/>
  <c r="E55" i="4" s="1"/>
  <c r="AH50" i="1"/>
  <c r="AB47" i="1"/>
  <c r="AE43" i="1"/>
  <c r="Z43" i="1"/>
  <c r="AF43" i="1"/>
  <c r="AG21" i="1"/>
  <c r="AC21" i="1"/>
  <c r="D21" i="4" s="1"/>
  <c r="D58" i="4" s="1"/>
  <c r="AB21" i="1"/>
  <c r="AF21" i="1"/>
  <c r="AB17" i="1"/>
  <c r="AG17" i="1"/>
  <c r="AA10" i="1"/>
  <c r="AC10" i="1"/>
  <c r="D10" i="4" s="1"/>
  <c r="D47" i="4" s="1"/>
  <c r="AF6" i="1"/>
  <c r="AA6" i="1"/>
  <c r="AG6" i="1"/>
  <c r="AF2" i="1"/>
  <c r="AA2" i="1"/>
  <c r="AF23" i="1"/>
  <c r="AB23" i="1"/>
  <c r="AA11" i="1"/>
  <c r="AB11" i="1"/>
  <c r="AF11" i="1"/>
  <c r="AC52" i="1"/>
  <c r="E16" i="4" s="1"/>
  <c r="E53" i="4" s="1"/>
  <c r="AH52" i="1"/>
  <c r="AG40" i="1"/>
  <c r="H58" i="1"/>
  <c r="AE58" i="1" s="1"/>
  <c r="H39" i="1"/>
  <c r="H49" i="1"/>
  <c r="Z49" i="1" s="1"/>
  <c r="H62" i="1"/>
  <c r="Z62" i="1" s="1"/>
  <c r="H48" i="1"/>
  <c r="Z48" i="1" s="1"/>
  <c r="H56" i="1"/>
  <c r="Z56" i="1" s="1"/>
  <c r="H61" i="1"/>
  <c r="AE61" i="1" s="1"/>
  <c r="H53" i="1"/>
  <c r="Z53" i="1" s="1"/>
  <c r="H46" i="1"/>
  <c r="H57" i="1"/>
  <c r="Z57" i="1" s="1"/>
  <c r="H67" i="1"/>
  <c r="AF40" i="1"/>
  <c r="H55" i="1"/>
  <c r="H101" i="1"/>
  <c r="AE101" i="1" s="1"/>
  <c r="AC27" i="1"/>
  <c r="D27" i="4" s="1"/>
  <c r="D64" i="4" s="1"/>
  <c r="AG27" i="1"/>
  <c r="AF327" i="1"/>
  <c r="AC327" i="1"/>
  <c r="H323" i="1"/>
  <c r="Z323" i="1" s="1"/>
  <c r="H328" i="1"/>
  <c r="Z328" i="1" s="1"/>
  <c r="H321" i="1"/>
  <c r="AE321" i="1" s="1"/>
  <c r="H319" i="1"/>
  <c r="H340" i="1"/>
  <c r="AE340" i="1" s="1"/>
  <c r="H333" i="1"/>
  <c r="Z333" i="1" s="1"/>
  <c r="H322" i="1"/>
  <c r="H332" i="1"/>
  <c r="AE332" i="1" s="1"/>
  <c r="H335" i="1"/>
  <c r="H344" i="1"/>
  <c r="AC315" i="1"/>
  <c r="AF315" i="1"/>
  <c r="H339" i="1"/>
  <c r="AE339" i="1" s="1"/>
  <c r="H316" i="1"/>
  <c r="H342" i="1"/>
  <c r="AG302" i="1"/>
  <c r="AC302" i="1"/>
  <c r="AB302" i="1"/>
  <c r="AH302" i="1"/>
  <c r="J25" i="4" s="1"/>
  <c r="J62" i="4" s="1"/>
  <c r="AG298" i="1"/>
  <c r="AC298" i="1"/>
  <c r="AA294" i="1"/>
  <c r="AG294" i="1"/>
  <c r="AF282" i="1"/>
  <c r="AC282" i="1"/>
  <c r="H255" i="1"/>
  <c r="H254" i="1"/>
  <c r="H261" i="1"/>
  <c r="H272" i="1"/>
  <c r="H267" i="1"/>
  <c r="H263" i="1"/>
  <c r="H270" i="1"/>
  <c r="H265" i="1"/>
  <c r="H256" i="1"/>
  <c r="H259" i="1"/>
  <c r="H268" i="1"/>
  <c r="H249" i="1"/>
  <c r="H251" i="1"/>
  <c r="H252" i="1"/>
  <c r="H262" i="1"/>
  <c r="AC232" i="1"/>
  <c r="AB232" i="1"/>
  <c r="AA228" i="1"/>
  <c r="AB228" i="1"/>
  <c r="AB224" i="1"/>
  <c r="AF224" i="1"/>
  <c r="AC224" i="1"/>
  <c r="AG220" i="1"/>
  <c r="AH220" i="1"/>
  <c r="I9" i="4" s="1"/>
  <c r="I46" i="4" s="1"/>
  <c r="AG216" i="1"/>
  <c r="AA216" i="1"/>
  <c r="AF216" i="1"/>
  <c r="H162" i="1"/>
  <c r="H156" i="1"/>
  <c r="AE156" i="1" s="1"/>
  <c r="H164" i="1"/>
  <c r="H161" i="1"/>
  <c r="Z161" i="1" s="1"/>
  <c r="H149" i="1"/>
  <c r="AE149" i="1" s="1"/>
  <c r="H158" i="1"/>
  <c r="AE158" i="1" s="1"/>
  <c r="H151" i="1"/>
  <c r="H147" i="1"/>
  <c r="H154" i="1"/>
  <c r="AE154" i="1" s="1"/>
  <c r="H168" i="1"/>
  <c r="AE168" i="1" s="1"/>
  <c r="AG238" i="1"/>
  <c r="AF238" i="1"/>
  <c r="AG234" i="1"/>
  <c r="AA234" i="1"/>
  <c r="AF230" i="1"/>
  <c r="AB230" i="1"/>
  <c r="AH226" i="1"/>
  <c r="I15" i="4" s="1"/>
  <c r="I52" i="4" s="1"/>
  <c r="AC226" i="1"/>
  <c r="AB226" i="1"/>
  <c r="AG376" i="1"/>
  <c r="AC376" i="1"/>
  <c r="AA372" i="1"/>
  <c r="AC372" i="1"/>
  <c r="AF372" i="1"/>
  <c r="AA368" i="1"/>
  <c r="AC356" i="1"/>
  <c r="AB356" i="1"/>
  <c r="AC353" i="1"/>
  <c r="AG353" i="1"/>
  <c r="I209" i="1"/>
  <c r="F210" i="1"/>
  <c r="I210" i="1" s="1"/>
  <c r="H192" i="1" s="1"/>
  <c r="AC342" i="1"/>
  <c r="AB342" i="1"/>
  <c r="AH342" i="1"/>
  <c r="K29" i="4" s="1"/>
  <c r="K66" i="4" s="1"/>
  <c r="AF39" i="1"/>
  <c r="AA39" i="1"/>
  <c r="AG141" i="1"/>
  <c r="AG56" i="1"/>
  <c r="AA52" i="1"/>
  <c r="AG44" i="1"/>
  <c r="AF358" i="1"/>
  <c r="AB358" i="1"/>
  <c r="AH339" i="1"/>
  <c r="K26" i="4" s="1"/>
  <c r="K63" i="4" s="1"/>
  <c r="AC339" i="1"/>
  <c r="AA335" i="1"/>
  <c r="AB335" i="1"/>
  <c r="AG335" i="1"/>
  <c r="AF335" i="1"/>
  <c r="AB331" i="1"/>
  <c r="AF331" i="1"/>
  <c r="AG328" i="1"/>
  <c r="AB328" i="1"/>
  <c r="AF324" i="1"/>
  <c r="AG324" i="1"/>
  <c r="AH320" i="1"/>
  <c r="K7" i="4" s="1"/>
  <c r="K44" i="4" s="1"/>
  <c r="AB320" i="1"/>
  <c r="AG285" i="1"/>
  <c r="AH281" i="1"/>
  <c r="J4" i="4" s="1"/>
  <c r="J41" i="4" s="1"/>
  <c r="AC239" i="1"/>
  <c r="AG231" i="1"/>
  <c r="AB227" i="1"/>
  <c r="AB219" i="1"/>
  <c r="AH215" i="1"/>
  <c r="I4" i="4" s="1"/>
  <c r="I41" i="4" s="1"/>
  <c r="AG215" i="1"/>
  <c r="AA164" i="1"/>
  <c r="AH152" i="1"/>
  <c r="H8" i="4" s="1"/>
  <c r="H45" i="4" s="1"/>
  <c r="AF29" i="1"/>
  <c r="AA29" i="1"/>
  <c r="AB38" i="1"/>
  <c r="AF38" i="1"/>
  <c r="AC102" i="1"/>
  <c r="F30" i="4" s="1"/>
  <c r="F67" i="4" s="1"/>
  <c r="AG241" i="1"/>
  <c r="AB175" i="1"/>
  <c r="AB242" i="1"/>
  <c r="AC308" i="1"/>
  <c r="AF308" i="1"/>
  <c r="AG69" i="1"/>
  <c r="AF68" i="1"/>
  <c r="AB140" i="1"/>
  <c r="AH140" i="1"/>
  <c r="AB244" i="1"/>
  <c r="AB243" i="1"/>
  <c r="AF310" i="1"/>
  <c r="AC345" i="1"/>
  <c r="AA381" i="1"/>
  <c r="AH29" i="1"/>
  <c r="AB8" i="1"/>
  <c r="AC68" i="1"/>
  <c r="AC69" i="1"/>
  <c r="AB102" i="1"/>
  <c r="Z160" i="1"/>
  <c r="AG172" i="1"/>
  <c r="AA160" i="1"/>
  <c r="AB172" i="1"/>
  <c r="AH168" i="1"/>
  <c r="H24" i="4" s="1"/>
  <c r="H61" i="4" s="1"/>
  <c r="AH242" i="1"/>
  <c r="I31" i="4" s="1"/>
  <c r="I68" i="4" s="1"/>
  <c r="AB235" i="1"/>
  <c r="AC303" i="1"/>
  <c r="AG303" i="1"/>
  <c r="AG295" i="1"/>
  <c r="AF141" i="1"/>
  <c r="AC335" i="1"/>
  <c r="AA339" i="1"/>
  <c r="AE215" i="1"/>
  <c r="AC324" i="1"/>
  <c r="AA102" i="1"/>
  <c r="AA128" i="1"/>
  <c r="AB324" i="1"/>
  <c r="AE29" i="1"/>
  <c r="AF69" i="1"/>
  <c r="AA241" i="1"/>
  <c r="AB241" i="1"/>
  <c r="AB339" i="1"/>
  <c r="AG152" i="1"/>
  <c r="AF285" i="1"/>
  <c r="AH299" i="1"/>
  <c r="J22" i="4" s="1"/>
  <c r="J59" i="4" s="1"/>
  <c r="AC128" i="1"/>
  <c r="AG88" i="1"/>
  <c r="AH88" i="1"/>
  <c r="AC76" i="1"/>
  <c r="F4" i="4" s="1"/>
  <c r="F41" i="4" s="1"/>
  <c r="AG22" i="1"/>
  <c r="AC11" i="1"/>
  <c r="D11" i="4" s="1"/>
  <c r="D48" i="4" s="1"/>
  <c r="AC7" i="1"/>
  <c r="D7" i="4" s="1"/>
  <c r="D44" i="4" s="1"/>
  <c r="AG16" i="1"/>
  <c r="AC49" i="1"/>
  <c r="E13" i="4" s="1"/>
  <c r="E50" i="4" s="1"/>
  <c r="AH45" i="1"/>
  <c r="H289" i="1"/>
  <c r="H284" i="1"/>
  <c r="H283" i="1"/>
  <c r="Z283" i="1" s="1"/>
  <c r="H286" i="1"/>
  <c r="H307" i="1"/>
  <c r="H214" i="1"/>
  <c r="H223" i="1"/>
  <c r="AE223" i="1" s="1"/>
  <c r="H220" i="1"/>
  <c r="H221" i="1"/>
  <c r="Z221" i="1" s="1"/>
  <c r="AH170" i="1"/>
  <c r="H26" i="4" s="1"/>
  <c r="H63" i="4" s="1"/>
  <c r="AC365" i="1"/>
  <c r="AB361" i="1"/>
  <c r="AA334" i="1"/>
  <c r="AC334" i="1"/>
  <c r="AF319" i="1"/>
  <c r="AA319" i="1"/>
  <c r="AH315" i="1"/>
  <c r="K2" i="4" s="1"/>
  <c r="K39" i="4" s="1"/>
  <c r="AA171" i="1"/>
  <c r="AB155" i="1"/>
  <c r="AB151" i="1"/>
  <c r="H42" i="1"/>
  <c r="AE42" i="1" s="1"/>
  <c r="H64" i="1"/>
  <c r="AE64" i="1" s="1"/>
  <c r="AH51" i="1"/>
  <c r="AC135" i="1"/>
  <c r="AB81" i="1"/>
  <c r="AA5" i="1"/>
  <c r="AB62" i="1"/>
  <c r="AF80" i="1"/>
  <c r="AH333" i="1"/>
  <c r="K20" i="4" s="1"/>
  <c r="K57" i="4" s="1"/>
  <c r="AB288" i="1"/>
  <c r="AB222" i="1"/>
  <c r="AF148" i="1"/>
  <c r="AB163" i="1"/>
  <c r="AH155" i="1"/>
  <c r="H11" i="4" s="1"/>
  <c r="H48" i="4" s="1"/>
  <c r="AC151" i="1"/>
  <c r="AB236" i="1"/>
  <c r="AB216" i="1"/>
  <c r="AA300" i="1"/>
  <c r="AF161" i="1"/>
  <c r="AH157" i="1"/>
  <c r="H13" i="4" s="1"/>
  <c r="H50" i="4" s="1"/>
  <c r="AA153" i="1"/>
  <c r="AG343" i="1"/>
  <c r="AB26" i="1"/>
  <c r="AG18" i="1"/>
  <c r="AA32" i="1"/>
  <c r="Z63" i="1"/>
  <c r="AE63" i="1"/>
  <c r="AE8" i="1"/>
  <c r="Z8" i="1"/>
  <c r="Z23" i="1"/>
  <c r="AH297" i="1"/>
  <c r="J20" i="4" s="1"/>
  <c r="J57" i="4" s="1"/>
  <c r="AF297" i="1"/>
  <c r="AG297" i="1"/>
  <c r="AC297" i="1"/>
  <c r="AA297" i="1"/>
  <c r="AB297" i="1"/>
  <c r="AB283" i="1"/>
  <c r="AF283" i="1"/>
  <c r="AG283" i="1"/>
  <c r="AC283" i="1"/>
  <c r="AH283" i="1"/>
  <c r="J6" i="4" s="1"/>
  <c r="J43" i="4" s="1"/>
  <c r="AG237" i="1"/>
  <c r="AB237" i="1"/>
  <c r="AF233" i="1"/>
  <c r="AC233" i="1"/>
  <c r="AG233" i="1"/>
  <c r="AB233" i="1"/>
  <c r="AH233" i="1"/>
  <c r="I22" i="4" s="1"/>
  <c r="I59" i="4" s="1"/>
  <c r="AC229" i="1"/>
  <c r="AG229" i="1"/>
  <c r="AB229" i="1"/>
  <c r="AA229" i="1"/>
  <c r="AF229" i="1"/>
  <c r="AB221" i="1"/>
  <c r="AC221" i="1"/>
  <c r="AG221" i="1"/>
  <c r="AH217" i="1"/>
  <c r="I6" i="4" s="1"/>
  <c r="I43" i="4" s="1"/>
  <c r="AC217" i="1"/>
  <c r="AB217" i="1"/>
  <c r="AG217" i="1"/>
  <c r="AA146" i="1"/>
  <c r="AG146" i="1"/>
  <c r="AB146" i="1"/>
  <c r="Z146" i="1"/>
  <c r="H191" i="1"/>
  <c r="AH65" i="1"/>
  <c r="AB65" i="1"/>
  <c r="AG65" i="1"/>
  <c r="AB98" i="1"/>
  <c r="H75" i="1"/>
  <c r="H95" i="1"/>
  <c r="H84" i="1"/>
  <c r="H100" i="1"/>
  <c r="Z100" i="1" s="1"/>
  <c r="H77" i="1"/>
  <c r="H91" i="1"/>
  <c r="H79" i="1"/>
  <c r="AH98" i="1"/>
  <c r="H83" i="1"/>
  <c r="H76" i="1"/>
  <c r="H103" i="1"/>
  <c r="Z103" i="1" s="1"/>
  <c r="H89" i="1"/>
  <c r="Z89" i="1" s="1"/>
  <c r="H90" i="1"/>
  <c r="H80" i="1"/>
  <c r="H81" i="1"/>
  <c r="AG98" i="1"/>
  <c r="H94" i="1"/>
  <c r="Z94" i="1" s="1"/>
  <c r="H98" i="1"/>
  <c r="AE98" i="1" s="1"/>
  <c r="H85" i="1"/>
  <c r="AE85" i="1" s="1"/>
  <c r="AC98" i="1"/>
  <c r="F26" i="4" s="1"/>
  <c r="F63" i="4" s="1"/>
  <c r="H99" i="1"/>
  <c r="AE99" i="1" s="1"/>
  <c r="AB99" i="1"/>
  <c r="AA99" i="1"/>
  <c r="AG99" i="1"/>
  <c r="AC240" i="1"/>
  <c r="AB240" i="1"/>
  <c r="AA240" i="1"/>
  <c r="AF240" i="1"/>
  <c r="AH306" i="1"/>
  <c r="J29" i="4" s="1"/>
  <c r="J66" i="4" s="1"/>
  <c r="AC306" i="1"/>
  <c r="AB306" i="1"/>
  <c r="AG306" i="1"/>
  <c r="AF99" i="1"/>
  <c r="AF217" i="1"/>
  <c r="AE46" i="1"/>
  <c r="Z46" i="1"/>
  <c r="H97" i="1"/>
  <c r="AE97" i="1" s="1"/>
  <c r="AF355" i="1"/>
  <c r="AB355" i="1"/>
  <c r="AH355" i="1"/>
  <c r="L6" i="4" s="1"/>
  <c r="L43" i="4" s="1"/>
  <c r="AC355" i="1"/>
  <c r="AB352" i="1"/>
  <c r="AH352" i="1"/>
  <c r="L3" i="4" s="1"/>
  <c r="L40" i="4" s="1"/>
  <c r="AC340" i="1"/>
  <c r="AF340" i="1"/>
  <c r="AB340" i="1"/>
  <c r="AC99" i="1"/>
  <c r="F27" i="4" s="1"/>
  <c r="F64" i="4" s="1"/>
  <c r="AH99" i="1"/>
  <c r="AE297" i="1"/>
  <c r="AA306" i="1"/>
  <c r="AA340" i="1"/>
  <c r="AE52" i="1"/>
  <c r="H74" i="1"/>
  <c r="H82" i="1"/>
  <c r="H102" i="1"/>
  <c r="H86" i="1"/>
  <c r="AF146" i="1"/>
  <c r="AA217" i="1"/>
  <c r="Z299" i="1"/>
  <c r="AH41" i="1"/>
  <c r="AC41" i="1"/>
  <c r="E5" i="4" s="1"/>
  <c r="E42" i="4" s="1"/>
  <c r="AE41" i="1"/>
  <c r="AH95" i="1"/>
  <c r="AF95" i="1"/>
  <c r="AC95" i="1"/>
  <c r="F23" i="4" s="1"/>
  <c r="F60" i="4" s="1"/>
  <c r="AB87" i="1"/>
  <c r="AH87" i="1"/>
  <c r="AF87" i="1"/>
  <c r="AC87" i="1"/>
  <c r="F15" i="4" s="1"/>
  <c r="F52" i="4" s="1"/>
  <c r="AG87" i="1"/>
  <c r="AC83" i="1"/>
  <c r="F11" i="4" s="1"/>
  <c r="F48" i="4" s="1"/>
  <c r="AH83" i="1"/>
  <c r="AA79" i="1"/>
  <c r="AF79" i="1"/>
  <c r="AH79" i="1"/>
  <c r="AC79" i="1"/>
  <c r="F7" i="4" s="1"/>
  <c r="F44" i="4" s="1"/>
  <c r="AG79" i="1"/>
  <c r="AG75" i="1"/>
  <c r="AF75" i="1"/>
  <c r="AH129" i="1"/>
  <c r="G21" i="4" s="1"/>
  <c r="G58" i="4" s="1"/>
  <c r="AB129" i="1"/>
  <c r="AG129" i="1"/>
  <c r="AC129" i="1"/>
  <c r="AF122" i="1"/>
  <c r="AH122" i="1"/>
  <c r="G14" i="4" s="1"/>
  <c r="G51" i="4" s="1"/>
  <c r="AG122" i="1"/>
  <c r="AA122" i="1"/>
  <c r="AB122" i="1"/>
  <c r="AB118" i="1"/>
  <c r="AC118" i="1"/>
  <c r="AF118" i="1"/>
  <c r="AA114" i="1"/>
  <c r="AB114" i="1"/>
  <c r="AG114" i="1"/>
  <c r="AA110" i="1"/>
  <c r="AH110" i="1"/>
  <c r="G2" i="4" s="1"/>
  <c r="G39" i="4" s="1"/>
  <c r="AF110" i="1"/>
  <c r="AG110" i="1"/>
  <c r="AG345" i="1"/>
  <c r="AH345" i="1"/>
  <c r="K32" i="4" s="1"/>
  <c r="K69" i="4" s="1"/>
  <c r="AF382" i="1"/>
  <c r="AC382" i="1"/>
  <c r="AB382" i="1"/>
  <c r="AG382" i="1"/>
  <c r="Z101" i="1"/>
  <c r="AB290" i="1"/>
  <c r="AA290" i="1"/>
  <c r="AH290" i="1"/>
  <c r="J13" i="4" s="1"/>
  <c r="J50" i="4" s="1"/>
  <c r="AG290" i="1"/>
  <c r="AC290" i="1"/>
  <c r="Z290" i="1"/>
  <c r="AB279" i="1"/>
  <c r="AA279" i="1"/>
  <c r="AF279" i="1"/>
  <c r="AG279" i="1"/>
  <c r="AC279" i="1"/>
  <c r="AF225" i="1"/>
  <c r="AC225" i="1"/>
  <c r="AB225" i="1"/>
  <c r="AH225" i="1"/>
  <c r="I14" i="4" s="1"/>
  <c r="I51" i="4" s="1"/>
  <c r="AA225" i="1"/>
  <c r="AG173" i="1"/>
  <c r="AA173" i="1"/>
  <c r="AC173" i="1"/>
  <c r="AF306" i="1"/>
  <c r="H197" i="1"/>
  <c r="AA362" i="1"/>
  <c r="AG362" i="1"/>
  <c r="AC362" i="1"/>
  <c r="AF362" i="1"/>
  <c r="AH362" i="1"/>
  <c r="L13" i="4" s="1"/>
  <c r="L50" i="4" s="1"/>
  <c r="AH221" i="1"/>
  <c r="I10" i="4" s="1"/>
  <c r="I47" i="4" s="1"/>
  <c r="AC237" i="1"/>
  <c r="AB362" i="1"/>
  <c r="AA355" i="1"/>
  <c r="AH229" i="1"/>
  <c r="I18" i="4" s="1"/>
  <c r="I55" i="4" s="1"/>
  <c r="Z115" i="1"/>
  <c r="AE115" i="1"/>
  <c r="H87" i="1"/>
  <c r="AA98" i="1"/>
  <c r="AA237" i="1"/>
  <c r="AB48" i="1"/>
  <c r="AG48" i="1"/>
  <c r="AB169" i="1"/>
  <c r="AF169" i="1"/>
  <c r="AG165" i="1"/>
  <c r="AF165" i="1"/>
  <c r="AC149" i="1"/>
  <c r="AG149" i="1"/>
  <c r="AH153" i="1"/>
  <c r="H9" i="4" s="1"/>
  <c r="H46" i="4" s="1"/>
  <c r="AF244" i="1"/>
  <c r="AG310" i="1"/>
  <c r="AF300" i="1"/>
  <c r="AG365" i="1"/>
  <c r="AA361" i="1"/>
  <c r="AC358" i="1"/>
  <c r="Z60" i="1"/>
  <c r="AB64" i="1"/>
  <c r="AC64" i="1"/>
  <c r="E28" i="4" s="1"/>
  <c r="E65" i="4" s="1"/>
  <c r="AG244" i="1"/>
  <c r="AC310" i="1"/>
  <c r="AA169" i="1"/>
  <c r="AA165" i="1"/>
  <c r="AG300" i="1"/>
  <c r="AE355" i="1"/>
  <c r="AA161" i="1"/>
  <c r="AB89" i="1"/>
  <c r="AF89" i="1"/>
  <c r="AG85" i="1"/>
  <c r="AH43" i="1"/>
  <c r="AG43" i="1"/>
  <c r="AA43" i="1"/>
  <c r="AF304" i="1"/>
  <c r="AE304" i="1"/>
  <c r="AB304" i="1"/>
  <c r="AH304" i="1"/>
  <c r="J27" i="4" s="1"/>
  <c r="J64" i="4" s="1"/>
  <c r="AC153" i="1"/>
  <c r="AF153" i="1"/>
  <c r="AB157" i="1"/>
  <c r="AC157" i="1"/>
  <c r="AC300" i="1"/>
  <c r="AA310" i="1"/>
  <c r="Z365" i="1"/>
  <c r="AA365" i="1"/>
  <c r="AF365" i="1"/>
  <c r="AG358" i="1"/>
  <c r="AA358" i="1"/>
  <c r="AC140" i="1"/>
  <c r="AF140" i="1"/>
  <c r="AE237" i="1"/>
  <c r="Z166" i="1"/>
  <c r="AG140" i="1"/>
  <c r="AH310" i="1"/>
  <c r="AA304" i="1"/>
  <c r="AC304" i="1"/>
  <c r="AE161" i="1"/>
  <c r="AG161" i="1"/>
  <c r="AC48" i="1"/>
  <c r="E12" i="4" s="1"/>
  <c r="E49" i="4" s="1"/>
  <c r="AE333" i="1"/>
  <c r="Z332" i="1"/>
  <c r="AF48" i="1"/>
  <c r="AA64" i="1"/>
  <c r="AF52" i="1"/>
  <c r="AH13" i="1"/>
  <c r="AF13" i="1"/>
  <c r="AA323" i="1"/>
  <c r="AB323" i="1"/>
  <c r="AB105" i="1"/>
  <c r="AH105" i="1"/>
  <c r="AC78" i="1"/>
  <c r="F6" i="4" s="1"/>
  <c r="F43" i="4" s="1"/>
  <c r="AG132" i="1"/>
  <c r="AF129" i="1"/>
  <c r="AB111" i="1"/>
  <c r="AB95" i="1"/>
  <c r="AF4" i="1"/>
  <c r="AB96" i="1"/>
  <c r="AH96" i="1"/>
  <c r="AC285" i="1"/>
  <c r="AH285" i="1"/>
  <c r="J8" i="4" s="1"/>
  <c r="J45" i="4" s="1"/>
  <c r="AG239" i="1"/>
  <c r="AB239" i="1"/>
  <c r="AB231" i="1"/>
  <c r="AC231" i="1"/>
  <c r="AC169" i="1"/>
  <c r="AC165" i="1"/>
  <c r="AB161" i="1"/>
  <c r="AG157" i="1"/>
  <c r="AA233" i="1"/>
  <c r="AG355" i="1"/>
  <c r="AA338" i="1"/>
  <c r="AB334" i="1"/>
  <c r="AC331" i="1"/>
  <c r="AH331" i="1"/>
  <c r="K18" i="4" s="1"/>
  <c r="K55" i="4" s="1"/>
  <c r="AG331" i="1"/>
  <c r="AF326" i="1"/>
  <c r="AC318" i="1"/>
  <c r="AA215" i="1"/>
  <c r="AB215" i="1"/>
  <c r="AA168" i="1"/>
  <c r="Z168" i="1"/>
  <c r="AG164" i="1"/>
  <c r="AF156" i="1"/>
  <c r="AG315" i="1"/>
  <c r="AB345" i="1"/>
  <c r="AH382" i="1"/>
  <c r="AC12" i="1"/>
  <c r="D12" i="4" s="1"/>
  <c r="D49" i="4" s="1"/>
  <c r="AA12" i="1"/>
  <c r="H25" i="1"/>
  <c r="Z25" i="1" s="1"/>
  <c r="H68" i="1"/>
  <c r="AB79" i="1"/>
  <c r="H114" i="1"/>
  <c r="AB365" i="1"/>
  <c r="H354" i="1"/>
  <c r="H352" i="1"/>
  <c r="AE352" i="1" s="1"/>
  <c r="AG340" i="1"/>
  <c r="AF316" i="1"/>
  <c r="H334" i="1"/>
  <c r="H320" i="1"/>
  <c r="H325" i="1"/>
  <c r="H309" i="1"/>
  <c r="H296" i="1"/>
  <c r="H300" i="1"/>
  <c r="AE300" i="1" s="1"/>
  <c r="H295" i="1"/>
  <c r="H302" i="1"/>
  <c r="AE302" i="1" s="1"/>
  <c r="H282" i="1"/>
  <c r="H260" i="1"/>
  <c r="H266" i="1"/>
  <c r="H277" i="1"/>
  <c r="H253" i="1"/>
  <c r="H233" i="1"/>
  <c r="Z233" i="1" s="1"/>
  <c r="H228" i="1"/>
  <c r="AC325" i="1"/>
  <c r="AB371" i="1"/>
  <c r="AA341" i="1"/>
  <c r="AF305" i="1"/>
  <c r="AH305" i="1"/>
  <c r="J28" i="4" s="1"/>
  <c r="J65" i="4" s="1"/>
  <c r="AC305" i="1"/>
  <c r="AG226" i="1"/>
  <c r="Z222" i="1"/>
  <c r="AH171" i="1"/>
  <c r="H27" i="4" s="1"/>
  <c r="H64" i="4" s="1"/>
  <c r="AB171" i="1"/>
  <c r="AA342" i="1"/>
  <c r="AG138" i="1"/>
  <c r="AC14" i="1"/>
  <c r="D14" i="4" s="1"/>
  <c r="D51" i="4" s="1"/>
  <c r="AC243" i="1"/>
  <c r="AF345" i="1"/>
  <c r="Z133" i="1"/>
  <c r="AG113" i="1"/>
  <c r="AA23" i="1"/>
  <c r="AH19" i="1"/>
  <c r="AB7" i="1"/>
  <c r="AA283" i="1"/>
  <c r="AF237" i="1"/>
  <c r="AF171" i="1"/>
  <c r="AA286" i="1"/>
  <c r="AC220" i="1"/>
  <c r="AA140" i="1"/>
  <c r="H381" i="1"/>
  <c r="AE381" i="1" s="1"/>
  <c r="AG23" i="1"/>
  <c r="AH115" i="1"/>
  <c r="G7" i="4" s="1"/>
  <c r="G44" i="4" s="1"/>
  <c r="AA127" i="1"/>
  <c r="AA124" i="1"/>
  <c r="AC120" i="1"/>
  <c r="AG86" i="1"/>
  <c r="AC8" i="1"/>
  <c r="D8" i="4" s="1"/>
  <c r="D45" i="4" s="1"/>
  <c r="AC338" i="1"/>
  <c r="AA322" i="1"/>
  <c r="AG162" i="1"/>
  <c r="AA158" i="1"/>
  <c r="AC230" i="1"/>
  <c r="AB368" i="1"/>
  <c r="AC364" i="1"/>
  <c r="AH360" i="1"/>
  <c r="L11" i="4" s="1"/>
  <c r="L48" i="4" s="1"/>
  <c r="AA356" i="1"/>
  <c r="AB101" i="1"/>
  <c r="AA141" i="1"/>
  <c r="AB381" i="1"/>
  <c r="O55" i="3"/>
  <c r="S55" i="3" s="1"/>
  <c r="O78" i="3"/>
  <c r="R78" i="3" s="1"/>
  <c r="X78" i="3" s="1"/>
  <c r="O74" i="3"/>
  <c r="P74" i="3" s="1"/>
  <c r="O48" i="3"/>
  <c r="S48" i="3" s="1"/>
  <c r="Y48" i="3" s="1"/>
  <c r="O92" i="3"/>
  <c r="O100" i="3"/>
  <c r="S100" i="3" s="1"/>
  <c r="Y100" i="3" s="1"/>
  <c r="O54" i="3"/>
  <c r="S54" i="3" s="1"/>
  <c r="Y54" i="3" s="1"/>
  <c r="O31" i="3"/>
  <c r="Q31" i="3" s="1"/>
  <c r="W31" i="3" s="1"/>
  <c r="O29" i="3"/>
  <c r="O23" i="3"/>
  <c r="R23" i="3" s="1"/>
  <c r="X23" i="3" s="1"/>
  <c r="Q100" i="3"/>
  <c r="W100" i="3" s="1"/>
  <c r="O82" i="3"/>
  <c r="T82" i="3" s="1"/>
  <c r="Z82" i="3" s="1"/>
  <c r="O76" i="3"/>
  <c r="O69" i="3"/>
  <c r="Q69" i="3" s="1"/>
  <c r="W69" i="3" s="1"/>
  <c r="O68" i="3"/>
  <c r="T68" i="3" s="1"/>
  <c r="Z68" i="3" s="1"/>
  <c r="O67" i="3"/>
  <c r="T67" i="3" s="1"/>
  <c r="Z67" i="3" s="1"/>
  <c r="O64" i="3"/>
  <c r="S64" i="3" s="1"/>
  <c r="Y64" i="3" s="1"/>
  <c r="O62" i="3"/>
  <c r="R62" i="3" s="1"/>
  <c r="X62" i="3" s="1"/>
  <c r="O57" i="3"/>
  <c r="O50" i="3"/>
  <c r="Q50" i="3" s="1"/>
  <c r="Y55" i="3"/>
  <c r="O81" i="3"/>
  <c r="R81" i="3" s="1"/>
  <c r="X81" i="3" s="1"/>
  <c r="O71" i="3"/>
  <c r="O35" i="3"/>
  <c r="Q35" i="3" s="1"/>
  <c r="W35" i="3" s="1"/>
  <c r="O14" i="3"/>
  <c r="T14" i="3" s="1"/>
  <c r="Z14" i="3" s="1"/>
  <c r="S67" i="3"/>
  <c r="Y67" i="3" s="1"/>
  <c r="Q67" i="3"/>
  <c r="W67" i="3" s="1"/>
  <c r="S50" i="3"/>
  <c r="Y50" i="3" s="1"/>
  <c r="P50" i="3"/>
  <c r="R100" i="3"/>
  <c r="X100" i="3" s="1"/>
  <c r="O86" i="3"/>
  <c r="P86" i="3" s="1"/>
  <c r="V86" i="3" s="1"/>
  <c r="O27" i="3"/>
  <c r="P27" i="3" s="1"/>
  <c r="V27" i="3" s="1"/>
  <c r="O26" i="3"/>
  <c r="O22" i="3"/>
  <c r="T22" i="3" s="1"/>
  <c r="Z22" i="3" s="1"/>
  <c r="O20" i="3"/>
  <c r="S20" i="3" s="1"/>
  <c r="Y20" i="3" s="1"/>
  <c r="O3" i="3"/>
  <c r="O320" i="3"/>
  <c r="Q320" i="3" s="1"/>
  <c r="O318" i="3"/>
  <c r="P318" i="3" s="1"/>
  <c r="O316" i="3"/>
  <c r="R316" i="3" s="1"/>
  <c r="O91" i="3"/>
  <c r="R91" i="3" s="1"/>
  <c r="X91" i="3" s="1"/>
  <c r="O85" i="3"/>
  <c r="O83" i="3"/>
  <c r="P83" i="3" s="1"/>
  <c r="O75" i="3"/>
  <c r="P67" i="3"/>
  <c r="O65" i="3"/>
  <c r="S65" i="3" s="1"/>
  <c r="Y65" i="3" s="1"/>
  <c r="O63" i="3"/>
  <c r="Q63" i="3" s="1"/>
  <c r="W63" i="3" s="1"/>
  <c r="O61" i="3"/>
  <c r="O53" i="3"/>
  <c r="R53" i="3" s="1"/>
  <c r="X53" i="3" s="1"/>
  <c r="O47" i="3"/>
  <c r="S47" i="3" s="1"/>
  <c r="Y47" i="3" s="1"/>
  <c r="O45" i="3"/>
  <c r="O43" i="3"/>
  <c r="R43" i="3" s="1"/>
  <c r="X43" i="3" s="1"/>
  <c r="O41" i="3"/>
  <c r="T41" i="3" s="1"/>
  <c r="Z41" i="3" s="1"/>
  <c r="O39" i="3"/>
  <c r="T39" i="3" s="1"/>
  <c r="Z39" i="3" s="1"/>
  <c r="O12" i="3"/>
  <c r="S12" i="3" s="1"/>
  <c r="Y12" i="3" s="1"/>
  <c r="O37" i="3"/>
  <c r="O46" i="3"/>
  <c r="R46" i="3" s="1"/>
  <c r="X46" i="3" s="1"/>
  <c r="O51" i="3"/>
  <c r="O58" i="3"/>
  <c r="Q58" i="3" s="1"/>
  <c r="O77" i="3"/>
  <c r="S77" i="3" s="1"/>
  <c r="Y77" i="3" s="1"/>
  <c r="O80" i="3"/>
  <c r="O87" i="3"/>
  <c r="O89" i="3"/>
  <c r="T89" i="3" s="1"/>
  <c r="Z89" i="3" s="1"/>
  <c r="O314" i="3"/>
  <c r="Q314" i="3" s="1"/>
  <c r="O312" i="3"/>
  <c r="O310" i="3"/>
  <c r="P310" i="3" s="1"/>
  <c r="O308" i="3"/>
  <c r="Q308" i="3" s="1"/>
  <c r="O306" i="3"/>
  <c r="P306" i="3" s="1"/>
  <c r="O304" i="3"/>
  <c r="T304" i="3" s="1"/>
  <c r="O302" i="3"/>
  <c r="S302" i="3" s="1"/>
  <c r="O300" i="3"/>
  <c r="P300" i="3" s="1"/>
  <c r="O298" i="3"/>
  <c r="P298" i="3" s="1"/>
  <c r="O296" i="3"/>
  <c r="Q296" i="3" s="1"/>
  <c r="O294" i="3"/>
  <c r="O292" i="3"/>
  <c r="P292" i="3" s="1"/>
  <c r="O290" i="3"/>
  <c r="S290" i="3" s="1"/>
  <c r="O288" i="3"/>
  <c r="O286" i="3"/>
  <c r="T286" i="3" s="1"/>
  <c r="O284" i="3"/>
  <c r="P284" i="3" s="1"/>
  <c r="O282" i="3"/>
  <c r="O280" i="3"/>
  <c r="Q280" i="3" s="1"/>
  <c r="O278" i="3"/>
  <c r="S278" i="3" s="1"/>
  <c r="O276" i="3"/>
  <c r="Q276" i="3" s="1"/>
  <c r="O274" i="3"/>
  <c r="P274" i="3" s="1"/>
  <c r="O272" i="3"/>
  <c r="P272" i="3" s="1"/>
  <c r="O270" i="3"/>
  <c r="Q270" i="3" s="1"/>
  <c r="O88" i="3"/>
  <c r="Q88" i="3" s="1"/>
  <c r="O84" i="3"/>
  <c r="R84" i="3" s="1"/>
  <c r="X84" i="3" s="1"/>
  <c r="O72" i="3"/>
  <c r="Q72" i="3" s="1"/>
  <c r="W72" i="3" s="1"/>
  <c r="O56" i="3"/>
  <c r="R56" i="3" s="1"/>
  <c r="X56" i="3" s="1"/>
  <c r="W50" i="3"/>
  <c r="O34" i="3"/>
  <c r="R34" i="3" s="1"/>
  <c r="X34" i="3" s="1"/>
  <c r="O9" i="3"/>
  <c r="S9" i="3" s="1"/>
  <c r="Y9" i="3" s="1"/>
  <c r="O13" i="3"/>
  <c r="S13" i="3" s="1"/>
  <c r="Y13" i="3" s="1"/>
  <c r="O95" i="3"/>
  <c r="T95" i="3" s="1"/>
  <c r="Z95" i="3" s="1"/>
  <c r="O93" i="3"/>
  <c r="P93" i="3" s="1"/>
  <c r="V93" i="3" s="1"/>
  <c r="O70" i="3"/>
  <c r="O60" i="3"/>
  <c r="T60" i="3" s="1"/>
  <c r="O44" i="3"/>
  <c r="R44" i="3" s="1"/>
  <c r="X44" i="3" s="1"/>
  <c r="O42" i="3"/>
  <c r="Q42" i="3" s="1"/>
  <c r="W42" i="3" s="1"/>
  <c r="O268" i="3"/>
  <c r="Q268" i="3" s="1"/>
  <c r="O252" i="3"/>
  <c r="Q252" i="3" s="1"/>
  <c r="O250" i="3"/>
  <c r="T250" i="3" s="1"/>
  <c r="O246" i="3"/>
  <c r="P246" i="3" s="1"/>
  <c r="O240" i="3"/>
  <c r="Q240" i="3" s="1"/>
  <c r="O222" i="3"/>
  <c r="O218" i="3"/>
  <c r="Q218" i="3" s="1"/>
  <c r="O214" i="3"/>
  <c r="O210" i="3"/>
  <c r="O206" i="3"/>
  <c r="T206" i="3" s="1"/>
  <c r="O198" i="3"/>
  <c r="Q198" i="3" s="1"/>
  <c r="O190" i="3"/>
  <c r="T190" i="3" s="1"/>
  <c r="O180" i="3"/>
  <c r="Q180" i="3" s="1"/>
  <c r="O178" i="3"/>
  <c r="P178" i="3" s="1"/>
  <c r="O172" i="3"/>
  <c r="O166" i="3"/>
  <c r="Q166" i="3" s="1"/>
  <c r="O158" i="3"/>
  <c r="R158" i="3" s="1"/>
  <c r="O120" i="3"/>
  <c r="S120" i="3" s="1"/>
  <c r="O266" i="3"/>
  <c r="O264" i="3"/>
  <c r="R264" i="3" s="1"/>
  <c r="O262" i="3"/>
  <c r="T262" i="3" s="1"/>
  <c r="O260" i="3"/>
  <c r="Q260" i="3" s="1"/>
  <c r="O258" i="3"/>
  <c r="P258" i="3" s="1"/>
  <c r="O256" i="3"/>
  <c r="O254" i="3"/>
  <c r="O248" i="3"/>
  <c r="R248" i="3" s="1"/>
  <c r="O244" i="3"/>
  <c r="S244" i="3" s="1"/>
  <c r="O242" i="3"/>
  <c r="P242" i="3" s="1"/>
  <c r="O238" i="3"/>
  <c r="O236" i="3"/>
  <c r="S236" i="3" s="1"/>
  <c r="O234" i="3"/>
  <c r="O232" i="3"/>
  <c r="R232" i="3" s="1"/>
  <c r="O230" i="3"/>
  <c r="P230" i="3" s="1"/>
  <c r="O228" i="3"/>
  <c r="S228" i="3" s="1"/>
  <c r="O226" i="3"/>
  <c r="P226" i="3" s="1"/>
  <c r="O224" i="3"/>
  <c r="S224" i="3" s="1"/>
  <c r="O220" i="3"/>
  <c r="P220" i="3" s="1"/>
  <c r="O216" i="3"/>
  <c r="S216" i="3" s="1"/>
  <c r="O212" i="3"/>
  <c r="S212" i="3" s="1"/>
  <c r="O208" i="3"/>
  <c r="P208" i="3" s="1"/>
  <c r="O204" i="3"/>
  <c r="Q204" i="3" s="1"/>
  <c r="O202" i="3"/>
  <c r="Q202" i="3" s="1"/>
  <c r="O200" i="3"/>
  <c r="P200" i="3" s="1"/>
  <c r="O196" i="3"/>
  <c r="S196" i="3" s="1"/>
  <c r="O194" i="3"/>
  <c r="O192" i="3"/>
  <c r="Q192" i="3" s="1"/>
  <c r="O188" i="3"/>
  <c r="P188" i="3" s="1"/>
  <c r="O186" i="3"/>
  <c r="Q186" i="3" s="1"/>
  <c r="O184" i="3"/>
  <c r="P184" i="3" s="1"/>
  <c r="O182" i="3"/>
  <c r="O176" i="3"/>
  <c r="O174" i="3"/>
  <c r="O170" i="3"/>
  <c r="S170" i="3" s="1"/>
  <c r="O168" i="3"/>
  <c r="P168" i="3" s="1"/>
  <c r="O164" i="3"/>
  <c r="T164" i="3" s="1"/>
  <c r="O162" i="3"/>
  <c r="P162" i="3" s="1"/>
  <c r="O160" i="3"/>
  <c r="O156" i="3"/>
  <c r="O154" i="3"/>
  <c r="P154" i="3" s="1"/>
  <c r="O152" i="3"/>
  <c r="Q152" i="3" s="1"/>
  <c r="O150" i="3"/>
  <c r="P150" i="3" s="1"/>
  <c r="O109" i="3"/>
  <c r="R109" i="3" s="1"/>
  <c r="X109" i="3" s="1"/>
  <c r="O101" i="3"/>
  <c r="O17" i="3"/>
  <c r="T17" i="3" s="1"/>
  <c r="Z17" i="3" s="1"/>
  <c r="O36" i="3"/>
  <c r="R36" i="3" s="1"/>
  <c r="O38" i="3"/>
  <c r="O110" i="3"/>
  <c r="T110" i="3" s="1"/>
  <c r="Z110" i="3" s="1"/>
  <c r="S274" i="3"/>
  <c r="O49" i="3"/>
  <c r="P49" i="3" s="1"/>
  <c r="V49" i="3" s="1"/>
  <c r="O321" i="3"/>
  <c r="S321" i="3" s="1"/>
  <c r="O319" i="3"/>
  <c r="O317" i="3"/>
  <c r="Q317" i="3" s="1"/>
  <c r="O315" i="3"/>
  <c r="O313" i="3"/>
  <c r="Q313" i="3" s="1"/>
  <c r="O311" i="3"/>
  <c r="Q311" i="3" s="1"/>
  <c r="O309" i="3"/>
  <c r="Q309" i="3" s="1"/>
  <c r="O307" i="3"/>
  <c r="Q307" i="3" s="1"/>
  <c r="O305" i="3"/>
  <c r="O303" i="3"/>
  <c r="T303" i="3" s="1"/>
  <c r="O301" i="3"/>
  <c r="S301" i="3" s="1"/>
  <c r="O299" i="3"/>
  <c r="S299" i="3" s="1"/>
  <c r="O297" i="3"/>
  <c r="R297" i="3" s="1"/>
  <c r="O295" i="3"/>
  <c r="S295" i="3" s="1"/>
  <c r="O293" i="3"/>
  <c r="P293" i="3" s="1"/>
  <c r="O291" i="3"/>
  <c r="O289" i="3"/>
  <c r="O287" i="3"/>
  <c r="O285" i="3"/>
  <c r="R285" i="3" s="1"/>
  <c r="O283" i="3"/>
  <c r="S283" i="3" s="1"/>
  <c r="O281" i="3"/>
  <c r="T281" i="3" s="1"/>
  <c r="O279" i="3"/>
  <c r="P279" i="3" s="1"/>
  <c r="O277" i="3"/>
  <c r="O275" i="3"/>
  <c r="T275" i="3" s="1"/>
  <c r="O273" i="3"/>
  <c r="O271" i="3"/>
  <c r="O269" i="3"/>
  <c r="T269" i="3" s="1"/>
  <c r="O267" i="3"/>
  <c r="T267" i="3" s="1"/>
  <c r="O265" i="3"/>
  <c r="O263" i="3"/>
  <c r="S263" i="3" s="1"/>
  <c r="O261" i="3"/>
  <c r="S261" i="3" s="1"/>
  <c r="O259" i="3"/>
  <c r="O257" i="3"/>
  <c r="R257" i="3" s="1"/>
  <c r="O255" i="3"/>
  <c r="O253" i="3"/>
  <c r="R253" i="3" s="1"/>
  <c r="O251" i="3"/>
  <c r="O249" i="3"/>
  <c r="S249" i="3" s="1"/>
  <c r="O247" i="3"/>
  <c r="Q247" i="3" s="1"/>
  <c r="O245" i="3"/>
  <c r="O243" i="3"/>
  <c r="T243" i="3" s="1"/>
  <c r="O241" i="3"/>
  <c r="O239" i="3"/>
  <c r="T239" i="3" s="1"/>
  <c r="O237" i="3"/>
  <c r="T237" i="3" s="1"/>
  <c r="O235" i="3"/>
  <c r="O233" i="3"/>
  <c r="O231" i="3"/>
  <c r="O229" i="3"/>
  <c r="R229" i="3" s="1"/>
  <c r="O227" i="3"/>
  <c r="R227" i="3" s="1"/>
  <c r="O225" i="3"/>
  <c r="T225" i="3" s="1"/>
  <c r="O223" i="3"/>
  <c r="T223" i="3" s="1"/>
  <c r="O221" i="3"/>
  <c r="S221" i="3" s="1"/>
  <c r="O219" i="3"/>
  <c r="T219" i="3" s="1"/>
  <c r="O217" i="3"/>
  <c r="O215" i="3"/>
  <c r="O213" i="3"/>
  <c r="Q213" i="3" s="1"/>
  <c r="O211" i="3"/>
  <c r="O209" i="3"/>
  <c r="R209" i="3" s="1"/>
  <c r="O207" i="3"/>
  <c r="T207" i="3" s="1"/>
  <c r="O205" i="3"/>
  <c r="O203" i="3"/>
  <c r="R203" i="3" s="1"/>
  <c r="O201" i="3"/>
  <c r="T201" i="3" s="1"/>
  <c r="O199" i="3"/>
  <c r="S199" i="3" s="1"/>
  <c r="O197" i="3"/>
  <c r="O195" i="3"/>
  <c r="O193" i="3"/>
  <c r="S193" i="3" s="1"/>
  <c r="O191" i="3"/>
  <c r="R191" i="3" s="1"/>
  <c r="O189" i="3"/>
  <c r="O187" i="3"/>
  <c r="R187" i="3" s="1"/>
  <c r="O185" i="3"/>
  <c r="Q185" i="3" s="1"/>
  <c r="O183" i="3"/>
  <c r="R183" i="3" s="1"/>
  <c r="O181" i="3"/>
  <c r="T181" i="3" s="1"/>
  <c r="O179" i="3"/>
  <c r="O177" i="3"/>
  <c r="R177" i="3" s="1"/>
  <c r="O175" i="3"/>
  <c r="P175" i="3" s="1"/>
  <c r="O173" i="3"/>
  <c r="R173" i="3" s="1"/>
  <c r="O171" i="3"/>
  <c r="S171" i="3" s="1"/>
  <c r="O169" i="3"/>
  <c r="T169" i="3" s="1"/>
  <c r="O167" i="3"/>
  <c r="Q167" i="3" s="1"/>
  <c r="O165" i="3"/>
  <c r="Q165" i="3" s="1"/>
  <c r="O163" i="3"/>
  <c r="Q163" i="3" s="1"/>
  <c r="O161" i="3"/>
  <c r="Q161" i="3" s="1"/>
  <c r="O159" i="3"/>
  <c r="R159" i="3" s="1"/>
  <c r="O157" i="3"/>
  <c r="S157" i="3" s="1"/>
  <c r="O155" i="3"/>
  <c r="O153" i="3"/>
  <c r="R153" i="3" s="1"/>
  <c r="O151" i="3"/>
  <c r="Q151" i="3" s="1"/>
  <c r="O119" i="3"/>
  <c r="R119" i="3" s="1"/>
  <c r="O79" i="3"/>
  <c r="O73" i="3"/>
  <c r="O149" i="3"/>
  <c r="O147" i="3"/>
  <c r="T147" i="3" s="1"/>
  <c r="O145" i="3"/>
  <c r="O143" i="3"/>
  <c r="T143" i="3" s="1"/>
  <c r="O141" i="3"/>
  <c r="O139" i="3"/>
  <c r="T139" i="3" s="1"/>
  <c r="O137" i="3"/>
  <c r="O135" i="3"/>
  <c r="T135" i="3" s="1"/>
  <c r="O133" i="3"/>
  <c r="O131" i="3"/>
  <c r="O129" i="3"/>
  <c r="O127" i="3"/>
  <c r="T127" i="3" s="1"/>
  <c r="O125" i="3"/>
  <c r="O123" i="3"/>
  <c r="T123" i="3" s="1"/>
  <c r="O121" i="3"/>
  <c r="O148" i="3"/>
  <c r="T148" i="3" s="1"/>
  <c r="O146" i="3"/>
  <c r="O144" i="3"/>
  <c r="T144" i="3" s="1"/>
  <c r="O142" i="3"/>
  <c r="O140" i="3"/>
  <c r="T140" i="3" s="1"/>
  <c r="O138" i="3"/>
  <c r="O136" i="3"/>
  <c r="T136" i="3" s="1"/>
  <c r="O134" i="3"/>
  <c r="O132" i="3"/>
  <c r="T132" i="3" s="1"/>
  <c r="O130" i="3"/>
  <c r="O128" i="3"/>
  <c r="T128" i="3" s="1"/>
  <c r="O126" i="3"/>
  <c r="O124" i="3"/>
  <c r="T124" i="3" s="1"/>
  <c r="O122" i="3"/>
  <c r="AE59" i="1"/>
  <c r="Z59" i="1"/>
  <c r="AE155" i="1"/>
  <c r="Z155" i="1"/>
  <c r="AC121" i="1"/>
  <c r="AH121" i="1"/>
  <c r="G13" i="4" s="1"/>
  <c r="G50" i="4" s="1"/>
  <c r="AF121" i="1"/>
  <c r="AB121" i="1"/>
  <c r="AF117" i="1"/>
  <c r="AB117" i="1"/>
  <c r="AC117" i="1"/>
  <c r="AH117" i="1"/>
  <c r="G9" i="4" s="1"/>
  <c r="G46" i="4" s="1"/>
  <c r="AG117" i="1"/>
  <c r="W9" i="2"/>
  <c r="U9" i="2"/>
  <c r="V9" i="2"/>
  <c r="V28" i="2"/>
  <c r="W28" i="2"/>
  <c r="U28" i="2"/>
  <c r="W155" i="2"/>
  <c r="V155" i="2"/>
  <c r="V154" i="2"/>
  <c r="W154" i="2"/>
  <c r="AH380" i="1"/>
  <c r="L31" i="4" s="1"/>
  <c r="L68" i="4" s="1"/>
  <c r="AF380" i="1"/>
  <c r="AC380" i="1"/>
  <c r="AA380" i="1"/>
  <c r="AA346" i="1"/>
  <c r="AB346" i="1"/>
  <c r="AF346" i="1"/>
  <c r="AC346" i="1"/>
  <c r="AG346" i="1"/>
  <c r="Z112" i="1"/>
  <c r="AE113" i="1"/>
  <c r="Z154" i="1"/>
  <c r="V6" i="2"/>
  <c r="AE56" i="1"/>
  <c r="S31" i="3"/>
  <c r="Y31" i="3" s="1"/>
  <c r="AE40" i="1"/>
  <c r="Z223" i="1"/>
  <c r="AC15" i="1"/>
  <c r="D15" i="4" s="1"/>
  <c r="D52" i="4" s="1"/>
  <c r="AF15" i="1"/>
  <c r="AA15" i="1"/>
  <c r="AG15" i="1"/>
  <c r="AA292" i="1"/>
  <c r="AH292" i="1"/>
  <c r="J15" i="4" s="1"/>
  <c r="J52" i="4" s="1"/>
  <c r="AC292" i="1"/>
  <c r="AF292" i="1"/>
  <c r="AB292" i="1"/>
  <c r="V253" i="2"/>
  <c r="W253" i="2"/>
  <c r="V252" i="2"/>
  <c r="W252" i="2"/>
  <c r="U252" i="2"/>
  <c r="U250" i="2"/>
  <c r="V250" i="2"/>
  <c r="W250" i="2"/>
  <c r="W215" i="2"/>
  <c r="V215" i="2"/>
  <c r="U215" i="2"/>
  <c r="V210" i="2"/>
  <c r="U210" i="2"/>
  <c r="W210" i="2"/>
  <c r="U203" i="2"/>
  <c r="V203" i="2"/>
  <c r="W203" i="2"/>
  <c r="O18" i="3"/>
  <c r="O15" i="3"/>
  <c r="O117" i="3"/>
  <c r="O116" i="3"/>
  <c r="T116" i="3" s="1"/>
  <c r="Z116" i="3" s="1"/>
  <c r="O112" i="3"/>
  <c r="P112" i="3" s="1"/>
  <c r="O111" i="3"/>
  <c r="O107" i="3"/>
  <c r="R107" i="3" s="1"/>
  <c r="X107" i="3" s="1"/>
  <c r="O106" i="3"/>
  <c r="O98" i="3"/>
  <c r="O25" i="3"/>
  <c r="AC113" i="1"/>
  <c r="Z18" i="1"/>
  <c r="Z15" i="1"/>
  <c r="AA113" i="1"/>
  <c r="AH113" i="1"/>
  <c r="G5" i="4" s="1"/>
  <c r="G42" i="4" s="1"/>
  <c r="AF133" i="1"/>
  <c r="Z98" i="1"/>
  <c r="AE65" i="1"/>
  <c r="Z380" i="1"/>
  <c r="AA121" i="1"/>
  <c r="R69" i="3"/>
  <c r="X69" i="3" s="1"/>
  <c r="Q78" i="3"/>
  <c r="W78" i="3" s="1"/>
  <c r="O113" i="3"/>
  <c r="W156" i="2"/>
  <c r="AH133" i="1"/>
  <c r="G25" i="4" s="1"/>
  <c r="G62" i="4" s="1"/>
  <c r="AC133" i="1"/>
  <c r="AH100" i="1"/>
  <c r="AC100" i="1"/>
  <c r="F28" i="4" s="1"/>
  <c r="F65" i="4" s="1"/>
  <c r="AA100" i="1"/>
  <c r="AF100" i="1"/>
  <c r="AE100" i="1"/>
  <c r="AG100" i="1"/>
  <c r="AB100" i="1"/>
  <c r="U27" i="2"/>
  <c r="W27" i="2"/>
  <c r="V27" i="2"/>
  <c r="U158" i="2"/>
  <c r="V158" i="2"/>
  <c r="W153" i="2"/>
  <c r="V153" i="2"/>
  <c r="U153" i="2"/>
  <c r="AA133" i="1"/>
  <c r="Z355" i="1"/>
  <c r="AG380" i="1"/>
  <c r="U154" i="2"/>
  <c r="Z64" i="1"/>
  <c r="Z156" i="1"/>
  <c r="Z58" i="1"/>
  <c r="U214" i="2"/>
  <c r="W214" i="2"/>
  <c r="V214" i="2"/>
  <c r="W213" i="2"/>
  <c r="V213" i="2"/>
  <c r="U211" i="2"/>
  <c r="W211" i="2"/>
  <c r="W209" i="2"/>
  <c r="V209" i="2"/>
  <c r="O30" i="3"/>
  <c r="R30" i="3" s="1"/>
  <c r="X30" i="3" s="1"/>
  <c r="O28" i="3"/>
  <c r="T28" i="3" s="1"/>
  <c r="Z28" i="3" s="1"/>
  <c r="O24" i="3"/>
  <c r="T24" i="3" s="1"/>
  <c r="Z24" i="3" s="1"/>
  <c r="O19" i="3"/>
  <c r="Q19" i="3" s="1"/>
  <c r="W19" i="3" s="1"/>
  <c r="O11" i="3"/>
  <c r="O10" i="3"/>
  <c r="O8" i="3"/>
  <c r="T8" i="3" s="1"/>
  <c r="Z8" i="3" s="1"/>
  <c r="O4" i="3"/>
  <c r="O118" i="3"/>
  <c r="T118" i="3" s="1"/>
  <c r="Z118" i="3" s="1"/>
  <c r="O115" i="3"/>
  <c r="O114" i="3"/>
  <c r="T114" i="3" s="1"/>
  <c r="Z114" i="3" s="1"/>
  <c r="O108" i="3"/>
  <c r="O105" i="3"/>
  <c r="O103" i="3"/>
  <c r="O102" i="3"/>
  <c r="P102" i="3" s="1"/>
  <c r="T100" i="3"/>
  <c r="Z100" i="3" s="1"/>
  <c r="O99" i="3"/>
  <c r="O97" i="3"/>
  <c r="R97" i="3" s="1"/>
  <c r="X97" i="3" s="1"/>
  <c r="O96" i="3"/>
  <c r="O5" i="3"/>
  <c r="S5" i="3" s="1"/>
  <c r="Y5" i="3" s="1"/>
  <c r="O21" i="3"/>
  <c r="P21" i="3" s="1"/>
  <c r="AE20" i="1"/>
  <c r="Z237" i="1"/>
  <c r="AE291" i="1"/>
  <c r="AG133" i="1"/>
  <c r="Z121" i="1"/>
  <c r="AE89" i="1"/>
  <c r="AE15" i="1"/>
  <c r="AE117" i="1"/>
  <c r="AB380" i="1"/>
  <c r="AE118" i="1"/>
  <c r="AA117" i="1"/>
  <c r="U5" i="2"/>
  <c r="O32" i="3"/>
  <c r="Q32" i="3" s="1"/>
  <c r="W32" i="3" s="1"/>
  <c r="O104" i="3"/>
  <c r="P104" i="3" s="1"/>
  <c r="O16" i="3"/>
  <c r="U155" i="2"/>
  <c r="AH346" i="1"/>
  <c r="K33" i="4" s="1"/>
  <c r="K70" i="4" s="1"/>
  <c r="AG292" i="1"/>
  <c r="H196" i="1"/>
  <c r="H195" i="1"/>
  <c r="H185" i="1"/>
  <c r="AE48" i="1"/>
  <c r="H364" i="1"/>
  <c r="AE111" i="1"/>
  <c r="Z111" i="1"/>
  <c r="AH53" i="1"/>
  <c r="AC53" i="1"/>
  <c r="E17" i="4" s="1"/>
  <c r="E54" i="4" s="1"/>
  <c r="AA53" i="1"/>
  <c r="AA50" i="1"/>
  <c r="AC50" i="1"/>
  <c r="E14" i="4" s="1"/>
  <c r="E51" i="4" s="1"/>
  <c r="AG50" i="1"/>
  <c r="AG47" i="1"/>
  <c r="AH47" i="1"/>
  <c r="AG352" i="1"/>
  <c r="Z352" i="1"/>
  <c r="AC352" i="1"/>
  <c r="AF352" i="1"/>
  <c r="AA352" i="1"/>
  <c r="AE294" i="1"/>
  <c r="V255" i="2"/>
  <c r="W255" i="2"/>
  <c r="U255" i="2"/>
  <c r="U254" i="2"/>
  <c r="V254" i="2"/>
  <c r="W246" i="2"/>
  <c r="V246" i="2"/>
  <c r="W245" i="2"/>
  <c r="U245" i="2"/>
  <c r="V360" i="2"/>
  <c r="U360" i="2"/>
  <c r="U358" i="2"/>
  <c r="V358" i="2"/>
  <c r="W346" i="2"/>
  <c r="V346" i="2"/>
  <c r="V344" i="2"/>
  <c r="U344" i="2"/>
  <c r="W344" i="2"/>
  <c r="U339" i="2"/>
  <c r="V339" i="2"/>
  <c r="W339" i="2"/>
  <c r="AG379" i="1"/>
  <c r="AF379" i="1"/>
  <c r="AF30" i="1"/>
  <c r="AB30" i="1"/>
  <c r="AC30" i="1"/>
  <c r="D30" i="4" s="1"/>
  <c r="D67" i="4" s="1"/>
  <c r="AA30" i="1"/>
  <c r="AG30" i="1"/>
  <c r="AH22" i="1"/>
  <c r="AF22" i="1"/>
  <c r="AG31" i="1"/>
  <c r="AH31" i="1"/>
  <c r="AE337" i="1"/>
  <c r="AB131" i="1"/>
  <c r="AC131" i="1"/>
  <c r="AA94" i="1"/>
  <c r="AC94" i="1"/>
  <c r="F22" i="4" s="1"/>
  <c r="F59" i="4" s="1"/>
  <c r="AB94" i="1"/>
  <c r="AF60" i="1"/>
  <c r="AG60" i="1"/>
  <c r="AA60" i="1"/>
  <c r="AC60" i="1"/>
  <c r="E24" i="4" s="1"/>
  <c r="E61" i="4" s="1"/>
  <c r="AH60" i="1"/>
  <c r="AH56" i="1"/>
  <c r="AC56" i="1"/>
  <c r="E20" i="4" s="1"/>
  <c r="E57" i="4" s="1"/>
  <c r="AA56" i="1"/>
  <c r="AF56" i="1"/>
  <c r="AB56" i="1"/>
  <c r="AH10" i="1"/>
  <c r="AF10" i="1"/>
  <c r="AB10" i="1"/>
  <c r="AG10" i="1"/>
  <c r="U46" i="2"/>
  <c r="W46" i="2"/>
  <c r="W48" i="2"/>
  <c r="V48" i="2"/>
  <c r="U48" i="2"/>
  <c r="V82" i="2"/>
  <c r="W82" i="2"/>
  <c r="V83" i="2"/>
  <c r="U83" i="2"/>
  <c r="W85" i="2"/>
  <c r="U85" i="2"/>
  <c r="V93" i="2"/>
  <c r="W93" i="2"/>
  <c r="W98" i="2"/>
  <c r="U98" i="2"/>
  <c r="W99" i="2"/>
  <c r="V99" i="2"/>
  <c r="W104" i="2"/>
  <c r="V104" i="2"/>
  <c r="U104" i="2"/>
  <c r="W106" i="2"/>
  <c r="V106" i="2"/>
  <c r="U107" i="2"/>
  <c r="W107" i="2"/>
  <c r="V108" i="2"/>
  <c r="W108" i="2"/>
  <c r="V112" i="2"/>
  <c r="W112" i="2"/>
  <c r="U114" i="2"/>
  <c r="V114" i="2"/>
  <c r="W114" i="2"/>
  <c r="U115" i="2"/>
  <c r="V115" i="2"/>
  <c r="W115" i="2"/>
  <c r="W116" i="2"/>
  <c r="V116" i="2"/>
  <c r="U116" i="2"/>
  <c r="U118" i="2"/>
  <c r="W118" i="2"/>
  <c r="W120" i="2"/>
  <c r="U120" i="2"/>
  <c r="V122" i="2"/>
  <c r="U122" i="2"/>
  <c r="V123" i="2"/>
  <c r="U123" i="2"/>
  <c r="W123" i="2"/>
  <c r="V124" i="2"/>
  <c r="U124" i="2"/>
  <c r="W127" i="2"/>
  <c r="V127" i="2"/>
  <c r="U127" i="2"/>
  <c r="U131" i="2"/>
  <c r="W131" i="2"/>
  <c r="AC377" i="1"/>
  <c r="AF377" i="1"/>
  <c r="AB377" i="1"/>
  <c r="AH377" i="1"/>
  <c r="L28" i="4" s="1"/>
  <c r="L65" i="4" s="1"/>
  <c r="AB369" i="1"/>
  <c r="AF369" i="1"/>
  <c r="AA353" i="1"/>
  <c r="H375" i="1"/>
  <c r="H370" i="1"/>
  <c r="H373" i="1"/>
  <c r="H357" i="1"/>
  <c r="H368" i="1"/>
  <c r="H356" i="1"/>
  <c r="H378" i="1"/>
  <c r="Z378" i="1" s="1"/>
  <c r="AF353" i="1"/>
  <c r="H363" i="1"/>
  <c r="H359" i="1"/>
  <c r="H351" i="1"/>
  <c r="H369" i="1"/>
  <c r="H376" i="1"/>
  <c r="H367" i="1"/>
  <c r="H377" i="1"/>
  <c r="H353" i="1"/>
  <c r="H360" i="1"/>
  <c r="AB353" i="1"/>
  <c r="H358" i="1"/>
  <c r="H362" i="1"/>
  <c r="H372" i="1"/>
  <c r="H371" i="1"/>
  <c r="H374" i="1"/>
  <c r="H361" i="1"/>
  <c r="H379" i="1"/>
  <c r="V181" i="2"/>
  <c r="W181" i="2"/>
  <c r="U181" i="2"/>
  <c r="V180" i="2"/>
  <c r="U180" i="2"/>
  <c r="W179" i="2"/>
  <c r="U179" i="2"/>
  <c r="V178" i="2"/>
  <c r="U178" i="2"/>
  <c r="W177" i="2"/>
  <c r="U177" i="2"/>
  <c r="U321" i="2"/>
  <c r="W321" i="2"/>
  <c r="V321" i="2"/>
  <c r="V320" i="2"/>
  <c r="U320" i="2"/>
  <c r="U319" i="2"/>
  <c r="V319" i="2"/>
  <c r="W319" i="2"/>
  <c r="V318" i="2"/>
  <c r="W318" i="2"/>
  <c r="U318" i="2"/>
  <c r="V317" i="2"/>
  <c r="W317" i="2"/>
  <c r="W316" i="2"/>
  <c r="U316" i="2"/>
  <c r="V315" i="2"/>
  <c r="W315" i="2"/>
  <c r="U315" i="2"/>
  <c r="U314" i="2"/>
  <c r="V314" i="2"/>
  <c r="U313" i="2"/>
  <c r="V313" i="2"/>
  <c r="U312" i="2"/>
  <c r="V312" i="2"/>
  <c r="V311" i="2"/>
  <c r="W311" i="2"/>
  <c r="V310" i="2"/>
  <c r="W310" i="2"/>
  <c r="V309" i="2"/>
  <c r="U309" i="2"/>
  <c r="W309" i="2"/>
  <c r="V307" i="2"/>
  <c r="W307" i="2"/>
  <c r="U306" i="2"/>
  <c r="V306" i="2"/>
  <c r="W304" i="2"/>
  <c r="U304" i="2"/>
  <c r="V297" i="2"/>
  <c r="U297" i="2"/>
  <c r="V296" i="2"/>
  <c r="W296" i="2"/>
  <c r="U296" i="2"/>
  <c r="U295" i="2"/>
  <c r="W295" i="2"/>
  <c r="V295" i="2"/>
  <c r="W294" i="2"/>
  <c r="V294" i="2"/>
  <c r="U294" i="2"/>
  <c r="V291" i="2"/>
  <c r="W291" i="2"/>
  <c r="U291" i="2"/>
  <c r="W290" i="2"/>
  <c r="V290" i="2"/>
  <c r="V289" i="2"/>
  <c r="U289" i="2"/>
  <c r="W289" i="2"/>
  <c r="W288" i="2"/>
  <c r="V288" i="2"/>
  <c r="U288" i="2"/>
  <c r="W287" i="2"/>
  <c r="U287" i="2"/>
  <c r="W285" i="2"/>
  <c r="V285" i="2"/>
  <c r="U285" i="2"/>
  <c r="V284" i="2"/>
  <c r="U284" i="2"/>
  <c r="W282" i="2"/>
  <c r="U282" i="2"/>
  <c r="V282" i="2"/>
  <c r="U281" i="2"/>
  <c r="V281" i="2"/>
  <c r="W281" i="2"/>
  <c r="W280" i="2"/>
  <c r="U280" i="2"/>
  <c r="V280" i="2"/>
  <c r="U278" i="2"/>
  <c r="V278" i="2"/>
  <c r="W277" i="2"/>
  <c r="U277" i="2"/>
  <c r="V277" i="2"/>
  <c r="V276" i="2"/>
  <c r="U276" i="2"/>
  <c r="U275" i="2"/>
  <c r="V275" i="2"/>
  <c r="W275" i="2"/>
  <c r="AG111" i="1"/>
  <c r="AH111" i="1"/>
  <c r="G3" i="4" s="1"/>
  <c r="G40" i="4" s="1"/>
  <c r="AC111" i="1"/>
  <c r="AA129" i="1"/>
  <c r="AB91" i="1"/>
  <c r="AC91" i="1"/>
  <c r="F19" i="4" s="1"/>
  <c r="F56" i="4" s="1"/>
  <c r="AA91" i="1"/>
  <c r="AF91" i="1"/>
  <c r="AF78" i="1"/>
  <c r="AC44" i="1"/>
  <c r="E8" i="4" s="1"/>
  <c r="E45" i="4" s="1"/>
  <c r="AF44" i="1"/>
  <c r="AH44" i="1"/>
  <c r="AB44" i="1"/>
  <c r="AA44" i="1"/>
  <c r="AA80" i="1"/>
  <c r="AB80" i="1"/>
  <c r="AH76" i="1"/>
  <c r="H92" i="1"/>
  <c r="Z92" i="1" s="1"/>
  <c r="H96" i="1"/>
  <c r="H93" i="1"/>
  <c r="H126" i="1"/>
  <c r="AF64" i="1"/>
  <c r="AG64" i="1"/>
  <c r="AB336" i="1"/>
  <c r="AF336" i="1"/>
  <c r="O94" i="3"/>
  <c r="T94" i="3" s="1"/>
  <c r="Z94" i="3" s="1"/>
  <c r="AA116" i="1"/>
  <c r="AB116" i="1"/>
  <c r="AH92" i="1"/>
  <c r="AA92" i="1"/>
  <c r="AF41" i="1"/>
  <c r="AA41" i="1"/>
  <c r="AG41" i="1"/>
  <c r="U29" i="2"/>
  <c r="V29" i="2"/>
  <c r="W32" i="2"/>
  <c r="V32" i="2"/>
  <c r="V54" i="2"/>
  <c r="U54" i="2"/>
  <c r="AH361" i="1"/>
  <c r="L12" i="4" s="1"/>
  <c r="L49" i="4" s="1"/>
  <c r="AF221" i="1"/>
  <c r="AA221" i="1"/>
  <c r="AE153" i="1"/>
  <c r="U159" i="2"/>
  <c r="U156" i="2"/>
  <c r="W147" i="2"/>
  <c r="U147" i="2"/>
  <c r="U183" i="2"/>
  <c r="U182" i="2"/>
  <c r="W262" i="2"/>
  <c r="V262" i="2"/>
  <c r="AH173" i="1"/>
  <c r="H29" i="4" s="1"/>
  <c r="H66" i="4" s="1"/>
  <c r="AF173" i="1"/>
  <c r="AB173" i="1"/>
  <c r="AF136" i="1"/>
  <c r="AE122" i="1"/>
  <c r="AH114" i="1"/>
  <c r="G6" i="4" s="1"/>
  <c r="G43" i="4" s="1"/>
  <c r="AF63" i="1"/>
  <c r="AG63" i="1"/>
  <c r="AH18" i="1"/>
  <c r="W54" i="2"/>
  <c r="AA337" i="1"/>
  <c r="AB337" i="1"/>
  <c r="H318" i="1"/>
  <c r="H338" i="1"/>
  <c r="H288" i="1"/>
  <c r="H264" i="1"/>
  <c r="AH227" i="1"/>
  <c r="I16" i="4" s="1"/>
  <c r="I53" i="4" s="1"/>
  <c r="AA227" i="1"/>
  <c r="H226" i="1"/>
  <c r="AF149" i="1"/>
  <c r="AH149" i="1"/>
  <c r="H5" i="4" s="1"/>
  <c r="H42" i="4" s="1"/>
  <c r="Z279" i="1"/>
  <c r="AE279" i="1"/>
  <c r="AC234" i="1"/>
  <c r="AF234" i="1"/>
  <c r="AB167" i="1"/>
  <c r="AH167" i="1"/>
  <c r="H23" i="4" s="1"/>
  <c r="H60" i="4" s="1"/>
  <c r="AG167" i="1"/>
  <c r="AA28" i="1"/>
  <c r="AG28" i="1"/>
  <c r="AA22" i="1"/>
  <c r="H88" i="1"/>
  <c r="H78" i="1"/>
  <c r="H140" i="1"/>
  <c r="H127" i="1"/>
  <c r="V5" i="2"/>
  <c r="U41" i="2"/>
  <c r="V57" i="2"/>
  <c r="AA166" i="1"/>
  <c r="AF166" i="1"/>
  <c r="H177" i="1"/>
  <c r="H173" i="1"/>
  <c r="AE173" i="1" s="1"/>
  <c r="H169" i="1"/>
  <c r="H163" i="1"/>
  <c r="H176" i="1"/>
  <c r="AC156" i="1"/>
  <c r="AA156" i="1"/>
  <c r="AB156" i="1"/>
  <c r="AF152" i="1"/>
  <c r="AB152" i="1"/>
  <c r="V264" i="2"/>
  <c r="O40" i="3"/>
  <c r="AF65" i="1"/>
  <c r="AC65" i="1"/>
  <c r="E29" i="4" s="1"/>
  <c r="E66" i="4" s="1"/>
  <c r="AA65" i="1"/>
  <c r="AF12" i="1"/>
  <c r="AE9" i="1"/>
  <c r="AB3" i="1"/>
  <c r="H21" i="1"/>
  <c r="H14" i="1"/>
  <c r="H26" i="1"/>
  <c r="AE26" i="1" s="1"/>
  <c r="AH48" i="1"/>
  <c r="AA48" i="1"/>
  <c r="H50" i="1"/>
  <c r="Z50" i="1" s="1"/>
  <c r="AA40" i="1"/>
  <c r="AC40" i="1"/>
  <c r="E4" i="4" s="1"/>
  <c r="E41" i="4" s="1"/>
  <c r="AH90" i="1"/>
  <c r="AH82" i="1"/>
  <c r="H141" i="1"/>
  <c r="W20" i="2"/>
  <c r="W71" i="2"/>
  <c r="H280" i="1"/>
  <c r="H276" i="1"/>
  <c r="AA373" i="1"/>
  <c r="AH340" i="1"/>
  <c r="K27" i="4" s="1"/>
  <c r="K64" i="4" s="1"/>
  <c r="AE290" i="1"/>
  <c r="AF223" i="1"/>
  <c r="AH161" i="1"/>
  <c r="H17" i="4" s="1"/>
  <c r="H54" i="4" s="1"/>
  <c r="AH150" i="1"/>
  <c r="H6" i="4" s="1"/>
  <c r="H43" i="4" s="1"/>
  <c r="W164" i="2"/>
  <c r="W329" i="2"/>
  <c r="U322" i="2"/>
  <c r="W263" i="2"/>
  <c r="V259" i="2"/>
  <c r="W254" i="2"/>
  <c r="W248" i="2"/>
  <c r="O90" i="3"/>
  <c r="P90" i="3" s="1"/>
  <c r="O66" i="3"/>
  <c r="P62" i="3"/>
  <c r="O59" i="3"/>
  <c r="W100" i="2"/>
  <c r="AG240" i="1"/>
  <c r="AH66" i="1"/>
  <c r="AA66" i="1"/>
  <c r="AG66" i="1"/>
  <c r="AA67" i="1"/>
  <c r="AC67" i="1"/>
  <c r="E31" i="4" s="1"/>
  <c r="E68" i="4" s="1"/>
  <c r="AC105" i="1"/>
  <c r="AB141" i="1"/>
  <c r="AF177" i="1"/>
  <c r="H310" i="1"/>
  <c r="AE310" i="1" s="1"/>
  <c r="AA376" i="1"/>
  <c r="AH364" i="1"/>
  <c r="L15" i="4" s="1"/>
  <c r="L52" i="4" s="1"/>
  <c r="AF364" i="1"/>
  <c r="AA360" i="1"/>
  <c r="AH288" i="1"/>
  <c r="J11" i="4" s="1"/>
  <c r="J48" i="4" s="1"/>
  <c r="AG288" i="1"/>
  <c r="AC172" i="1"/>
  <c r="AA374" i="1"/>
  <c r="AC374" i="1"/>
  <c r="AB165" i="1"/>
  <c r="U185" i="2"/>
  <c r="V177" i="2"/>
  <c r="V292" i="2"/>
  <c r="U246" i="2"/>
  <c r="O33" i="3"/>
  <c r="T33" i="3" s="1"/>
  <c r="Z33" i="3" s="1"/>
  <c r="AG103" i="1"/>
  <c r="AA103" i="1"/>
  <c r="W6" i="2"/>
  <c r="U19" i="2"/>
  <c r="V78" i="2"/>
  <c r="V92" i="2"/>
  <c r="H345" i="1"/>
  <c r="H346" i="1"/>
  <c r="AE346" i="1" s="1"/>
  <c r="H243" i="1"/>
  <c r="AG171" i="1"/>
  <c r="AC360" i="1"/>
  <c r="AF339" i="1"/>
  <c r="AC323" i="1"/>
  <c r="AC321" i="1"/>
  <c r="AA315" i="1"/>
  <c r="AB299" i="1"/>
  <c r="AF231" i="1"/>
  <c r="AF227" i="1"/>
  <c r="AB160" i="1"/>
  <c r="U145" i="2"/>
  <c r="O6" i="3"/>
  <c r="R6" i="3" s="1"/>
  <c r="X6" i="3" s="1"/>
  <c r="O7" i="3"/>
  <c r="Q7" i="3" s="1"/>
  <c r="W7" i="3" s="1"/>
  <c r="H69" i="1"/>
  <c r="W233" i="2"/>
  <c r="AG344" i="1"/>
  <c r="AA33" i="1"/>
  <c r="AH69" i="1"/>
  <c r="AA69" i="1"/>
  <c r="AA104" i="1"/>
  <c r="H244" i="1"/>
  <c r="AA243" i="1"/>
  <c r="AH243" i="1"/>
  <c r="H216" i="1"/>
  <c r="H232" i="1"/>
  <c r="H219" i="1"/>
  <c r="H231" i="1"/>
  <c r="H257" i="1"/>
  <c r="H273" i="1"/>
  <c r="H258" i="1"/>
  <c r="H274" i="1"/>
  <c r="H298" i="1"/>
  <c r="H287" i="1"/>
  <c r="H303" i="1"/>
  <c r="H329" i="1"/>
  <c r="H341" i="1"/>
  <c r="AE341" i="1" s="1"/>
  <c r="H324" i="1"/>
  <c r="H336" i="1"/>
  <c r="H230" i="1"/>
  <c r="AE230" i="1" s="1"/>
  <c r="H225" i="1"/>
  <c r="H271" i="1"/>
  <c r="H285" i="1"/>
  <c r="H331" i="1"/>
  <c r="H330" i="1"/>
  <c r="H229" i="1"/>
  <c r="H327" i="1"/>
  <c r="H234" i="1"/>
  <c r="Z234" i="1" s="1"/>
  <c r="H315" i="1"/>
  <c r="AC171" i="1"/>
  <c r="H218" i="1"/>
  <c r="AF98" i="1"/>
  <c r="AH61" i="1"/>
  <c r="H33" i="1"/>
  <c r="H32" i="1"/>
  <c r="H105" i="1"/>
  <c r="H104" i="1"/>
  <c r="V13" i="2"/>
  <c r="U25" i="2"/>
  <c r="U32" i="2"/>
  <c r="U51" i="2"/>
  <c r="AA369" i="1"/>
  <c r="AB367" i="1"/>
  <c r="AF334" i="1"/>
  <c r="AC332" i="1"/>
  <c r="AC328" i="1"/>
  <c r="Z302" i="1"/>
  <c r="AH237" i="1"/>
  <c r="I26" i="4" s="1"/>
  <c r="I63" i="4" s="1"/>
  <c r="AC213" i="1"/>
  <c r="AF162" i="1"/>
  <c r="V163" i="2"/>
  <c r="U170" i="2"/>
  <c r="W208" i="2"/>
  <c r="O52" i="3"/>
  <c r="U34" i="2"/>
  <c r="U133" i="2"/>
  <c r="AG342" i="1"/>
  <c r="W135" i="2"/>
  <c r="V233" i="2"/>
  <c r="U299" i="2"/>
  <c r="AF139" i="1"/>
  <c r="H242" i="1"/>
  <c r="AH308" i="1"/>
  <c r="J31" i="4" s="1"/>
  <c r="J68" i="4" s="1"/>
  <c r="AC33" i="1"/>
  <c r="AC104" i="1"/>
  <c r="AA345" i="1"/>
  <c r="Z306" i="1"/>
  <c r="AH30" i="1"/>
  <c r="W365" i="2"/>
  <c r="AA176" i="1"/>
  <c r="Y196" i="2" l="1"/>
  <c r="Z196" i="2" s="1"/>
  <c r="X31" i="2"/>
  <c r="Y148" i="2"/>
  <c r="Z148" i="2" s="1"/>
  <c r="X56" i="2"/>
  <c r="X140" i="2"/>
  <c r="Y328" i="2"/>
  <c r="Z328" i="2" s="1"/>
  <c r="Y300" i="2"/>
  <c r="Z300" i="2" s="1"/>
  <c r="X149" i="2"/>
  <c r="Y160" i="2"/>
  <c r="Z160" i="2" s="1"/>
  <c r="X165" i="2"/>
  <c r="X152" i="2"/>
  <c r="X130" i="2"/>
  <c r="Y150" i="2"/>
  <c r="Z150" i="2" s="1"/>
  <c r="Y119" i="2"/>
  <c r="Z119" i="2" s="1"/>
  <c r="X109" i="2"/>
  <c r="Y356" i="2"/>
  <c r="Z356" i="2" s="1"/>
  <c r="X230" i="2"/>
  <c r="Y242" i="2"/>
  <c r="Z242" i="2" s="1"/>
  <c r="Y151" i="2"/>
  <c r="Z151" i="2" s="1"/>
  <c r="X224" i="2"/>
  <c r="X95" i="2"/>
  <c r="Y152" i="2"/>
  <c r="Z152" i="2" s="1"/>
  <c r="Y292" i="2"/>
  <c r="Z292" i="2" s="1"/>
  <c r="Y140" i="2"/>
  <c r="Z140" i="2" s="1"/>
  <c r="Y325" i="2"/>
  <c r="Z325" i="2" s="1"/>
  <c r="X362" i="2"/>
  <c r="Y327" i="2"/>
  <c r="Z327" i="2" s="1"/>
  <c r="Y166" i="2"/>
  <c r="Z166" i="2" s="1"/>
  <c r="Y219" i="2"/>
  <c r="Z219" i="2" s="1"/>
  <c r="X271" i="2"/>
  <c r="X226" i="2"/>
  <c r="Y84" i="2"/>
  <c r="Z84" i="2" s="1"/>
  <c r="X139" i="2"/>
  <c r="X324" i="2"/>
  <c r="Y165" i="2"/>
  <c r="Z165" i="2" s="1"/>
  <c r="Y355" i="2"/>
  <c r="Z355" i="2" s="1"/>
  <c r="X7" i="2"/>
  <c r="Y62" i="2"/>
  <c r="Z62" i="2" s="1"/>
  <c r="X150" i="2"/>
  <c r="Y22" i="2"/>
  <c r="Z22" i="2" s="1"/>
  <c r="Y224" i="2"/>
  <c r="Z224" i="2" s="1"/>
  <c r="X220" i="2"/>
  <c r="Y363" i="2"/>
  <c r="Z363" i="2" s="1"/>
  <c r="X126" i="2"/>
  <c r="Y52" i="2"/>
  <c r="Z52" i="2" s="1"/>
  <c r="X353" i="2"/>
  <c r="X305" i="2"/>
  <c r="Y174" i="2"/>
  <c r="Z174" i="2" s="1"/>
  <c r="X272" i="2"/>
  <c r="Y26" i="2"/>
  <c r="Z26" i="2" s="1"/>
  <c r="Y143" i="2"/>
  <c r="Z143" i="2" s="1"/>
  <c r="Y271" i="2"/>
  <c r="Z271" i="2" s="1"/>
  <c r="Y76" i="2"/>
  <c r="Z76" i="2" s="1"/>
  <c r="Y222" i="2"/>
  <c r="Z222" i="2" s="1"/>
  <c r="Y95" i="2"/>
  <c r="Z95" i="2" s="1"/>
  <c r="Y134" i="2"/>
  <c r="Z134" i="2" s="1"/>
  <c r="X308" i="2"/>
  <c r="X13" i="2"/>
  <c r="X186" i="2"/>
  <c r="X193" i="2"/>
  <c r="Y97" i="2"/>
  <c r="Z97" i="2" s="1"/>
  <c r="Y230" i="2"/>
  <c r="Z230" i="2" s="1"/>
  <c r="X356" i="2"/>
  <c r="Y330" i="2"/>
  <c r="Z330" i="2" s="1"/>
  <c r="Y238" i="2"/>
  <c r="Z238" i="2" s="1"/>
  <c r="Y184" i="2"/>
  <c r="Z184" i="2" s="1"/>
  <c r="X17" i="2"/>
  <c r="Y139" i="2"/>
  <c r="Z139" i="2" s="1"/>
  <c r="X247" i="2"/>
  <c r="X55" i="2"/>
  <c r="X142" i="2"/>
  <c r="X188" i="2"/>
  <c r="X349" i="2"/>
  <c r="X223" i="2"/>
  <c r="X219" i="2"/>
  <c r="Y191" i="2"/>
  <c r="Z191" i="2" s="1"/>
  <c r="X132" i="2"/>
  <c r="Y91" i="2"/>
  <c r="Z91" i="2" s="1"/>
  <c r="X62" i="2"/>
  <c r="X328" i="2"/>
  <c r="X351" i="2"/>
  <c r="X125" i="2"/>
  <c r="Y137" i="2"/>
  <c r="Z137" i="2" s="1"/>
  <c r="X71" i="2"/>
  <c r="Y269" i="2"/>
  <c r="Z269" i="2" s="1"/>
  <c r="X204" i="2"/>
  <c r="Y105" i="2"/>
  <c r="Z105" i="2" s="1"/>
  <c r="X134" i="2"/>
  <c r="Y208" i="2"/>
  <c r="Z208" i="2" s="1"/>
  <c r="Y349" i="2"/>
  <c r="Z349" i="2" s="1"/>
  <c r="X191" i="2"/>
  <c r="X173" i="2"/>
  <c r="Y247" i="2"/>
  <c r="Z247" i="2" s="1"/>
  <c r="X60" i="2"/>
  <c r="X228" i="2"/>
  <c r="X91" i="2"/>
  <c r="Y198" i="2"/>
  <c r="Z198" i="2" s="1"/>
  <c r="Y187" i="2"/>
  <c r="Z187" i="2" s="1"/>
  <c r="X240" i="2"/>
  <c r="Y142" i="2"/>
  <c r="Z142" i="2" s="1"/>
  <c r="Y337" i="2"/>
  <c r="Z337" i="2" s="1"/>
  <c r="Y195" i="2"/>
  <c r="Z195" i="2" s="1"/>
  <c r="X138" i="2"/>
  <c r="X335" i="2"/>
  <c r="Y308" i="2"/>
  <c r="Z308" i="2" s="1"/>
  <c r="Y323" i="2"/>
  <c r="Z323" i="2" s="1"/>
  <c r="Y351" i="2"/>
  <c r="Z351" i="2" s="1"/>
  <c r="X119" i="2"/>
  <c r="X222" i="2"/>
  <c r="X117" i="2"/>
  <c r="X221" i="2"/>
  <c r="Y237" i="2"/>
  <c r="Z237" i="2" s="1"/>
  <c r="X8" i="2"/>
  <c r="Y72" i="2"/>
  <c r="Z72" i="2" s="1"/>
  <c r="Y138" i="2"/>
  <c r="Z138" i="2" s="1"/>
  <c r="Y212" i="2"/>
  <c r="Z212" i="2" s="1"/>
  <c r="Y244" i="2"/>
  <c r="Z244" i="2" s="1"/>
  <c r="Y192" i="2"/>
  <c r="Z192" i="2" s="1"/>
  <c r="X144" i="2"/>
  <c r="X97" i="2"/>
  <c r="Y332" i="2"/>
  <c r="Z332" i="2" s="1"/>
  <c r="Y357" i="2"/>
  <c r="Z357" i="2" s="1"/>
  <c r="X273" i="2"/>
  <c r="X197" i="2"/>
  <c r="Y217" i="2"/>
  <c r="Z217" i="2" s="1"/>
  <c r="X300" i="2"/>
  <c r="Y234" i="2"/>
  <c r="Z234" i="2" s="1"/>
  <c r="X352" i="2"/>
  <c r="Y293" i="2"/>
  <c r="Z293" i="2" s="1"/>
  <c r="X366" i="2"/>
  <c r="Y218" i="2"/>
  <c r="Z218" i="2" s="1"/>
  <c r="Y362" i="2"/>
  <c r="Z362" i="2" s="1"/>
  <c r="Y132" i="2"/>
  <c r="Z132" i="2" s="1"/>
  <c r="X151" i="2"/>
  <c r="X327" i="2"/>
  <c r="Y227" i="2"/>
  <c r="Z227" i="2" s="1"/>
  <c r="Y55" i="2"/>
  <c r="Z55" i="2" s="1"/>
  <c r="X253" i="2"/>
  <c r="Y61" i="2"/>
  <c r="Z61" i="2" s="1"/>
  <c r="Y47" i="2"/>
  <c r="Z47" i="2" s="1"/>
  <c r="X232" i="2"/>
  <c r="X121" i="2"/>
  <c r="Y257" i="2"/>
  <c r="Z257" i="2" s="1"/>
  <c r="X218" i="2"/>
  <c r="X293" i="2"/>
  <c r="X217" i="2"/>
  <c r="Y15" i="2"/>
  <c r="Z15" i="2" s="1"/>
  <c r="Y223" i="2"/>
  <c r="Z223" i="2" s="1"/>
  <c r="X164" i="2"/>
  <c r="Y125" i="2"/>
  <c r="Z125" i="2" s="1"/>
  <c r="X332" i="2"/>
  <c r="Y157" i="2"/>
  <c r="Z157" i="2" s="1"/>
  <c r="X146" i="2"/>
  <c r="Y35" i="2"/>
  <c r="Z35" i="2" s="1"/>
  <c r="Y347" i="2"/>
  <c r="Z347" i="2" s="1"/>
  <c r="Y129" i="2"/>
  <c r="Z129" i="2" s="1"/>
  <c r="Y56" i="2"/>
  <c r="Z56" i="2" s="1"/>
  <c r="X283" i="2"/>
  <c r="Y221" i="2"/>
  <c r="Z221" i="2" s="1"/>
  <c r="X79" i="2"/>
  <c r="X166" i="2"/>
  <c r="X81" i="2"/>
  <c r="X43" i="2"/>
  <c r="X190" i="2"/>
  <c r="X242" i="2"/>
  <c r="X160" i="2"/>
  <c r="Y193" i="2"/>
  <c r="Z193" i="2" s="1"/>
  <c r="X234" i="2"/>
  <c r="X111" i="2"/>
  <c r="Y168" i="2"/>
  <c r="Z168" i="2" s="1"/>
  <c r="X354" i="2"/>
  <c r="Y350" i="2"/>
  <c r="Z350" i="2" s="1"/>
  <c r="X80" i="2"/>
  <c r="X348" i="2"/>
  <c r="Y216" i="2"/>
  <c r="Z216" i="2" s="1"/>
  <c r="X274" i="2"/>
  <c r="Y258" i="2"/>
  <c r="Z258" i="2" s="1"/>
  <c r="Y7" i="2"/>
  <c r="Z7" i="2" s="1"/>
  <c r="Y149" i="2"/>
  <c r="Z149" i="2" s="1"/>
  <c r="Y173" i="2"/>
  <c r="Z173" i="2" s="1"/>
  <c r="X194" i="2"/>
  <c r="Y121" i="2"/>
  <c r="Z121" i="2" s="1"/>
  <c r="Y42" i="2"/>
  <c r="Z42" i="2" s="1"/>
  <c r="Y13" i="2"/>
  <c r="Z13" i="2" s="1"/>
  <c r="X47" i="2"/>
  <c r="Y130" i="2"/>
  <c r="Z130" i="2" s="1"/>
  <c r="X249" i="2"/>
  <c r="X68" i="2"/>
  <c r="X212" i="2"/>
  <c r="X303" i="2"/>
  <c r="Y66" i="2"/>
  <c r="Z66" i="2" s="1"/>
  <c r="X14" i="2"/>
  <c r="Y50" i="2"/>
  <c r="Z50" i="2" s="1"/>
  <c r="Y186" i="2"/>
  <c r="Z186" i="2" s="1"/>
  <c r="X241" i="2"/>
  <c r="X198" i="2"/>
  <c r="X269" i="2"/>
  <c r="Y162" i="2"/>
  <c r="Z162" i="2" s="1"/>
  <c r="Y63" i="2"/>
  <c r="Z63" i="2" s="1"/>
  <c r="Y49" i="2"/>
  <c r="Z49" i="2" s="1"/>
  <c r="Y12" i="2"/>
  <c r="Z12" i="2" s="1"/>
  <c r="X21" i="2"/>
  <c r="Y220" i="2"/>
  <c r="Z220" i="2" s="1"/>
  <c r="X76" i="2"/>
  <c r="Y31" i="2"/>
  <c r="Z31" i="2" s="1"/>
  <c r="X63" i="2"/>
  <c r="X325" i="2"/>
  <c r="Y249" i="2"/>
  <c r="Z249" i="2" s="1"/>
  <c r="Y209" i="2"/>
  <c r="Z209" i="2" s="1"/>
  <c r="Y68" i="2"/>
  <c r="Z68" i="2" s="1"/>
  <c r="X30" i="2"/>
  <c r="X174" i="2"/>
  <c r="Y74" i="2"/>
  <c r="Z74" i="2" s="1"/>
  <c r="X237" i="2"/>
  <c r="Y43" i="2"/>
  <c r="Z43" i="2" s="1"/>
  <c r="X6" i="2"/>
  <c r="Y146" i="2"/>
  <c r="Z146" i="2" s="1"/>
  <c r="X363" i="2"/>
  <c r="X157" i="2"/>
  <c r="Y274" i="2"/>
  <c r="Z274" i="2" s="1"/>
  <c r="Y290" i="2"/>
  <c r="Z290" i="2" s="1"/>
  <c r="Y108" i="2"/>
  <c r="Z108" i="2" s="1"/>
  <c r="Y99" i="2"/>
  <c r="Z99" i="2" s="1"/>
  <c r="X93" i="2"/>
  <c r="X357" i="2"/>
  <c r="X346" i="2"/>
  <c r="Y303" i="2"/>
  <c r="Z303" i="2" s="1"/>
  <c r="Y111" i="2"/>
  <c r="Z111" i="2" s="1"/>
  <c r="Y273" i="2"/>
  <c r="Z273" i="2" s="1"/>
  <c r="Y366" i="2"/>
  <c r="Z366" i="2" s="1"/>
  <c r="Y232" i="2"/>
  <c r="Z232" i="2" s="1"/>
  <c r="Y305" i="2"/>
  <c r="Z305" i="2" s="1"/>
  <c r="X61" i="2"/>
  <c r="Y260" i="2"/>
  <c r="Z260" i="2" s="1"/>
  <c r="X350" i="2"/>
  <c r="Y11" i="2"/>
  <c r="Z11" i="2" s="1"/>
  <c r="X87" i="2"/>
  <c r="Y283" i="2"/>
  <c r="Z283" i="2" s="1"/>
  <c r="X257" i="2"/>
  <c r="Y354" i="2"/>
  <c r="Z354" i="2" s="1"/>
  <c r="X244" i="2"/>
  <c r="Y251" i="2"/>
  <c r="Z251" i="2" s="1"/>
  <c r="Y241" i="2"/>
  <c r="Z241" i="2" s="1"/>
  <c r="X143" i="2"/>
  <c r="X192" i="2"/>
  <c r="X196" i="2"/>
  <c r="Y21" i="2"/>
  <c r="Z21" i="2" s="1"/>
  <c r="Y188" i="2"/>
  <c r="Z188" i="2" s="1"/>
  <c r="Y302" i="2"/>
  <c r="Z302" i="2" s="1"/>
  <c r="X302" i="2"/>
  <c r="X162" i="2"/>
  <c r="Y335" i="2"/>
  <c r="Z335" i="2" s="1"/>
  <c r="Y352" i="2"/>
  <c r="Z352" i="2" s="1"/>
  <c r="X355" i="2"/>
  <c r="Y324" i="2"/>
  <c r="Z324" i="2" s="1"/>
  <c r="X216" i="2"/>
  <c r="X168" i="2"/>
  <c r="X12" i="2"/>
  <c r="X64" i="2"/>
  <c r="X42" i="2"/>
  <c r="Y213" i="2"/>
  <c r="Z213" i="2" s="1"/>
  <c r="Y109" i="2"/>
  <c r="Z109" i="2" s="1"/>
  <c r="Y253" i="2"/>
  <c r="Z253" i="2" s="1"/>
  <c r="Y171" i="2"/>
  <c r="Z171" i="2" s="1"/>
  <c r="Y8" i="2"/>
  <c r="Z8" i="2" s="1"/>
  <c r="X326" i="2"/>
  <c r="Y326" i="2"/>
  <c r="Z326" i="2" s="1"/>
  <c r="Y206" i="2"/>
  <c r="Z206" i="2" s="1"/>
  <c r="X206" i="2"/>
  <c r="X195" i="2"/>
  <c r="X82" i="2"/>
  <c r="Y17" i="2"/>
  <c r="Z17" i="2" s="1"/>
  <c r="Y167" i="2"/>
  <c r="Z167" i="2" s="1"/>
  <c r="Y176" i="2"/>
  <c r="Z176" i="2" s="1"/>
  <c r="Y348" i="2"/>
  <c r="Z348" i="2" s="1"/>
  <c r="Y353" i="2"/>
  <c r="Z353" i="2" s="1"/>
  <c r="X129" i="2"/>
  <c r="X258" i="2"/>
  <c r="X89" i="2"/>
  <c r="Y77" i="2"/>
  <c r="Z77" i="2" s="1"/>
  <c r="X261" i="2"/>
  <c r="Y331" i="2"/>
  <c r="Z331" i="2" s="1"/>
  <c r="X323" i="2"/>
  <c r="Y172" i="2"/>
  <c r="Z172" i="2" s="1"/>
  <c r="Y80" i="2"/>
  <c r="Z80" i="2" s="1"/>
  <c r="X364" i="2"/>
  <c r="X72" i="2"/>
  <c r="Y64" i="2"/>
  <c r="Z64" i="2" s="1"/>
  <c r="X330" i="2"/>
  <c r="X15" i="2"/>
  <c r="Y336" i="2"/>
  <c r="Z336" i="2" s="1"/>
  <c r="Y144" i="2"/>
  <c r="Z144" i="2" s="1"/>
  <c r="X337" i="2"/>
  <c r="X336" i="2"/>
  <c r="X86" i="2"/>
  <c r="Y86" i="2"/>
  <c r="Z86" i="2" s="1"/>
  <c r="Y343" i="2"/>
  <c r="Z343" i="2" s="1"/>
  <c r="X343" i="2"/>
  <c r="X342" i="2"/>
  <c r="Y342" i="2"/>
  <c r="Z342" i="2" s="1"/>
  <c r="Y298" i="2"/>
  <c r="Z298" i="2" s="1"/>
  <c r="X298" i="2"/>
  <c r="Y65" i="2"/>
  <c r="Z65" i="2" s="1"/>
  <c r="X65" i="2"/>
  <c r="X361" i="2"/>
  <c r="Y361" i="2"/>
  <c r="Z361" i="2" s="1"/>
  <c r="Y225" i="2"/>
  <c r="Z225" i="2" s="1"/>
  <c r="X225" i="2"/>
  <c r="X18" i="2"/>
  <c r="Y18" i="2"/>
  <c r="Z18" i="2" s="1"/>
  <c r="Y59" i="2"/>
  <c r="Z59" i="2" s="1"/>
  <c r="X59" i="2"/>
  <c r="X102" i="2"/>
  <c r="Y102" i="2"/>
  <c r="Z102" i="2" s="1"/>
  <c r="Y88" i="2"/>
  <c r="Z88" i="2" s="1"/>
  <c r="X88" i="2"/>
  <c r="Y270" i="2"/>
  <c r="Z270" i="2" s="1"/>
  <c r="X270" i="2"/>
  <c r="X67" i="2"/>
  <c r="Y67" i="2"/>
  <c r="Z67" i="2" s="1"/>
  <c r="X24" i="2"/>
  <c r="Y24" i="2"/>
  <c r="Z24" i="2" s="1"/>
  <c r="X243" i="2"/>
  <c r="Y243" i="2"/>
  <c r="Z243" i="2" s="1"/>
  <c r="Y30" i="2"/>
  <c r="Z30" i="2" s="1"/>
  <c r="X260" i="2"/>
  <c r="Y117" i="2"/>
  <c r="Z117" i="2" s="1"/>
  <c r="Y307" i="2"/>
  <c r="Z307" i="2" s="1"/>
  <c r="X251" i="2"/>
  <c r="Y6" i="2"/>
  <c r="Z6" i="2" s="1"/>
  <c r="X229" i="2"/>
  <c r="Y229" i="2"/>
  <c r="Z229" i="2" s="1"/>
  <c r="X75" i="2"/>
  <c r="Y75" i="2"/>
  <c r="Z75" i="2" s="1"/>
  <c r="X16" i="2"/>
  <c r="Y16" i="2"/>
  <c r="Z16" i="2" s="1"/>
  <c r="X77" i="2"/>
  <c r="X333" i="2"/>
  <c r="Y333" i="2"/>
  <c r="Z333" i="2" s="1"/>
  <c r="X49" i="2"/>
  <c r="Y231" i="2"/>
  <c r="Z231" i="2" s="1"/>
  <c r="X231" i="2"/>
  <c r="X207" i="2"/>
  <c r="Y207" i="2"/>
  <c r="Z207" i="2" s="1"/>
  <c r="Y204" i="2"/>
  <c r="Z204" i="2" s="1"/>
  <c r="X66" i="2"/>
  <c r="Y190" i="2"/>
  <c r="Z190" i="2" s="1"/>
  <c r="Y317" i="2"/>
  <c r="Z317" i="2" s="1"/>
  <c r="X112" i="2"/>
  <c r="Y87" i="2"/>
  <c r="Z87" i="2" s="1"/>
  <c r="X338" i="2"/>
  <c r="Y338" i="2"/>
  <c r="Z338" i="2" s="1"/>
  <c r="Y39" i="2"/>
  <c r="Z39" i="2" s="1"/>
  <c r="X39" i="2"/>
  <c r="X184" i="2"/>
  <c r="Y205" i="2"/>
  <c r="Z205" i="2" s="1"/>
  <c r="X205" i="2"/>
  <c r="X106" i="2"/>
  <c r="X137" i="2"/>
  <c r="Y112" i="2"/>
  <c r="Z112" i="2" s="1"/>
  <c r="Y126" i="2"/>
  <c r="Z126" i="2" s="1"/>
  <c r="Y272" i="2"/>
  <c r="Z272" i="2" s="1"/>
  <c r="X128" i="2"/>
  <c r="Y128" i="2"/>
  <c r="Z128" i="2" s="1"/>
  <c r="Y110" i="2"/>
  <c r="Z110" i="2" s="1"/>
  <c r="X110" i="2"/>
  <c r="X38" i="2"/>
  <c r="Y38" i="2"/>
  <c r="Z38" i="2" s="1"/>
  <c r="X35" i="2"/>
  <c r="X347" i="2"/>
  <c r="Y94" i="2"/>
  <c r="Z94" i="2" s="1"/>
  <c r="X94" i="2"/>
  <c r="X53" i="2"/>
  <c r="Y53" i="2"/>
  <c r="Z53" i="2" s="1"/>
  <c r="Y359" i="2"/>
  <c r="Z359" i="2" s="1"/>
  <c r="X359" i="2"/>
  <c r="Y286" i="2"/>
  <c r="Z286" i="2" s="1"/>
  <c r="X286" i="2"/>
  <c r="Y240" i="2"/>
  <c r="Z240" i="2" s="1"/>
  <c r="X189" i="2"/>
  <c r="Y189" i="2"/>
  <c r="Z189" i="2" s="1"/>
  <c r="X238" i="2"/>
  <c r="X58" i="2"/>
  <c r="Y58" i="2"/>
  <c r="Z58" i="2" s="1"/>
  <c r="X52" i="2"/>
  <c r="Y239" i="2"/>
  <c r="Z239" i="2" s="1"/>
  <c r="X239" i="2"/>
  <c r="X84" i="2"/>
  <c r="Y194" i="2"/>
  <c r="Z194" i="2" s="1"/>
  <c r="X171" i="2"/>
  <c r="Y93" i="2"/>
  <c r="Z93" i="2" s="1"/>
  <c r="Y256" i="2"/>
  <c r="Z256" i="2" s="1"/>
  <c r="X256" i="2"/>
  <c r="X172" i="2"/>
  <c r="X279" i="2"/>
  <c r="Y279" i="2"/>
  <c r="Z279" i="2" s="1"/>
  <c r="X113" i="2"/>
  <c r="Y113" i="2"/>
  <c r="Z113" i="2" s="1"/>
  <c r="Y341" i="2"/>
  <c r="Z341" i="2" s="1"/>
  <c r="X341" i="2"/>
  <c r="X96" i="2"/>
  <c r="Y96" i="2"/>
  <c r="Z96" i="2" s="1"/>
  <c r="X74" i="2"/>
  <c r="X11" i="2"/>
  <c r="X167" i="2"/>
  <c r="X22" i="2"/>
  <c r="Y36" i="2"/>
  <c r="Z36" i="2" s="1"/>
  <c r="X36" i="2"/>
  <c r="Y261" i="2"/>
  <c r="Z261" i="2" s="1"/>
  <c r="X26" i="2"/>
  <c r="Y89" i="2"/>
  <c r="Z89" i="2" s="1"/>
  <c r="Y345" i="2"/>
  <c r="Z345" i="2" s="1"/>
  <c r="X345" i="2"/>
  <c r="Y81" i="2"/>
  <c r="Z81" i="2" s="1"/>
  <c r="X236" i="2"/>
  <c r="Y236" i="2"/>
  <c r="Z236" i="2" s="1"/>
  <c r="Y45" i="2"/>
  <c r="Z45" i="2" s="1"/>
  <c r="X45" i="2"/>
  <c r="X40" i="2"/>
  <c r="Y40" i="2"/>
  <c r="Z40" i="2" s="1"/>
  <c r="Y79" i="2"/>
  <c r="Z79" i="2" s="1"/>
  <c r="Y101" i="2"/>
  <c r="Z101" i="2" s="1"/>
  <c r="Y164" i="2"/>
  <c r="Z164" i="2" s="1"/>
  <c r="Y310" i="2"/>
  <c r="Z310" i="2" s="1"/>
  <c r="Y346" i="2"/>
  <c r="Z346" i="2" s="1"/>
  <c r="X209" i="2"/>
  <c r="Y14" i="2"/>
  <c r="Z14" i="2" s="1"/>
  <c r="Y340" i="2"/>
  <c r="Z340" i="2" s="1"/>
  <c r="X340" i="2"/>
  <c r="X69" i="2"/>
  <c r="Y69" i="2"/>
  <c r="Z69" i="2" s="1"/>
  <c r="Y73" i="2"/>
  <c r="Z73" i="2" s="1"/>
  <c r="X73" i="2"/>
  <c r="X331" i="2"/>
  <c r="Y228" i="2"/>
  <c r="Z228" i="2" s="1"/>
  <c r="X90" i="2"/>
  <c r="Y90" i="2"/>
  <c r="Z90" i="2" s="1"/>
  <c r="X10" i="2"/>
  <c r="Y10" i="2"/>
  <c r="Z10" i="2" s="1"/>
  <c r="X44" i="2"/>
  <c r="Y44" i="2"/>
  <c r="Z44" i="2" s="1"/>
  <c r="Y364" i="2"/>
  <c r="Z364" i="2" s="1"/>
  <c r="X176" i="2"/>
  <c r="X33" i="2"/>
  <c r="Y33" i="2"/>
  <c r="Z33" i="2" s="1"/>
  <c r="X50" i="2"/>
  <c r="X187" i="2"/>
  <c r="Y23" i="2"/>
  <c r="Z23" i="2" s="1"/>
  <c r="X23" i="2"/>
  <c r="X175" i="2"/>
  <c r="Y175" i="2"/>
  <c r="Z175" i="2" s="1"/>
  <c r="Y226" i="2"/>
  <c r="Z226" i="2" s="1"/>
  <c r="Y60" i="2"/>
  <c r="Z60" i="2" s="1"/>
  <c r="AE54" i="1"/>
  <c r="Z149" i="1"/>
  <c r="AE49" i="1"/>
  <c r="AE2" i="1"/>
  <c r="Z150" i="1"/>
  <c r="Z44" i="1"/>
  <c r="Z17" i="1"/>
  <c r="Z61" i="1"/>
  <c r="Z241" i="1"/>
  <c r="AE110" i="1"/>
  <c r="AE233" i="1"/>
  <c r="Z47" i="1"/>
  <c r="AE382" i="1"/>
  <c r="AE217" i="1"/>
  <c r="Z300" i="1"/>
  <c r="AE172" i="1"/>
  <c r="Z136" i="1"/>
  <c r="AE240" i="1"/>
  <c r="AE283" i="1"/>
  <c r="AE31" i="1"/>
  <c r="AE130" i="1"/>
  <c r="Z167" i="1"/>
  <c r="H205" i="1"/>
  <c r="Z321" i="1"/>
  <c r="AE51" i="1"/>
  <c r="AE165" i="1"/>
  <c r="Z85" i="1"/>
  <c r="Z22" i="1"/>
  <c r="H208" i="1"/>
  <c r="AE57" i="1"/>
  <c r="AE45" i="1"/>
  <c r="AE317" i="1"/>
  <c r="AE66" i="1"/>
  <c r="Z66" i="1"/>
  <c r="AE307" i="1"/>
  <c r="Z307" i="1"/>
  <c r="AE92" i="1"/>
  <c r="AE50" i="1"/>
  <c r="H184" i="1"/>
  <c r="H199" i="1"/>
  <c r="H209" i="1"/>
  <c r="H210" i="1"/>
  <c r="Z174" i="1"/>
  <c r="H190" i="1"/>
  <c r="H203" i="1"/>
  <c r="H186" i="1"/>
  <c r="H187" i="1"/>
  <c r="H182" i="1"/>
  <c r="AE220" i="1"/>
  <c r="Z220" i="1"/>
  <c r="AE286" i="1"/>
  <c r="Z286" i="1"/>
  <c r="Z162" i="1"/>
  <c r="AE162" i="1"/>
  <c r="AE335" i="1"/>
  <c r="Z335" i="1"/>
  <c r="AE67" i="1"/>
  <c r="Z67" i="1"/>
  <c r="AE62" i="1"/>
  <c r="AE305" i="1"/>
  <c r="Z305" i="1"/>
  <c r="AE132" i="1"/>
  <c r="Z132" i="1"/>
  <c r="AE148" i="1"/>
  <c r="Z148" i="1"/>
  <c r="AE123" i="1"/>
  <c r="Z123" i="1"/>
  <c r="AE5" i="1"/>
  <c r="Z16" i="1"/>
  <c r="AE16" i="1"/>
  <c r="Z235" i="1"/>
  <c r="AE235" i="1"/>
  <c r="AE366" i="1"/>
  <c r="Z366" i="1"/>
  <c r="Z138" i="1"/>
  <c r="AE138" i="1"/>
  <c r="H189" i="1"/>
  <c r="H188" i="1"/>
  <c r="H201" i="1"/>
  <c r="Z308" i="1"/>
  <c r="Z97" i="1"/>
  <c r="AE53" i="1"/>
  <c r="Z292" i="1"/>
  <c r="AE239" i="1"/>
  <c r="AE323" i="1"/>
  <c r="Z326" i="1"/>
  <c r="AE157" i="1"/>
  <c r="Z340" i="1"/>
  <c r="H198" i="1"/>
  <c r="H204" i="1"/>
  <c r="H194" i="1"/>
  <c r="AE221" i="1"/>
  <c r="Z147" i="1"/>
  <c r="AE147" i="1"/>
  <c r="AE319" i="1"/>
  <c r="Z319" i="1"/>
  <c r="Z39" i="1"/>
  <c r="AE39" i="1"/>
  <c r="Z119" i="1"/>
  <c r="Z301" i="1"/>
  <c r="AE301" i="1"/>
  <c r="Z134" i="1"/>
  <c r="AE134" i="1"/>
  <c r="Z171" i="1"/>
  <c r="AE171" i="1"/>
  <c r="AE27" i="1"/>
  <c r="Z27" i="1"/>
  <c r="Z175" i="1"/>
  <c r="AE175" i="1"/>
  <c r="AE129" i="1"/>
  <c r="Z128" i="1"/>
  <c r="AE128" i="1"/>
  <c r="AE7" i="1"/>
  <c r="Z7" i="1"/>
  <c r="Z293" i="1"/>
  <c r="AE293" i="1"/>
  <c r="AE137" i="1"/>
  <c r="Z137" i="1"/>
  <c r="AE30" i="1"/>
  <c r="Z30" i="1"/>
  <c r="AE19" i="1"/>
  <c r="Z19" i="1"/>
  <c r="Z4" i="1"/>
  <c r="AE4" i="1"/>
  <c r="Z10" i="1"/>
  <c r="H193" i="1"/>
  <c r="H206" i="1"/>
  <c r="H183" i="1"/>
  <c r="Z381" i="1"/>
  <c r="AE24" i="1"/>
  <c r="AE103" i="1"/>
  <c r="H200" i="1"/>
  <c r="H202" i="1"/>
  <c r="H207" i="1"/>
  <c r="Z214" i="1"/>
  <c r="AE214" i="1"/>
  <c r="Z284" i="1"/>
  <c r="AE284" i="1"/>
  <c r="Z339" i="1"/>
  <c r="AE152" i="1"/>
  <c r="AE328" i="1"/>
  <c r="AE151" i="1"/>
  <c r="Z151" i="1"/>
  <c r="AE164" i="1"/>
  <c r="Z164" i="1"/>
  <c r="AE342" i="1"/>
  <c r="Z342" i="1"/>
  <c r="AE322" i="1"/>
  <c r="Z322" i="1"/>
  <c r="AE55" i="1"/>
  <c r="Z55" i="1"/>
  <c r="AE6" i="1"/>
  <c r="Z139" i="1"/>
  <c r="AE236" i="1"/>
  <c r="Z236" i="1"/>
  <c r="AE159" i="1"/>
  <c r="Z159" i="1"/>
  <c r="AE224" i="1"/>
  <c r="Z224" i="1"/>
  <c r="Z120" i="1"/>
  <c r="AE120" i="1"/>
  <c r="Z135" i="1"/>
  <c r="AE135" i="1"/>
  <c r="Z289" i="1"/>
  <c r="AE289" i="1"/>
  <c r="AE316" i="1"/>
  <c r="Z316" i="1"/>
  <c r="Z344" i="1"/>
  <c r="AE344" i="1"/>
  <c r="AE227" i="1"/>
  <c r="Z227" i="1"/>
  <c r="AE124" i="1"/>
  <c r="Z124" i="1"/>
  <c r="Z158" i="1"/>
  <c r="AE125" i="1"/>
  <c r="Z125" i="1"/>
  <c r="AE116" i="1"/>
  <c r="Z116" i="1"/>
  <c r="AE213" i="1"/>
  <c r="Z213" i="1"/>
  <c r="AE281" i="1"/>
  <c r="Z281" i="1"/>
  <c r="AE28" i="1"/>
  <c r="Z28" i="1"/>
  <c r="Z3" i="1"/>
  <c r="AE3" i="1"/>
  <c r="Z11" i="1"/>
  <c r="AE11" i="1"/>
  <c r="Z83" i="1"/>
  <c r="AE83" i="1"/>
  <c r="Z325" i="1"/>
  <c r="AE325" i="1"/>
  <c r="Z114" i="1"/>
  <c r="AE114" i="1"/>
  <c r="AE320" i="1"/>
  <c r="Z320" i="1"/>
  <c r="Z86" i="1"/>
  <c r="AE86" i="1"/>
  <c r="AE82" i="1"/>
  <c r="Z82" i="1"/>
  <c r="AE81" i="1"/>
  <c r="Z81" i="1"/>
  <c r="AE79" i="1"/>
  <c r="Z79" i="1"/>
  <c r="Z84" i="1"/>
  <c r="AE84" i="1"/>
  <c r="Z346" i="1"/>
  <c r="Z309" i="1"/>
  <c r="AE309" i="1"/>
  <c r="Z90" i="1"/>
  <c r="AE90" i="1"/>
  <c r="Z77" i="1"/>
  <c r="AE77" i="1"/>
  <c r="Z75" i="1"/>
  <c r="AE75" i="1"/>
  <c r="Z99" i="1"/>
  <c r="Z228" i="1"/>
  <c r="AE228" i="1"/>
  <c r="Z295" i="1"/>
  <c r="AE295" i="1"/>
  <c r="AE25" i="1"/>
  <c r="Z310" i="1"/>
  <c r="Z26" i="1"/>
  <c r="AE94" i="1"/>
  <c r="AE282" i="1"/>
  <c r="Z282" i="1"/>
  <c r="AE296" i="1"/>
  <c r="Z296" i="1"/>
  <c r="Z334" i="1"/>
  <c r="AE334" i="1"/>
  <c r="AE354" i="1"/>
  <c r="Z354" i="1"/>
  <c r="Z68" i="1"/>
  <c r="AE68" i="1"/>
  <c r="AE87" i="1"/>
  <c r="Z87" i="1"/>
  <c r="AE102" i="1"/>
  <c r="Z102" i="1"/>
  <c r="Z74" i="1"/>
  <c r="AE74" i="1"/>
  <c r="AE80" i="1"/>
  <c r="Z80" i="1"/>
  <c r="Z76" i="1"/>
  <c r="AE76" i="1"/>
  <c r="AE91" i="1"/>
  <c r="Z91" i="1"/>
  <c r="Z95" i="1"/>
  <c r="AE95" i="1"/>
  <c r="S78" i="3"/>
  <c r="Y78" i="3" s="1"/>
  <c r="T23" i="3"/>
  <c r="Z23" i="3" s="1"/>
  <c r="Q23" i="3"/>
  <c r="W23" i="3" s="1"/>
  <c r="S260" i="3"/>
  <c r="R302" i="3"/>
  <c r="R284" i="3"/>
  <c r="S276" i="3"/>
  <c r="T55" i="3"/>
  <c r="Z55" i="3" s="1"/>
  <c r="R50" i="3"/>
  <c r="X50" i="3" s="1"/>
  <c r="R64" i="3"/>
  <c r="X64" i="3" s="1"/>
  <c r="P55" i="3"/>
  <c r="V55" i="3" s="1"/>
  <c r="R299" i="3"/>
  <c r="P109" i="3"/>
  <c r="V109" i="3" s="1"/>
  <c r="R95" i="3"/>
  <c r="X95" i="3" s="1"/>
  <c r="P64" i="3"/>
  <c r="P316" i="3"/>
  <c r="Q55" i="3"/>
  <c r="W55" i="3" s="1"/>
  <c r="Q95" i="3"/>
  <c r="W95" i="3" s="1"/>
  <c r="P78" i="3"/>
  <c r="P69" i="3"/>
  <c r="V69" i="3" s="1"/>
  <c r="S22" i="3"/>
  <c r="Y22" i="3" s="1"/>
  <c r="P23" i="3"/>
  <c r="V23" i="3" s="1"/>
  <c r="P100" i="3"/>
  <c r="V100" i="3" s="1"/>
  <c r="AA100" i="3" s="1"/>
  <c r="R208" i="3"/>
  <c r="R274" i="3"/>
  <c r="S298" i="3"/>
  <c r="T50" i="3"/>
  <c r="Z50" i="3" s="1"/>
  <c r="T64" i="3"/>
  <c r="Z64" i="3" s="1"/>
  <c r="R67" i="3"/>
  <c r="X67" i="3" s="1"/>
  <c r="R55" i="3"/>
  <c r="X55" i="3" s="1"/>
  <c r="R22" i="3"/>
  <c r="X22" i="3" s="1"/>
  <c r="S158" i="3"/>
  <c r="S23" i="3"/>
  <c r="Y23" i="3" s="1"/>
  <c r="Q74" i="3"/>
  <c r="W74" i="3" s="1"/>
  <c r="R220" i="3"/>
  <c r="R292" i="3"/>
  <c r="R298" i="3"/>
  <c r="S166" i="3"/>
  <c r="S292" i="3"/>
  <c r="T78" i="3"/>
  <c r="Z78" i="3" s="1"/>
  <c r="Q64" i="3"/>
  <c r="W64" i="3" s="1"/>
  <c r="R240" i="3"/>
  <c r="R188" i="3"/>
  <c r="S180" i="3"/>
  <c r="S200" i="3"/>
  <c r="S202" i="3"/>
  <c r="S204" i="3"/>
  <c r="R318" i="3"/>
  <c r="S318" i="3"/>
  <c r="T153" i="3"/>
  <c r="T301" i="3"/>
  <c r="R314" i="3"/>
  <c r="Q301" i="3"/>
  <c r="S81" i="3"/>
  <c r="Y81" i="3" s="1"/>
  <c r="P22" i="3"/>
  <c r="R270" i="3"/>
  <c r="T299" i="3"/>
  <c r="T74" i="3"/>
  <c r="Z74" i="3" s="1"/>
  <c r="Q44" i="3"/>
  <c r="W44" i="3" s="1"/>
  <c r="R74" i="3"/>
  <c r="X74" i="3" s="1"/>
  <c r="Q22" i="3"/>
  <c r="W22" i="3" s="1"/>
  <c r="Q17" i="3"/>
  <c r="W17" i="3" s="1"/>
  <c r="R180" i="3"/>
  <c r="R300" i="3"/>
  <c r="S188" i="3"/>
  <c r="S220" i="3"/>
  <c r="S310" i="3"/>
  <c r="T186" i="3"/>
  <c r="T298" i="3"/>
  <c r="P41" i="3"/>
  <c r="V41" i="3" s="1"/>
  <c r="T20" i="3"/>
  <c r="Z20" i="3" s="1"/>
  <c r="P151" i="3"/>
  <c r="R226" i="3"/>
  <c r="T297" i="3"/>
  <c r="S270" i="3"/>
  <c r="T204" i="3"/>
  <c r="T48" i="3"/>
  <c r="Z48" i="3" s="1"/>
  <c r="T31" i="3"/>
  <c r="Z31" i="3" s="1"/>
  <c r="Q93" i="3"/>
  <c r="W93" i="3" s="1"/>
  <c r="T151" i="3"/>
  <c r="R260" i="3"/>
  <c r="T295" i="3"/>
  <c r="R304" i="3"/>
  <c r="S168" i="3"/>
  <c r="S192" i="3"/>
  <c r="S272" i="3"/>
  <c r="S316" i="3"/>
  <c r="T166" i="3"/>
  <c r="P192" i="3"/>
  <c r="T198" i="3"/>
  <c r="P260" i="3"/>
  <c r="P166" i="3"/>
  <c r="U166" i="3" s="1"/>
  <c r="P54" i="3"/>
  <c r="V54" i="3" s="1"/>
  <c r="R77" i="3"/>
  <c r="X77" i="3" s="1"/>
  <c r="Q48" i="3"/>
  <c r="W48" i="3" s="1"/>
  <c r="R301" i="3"/>
  <c r="R54" i="3"/>
  <c r="X54" i="3" s="1"/>
  <c r="P82" i="3"/>
  <c r="V82" i="3" s="1"/>
  <c r="R48" i="3"/>
  <c r="X48" i="3" s="1"/>
  <c r="T175" i="3"/>
  <c r="T62" i="3"/>
  <c r="Z62" i="3" s="1"/>
  <c r="P44" i="3"/>
  <c r="V44" i="3" s="1"/>
  <c r="Q47" i="3"/>
  <c r="W47" i="3" s="1"/>
  <c r="P9" i="3"/>
  <c r="V9" i="3" s="1"/>
  <c r="R17" i="3"/>
  <c r="X17" i="3" s="1"/>
  <c r="R166" i="3"/>
  <c r="R198" i="3"/>
  <c r="R204" i="3"/>
  <c r="R280" i="3"/>
  <c r="R296" i="3"/>
  <c r="S154" i="3"/>
  <c r="T180" i="3"/>
  <c r="T260" i="3"/>
  <c r="T54" i="3"/>
  <c r="Z54" i="3" s="1"/>
  <c r="S74" i="3"/>
  <c r="Y74" i="3" s="1"/>
  <c r="T155" i="3"/>
  <c r="P155" i="3"/>
  <c r="Q195" i="3"/>
  <c r="T195" i="3"/>
  <c r="P195" i="3"/>
  <c r="S245" i="3"/>
  <c r="T245" i="3"/>
  <c r="Q265" i="3"/>
  <c r="R265" i="3"/>
  <c r="P294" i="3"/>
  <c r="R294" i="3"/>
  <c r="T294" i="3"/>
  <c r="S294" i="3"/>
  <c r="Q312" i="3"/>
  <c r="R312" i="3"/>
  <c r="P75" i="3"/>
  <c r="V75" i="3" s="1"/>
  <c r="S75" i="3"/>
  <c r="Y75" i="3" s="1"/>
  <c r="R3" i="3"/>
  <c r="X3" i="3" s="1"/>
  <c r="P3" i="3"/>
  <c r="V3" i="3" s="1"/>
  <c r="T26" i="3"/>
  <c r="Z26" i="3" s="1"/>
  <c r="S26" i="3"/>
  <c r="Y26" i="3" s="1"/>
  <c r="T76" i="3"/>
  <c r="Z76" i="3" s="1"/>
  <c r="Q76" i="3"/>
  <c r="W76" i="3" s="1"/>
  <c r="S29" i="3"/>
  <c r="Y29" i="3" s="1"/>
  <c r="R29" i="3"/>
  <c r="X29" i="3" s="1"/>
  <c r="P92" i="3"/>
  <c r="V92" i="3" s="1"/>
  <c r="S92" i="3"/>
  <c r="Y92" i="3" s="1"/>
  <c r="R92" i="3"/>
  <c r="X92" i="3" s="1"/>
  <c r="S3" i="3"/>
  <c r="Y3" i="3" s="1"/>
  <c r="P197" i="3"/>
  <c r="Q197" i="3"/>
  <c r="T265" i="3"/>
  <c r="S271" i="3"/>
  <c r="T271" i="3"/>
  <c r="T293" i="3"/>
  <c r="Q26" i="3"/>
  <c r="W26" i="3" s="1"/>
  <c r="P288" i="3"/>
  <c r="S288" i="3"/>
  <c r="R288" i="3"/>
  <c r="Q288" i="3"/>
  <c r="T288" i="3"/>
  <c r="R57" i="3"/>
  <c r="X57" i="3" s="1"/>
  <c r="P57" i="3"/>
  <c r="V57" i="3" s="1"/>
  <c r="T3" i="3"/>
  <c r="Z3" i="3" s="1"/>
  <c r="P217" i="3"/>
  <c r="T217" i="3"/>
  <c r="P291" i="3"/>
  <c r="T291" i="3"/>
  <c r="Q234" i="3"/>
  <c r="S234" i="3"/>
  <c r="R234" i="3"/>
  <c r="P282" i="3"/>
  <c r="S282" i="3"/>
  <c r="Q92" i="3"/>
  <c r="W92" i="3" s="1"/>
  <c r="Q3" i="3"/>
  <c r="W3" i="3" s="1"/>
  <c r="R217" i="3"/>
  <c r="T92" i="3"/>
  <c r="Z92" i="3" s="1"/>
  <c r="P276" i="3"/>
  <c r="R276" i="3"/>
  <c r="T276" i="3"/>
  <c r="Q68" i="3"/>
  <c r="W68" i="3" s="1"/>
  <c r="R31" i="3"/>
  <c r="X31" i="3" s="1"/>
  <c r="R250" i="3"/>
  <c r="S284" i="3"/>
  <c r="S308" i="3"/>
  <c r="T284" i="3"/>
  <c r="T308" i="3"/>
  <c r="Q188" i="3"/>
  <c r="Q300" i="3"/>
  <c r="R68" i="3"/>
  <c r="X68" i="3" s="1"/>
  <c r="S69" i="3"/>
  <c r="Y69" i="3" s="1"/>
  <c r="R9" i="3"/>
  <c r="X9" i="3" s="1"/>
  <c r="P153" i="3"/>
  <c r="R186" i="3"/>
  <c r="T263" i="3"/>
  <c r="P297" i="3"/>
  <c r="P299" i="3"/>
  <c r="P301" i="3"/>
  <c r="R308" i="3"/>
  <c r="T321" i="3"/>
  <c r="S186" i="3"/>
  <c r="S198" i="3"/>
  <c r="S250" i="3"/>
  <c r="S300" i="3"/>
  <c r="P186" i="3"/>
  <c r="T240" i="3"/>
  <c r="P198" i="3"/>
  <c r="P240" i="3"/>
  <c r="P48" i="3"/>
  <c r="V48" i="3" s="1"/>
  <c r="T300" i="3"/>
  <c r="Q220" i="3"/>
  <c r="Q54" i="3"/>
  <c r="W54" i="3" s="1"/>
  <c r="T69" i="3"/>
  <c r="Z69" i="3" s="1"/>
  <c r="S110" i="3"/>
  <c r="Y110" i="3" s="1"/>
  <c r="R47" i="3"/>
  <c r="X47" i="3" s="1"/>
  <c r="T119" i="3"/>
  <c r="P193" i="3"/>
  <c r="R216" i="3"/>
  <c r="R272" i="3"/>
  <c r="P281" i="3"/>
  <c r="P283" i="3"/>
  <c r="R290" i="3"/>
  <c r="R320" i="3"/>
  <c r="T264" i="3"/>
  <c r="T272" i="3"/>
  <c r="T282" i="3"/>
  <c r="T57" i="3"/>
  <c r="Z57" i="3" s="1"/>
  <c r="Q306" i="3"/>
  <c r="S62" i="3"/>
  <c r="Y62" i="3" s="1"/>
  <c r="R20" i="3"/>
  <c r="X20" i="3" s="1"/>
  <c r="P29" i="3"/>
  <c r="V29" i="3" s="1"/>
  <c r="Q20" i="3"/>
  <c r="W20" i="3" s="1"/>
  <c r="Q110" i="3"/>
  <c r="W110" i="3" s="1"/>
  <c r="Q62" i="3"/>
  <c r="W62" i="3" s="1"/>
  <c r="P47" i="3"/>
  <c r="T29" i="3"/>
  <c r="Z29" i="3" s="1"/>
  <c r="S76" i="3"/>
  <c r="Y76" i="3" s="1"/>
  <c r="S17" i="3"/>
  <c r="Y17" i="3" s="1"/>
  <c r="T65" i="3"/>
  <c r="Z65" i="3" s="1"/>
  <c r="R120" i="3"/>
  <c r="R152" i="3"/>
  <c r="R154" i="3"/>
  <c r="P167" i="3"/>
  <c r="T191" i="3"/>
  <c r="T193" i="3"/>
  <c r="R202" i="3"/>
  <c r="P219" i="3"/>
  <c r="P221" i="3"/>
  <c r="U221" i="3" s="1"/>
  <c r="P225" i="3"/>
  <c r="T227" i="3"/>
  <c r="T257" i="3"/>
  <c r="P267" i="3"/>
  <c r="T279" i="3"/>
  <c r="T283" i="3"/>
  <c r="R306" i="3"/>
  <c r="R310" i="3"/>
  <c r="P317" i="3"/>
  <c r="S152" i="3"/>
  <c r="S226" i="3"/>
  <c r="Q245" i="3"/>
  <c r="S268" i="3"/>
  <c r="S296" i="3"/>
  <c r="S312" i="3"/>
  <c r="S320" i="3"/>
  <c r="P152" i="3"/>
  <c r="T158" i="3"/>
  <c r="T192" i="3"/>
  <c r="T202" i="3"/>
  <c r="R195" i="3"/>
  <c r="P34" i="3"/>
  <c r="V34" i="3" s="1"/>
  <c r="V50" i="3"/>
  <c r="P76" i="3"/>
  <c r="V76" i="3" s="1"/>
  <c r="S57" i="3"/>
  <c r="Y57" i="3" s="1"/>
  <c r="T292" i="3"/>
  <c r="T296" i="3"/>
  <c r="T306" i="3"/>
  <c r="T310" i="3"/>
  <c r="R82" i="3"/>
  <c r="X82" i="3" s="1"/>
  <c r="R321" i="3"/>
  <c r="Q292" i="3"/>
  <c r="S309" i="3"/>
  <c r="S82" i="3"/>
  <c r="Y82" i="3" s="1"/>
  <c r="Q257" i="3"/>
  <c r="T47" i="3"/>
  <c r="Z47" i="3" s="1"/>
  <c r="S93" i="3"/>
  <c r="Y93" i="3" s="1"/>
  <c r="Q29" i="3"/>
  <c r="W29" i="3" s="1"/>
  <c r="P191" i="3"/>
  <c r="P257" i="3"/>
  <c r="U257" i="3" s="1"/>
  <c r="R286" i="3"/>
  <c r="P202" i="3"/>
  <c r="R269" i="3"/>
  <c r="T312" i="3"/>
  <c r="P65" i="3"/>
  <c r="V65" i="3" s="1"/>
  <c r="T320" i="3"/>
  <c r="P68" i="3"/>
  <c r="V68" i="3" s="1"/>
  <c r="T93" i="3"/>
  <c r="Z93" i="3" s="1"/>
  <c r="R93" i="3"/>
  <c r="X93" i="3" s="1"/>
  <c r="T44" i="3"/>
  <c r="Z44" i="3" s="1"/>
  <c r="R76" i="3"/>
  <c r="X76" i="3" s="1"/>
  <c r="P17" i="3"/>
  <c r="V17" i="3" s="1"/>
  <c r="Q9" i="3"/>
  <c r="W9" i="3" s="1"/>
  <c r="P31" i="3"/>
  <c r="T9" i="3"/>
  <c r="Z9" i="3" s="1"/>
  <c r="T167" i="3"/>
  <c r="R192" i="3"/>
  <c r="T221" i="3"/>
  <c r="P245" i="3"/>
  <c r="P263" i="3"/>
  <c r="P265" i="3"/>
  <c r="P271" i="3"/>
  <c r="R278" i="3"/>
  <c r="R282" i="3"/>
  <c r="P295" i="3"/>
  <c r="P321" i="3"/>
  <c r="Q153" i="3"/>
  <c r="S306" i="3"/>
  <c r="Q321" i="3"/>
  <c r="T152" i="3"/>
  <c r="T220" i="3"/>
  <c r="T234" i="3"/>
  <c r="T270" i="3"/>
  <c r="T280" i="3"/>
  <c r="P312" i="3"/>
  <c r="S227" i="3"/>
  <c r="T318" i="3"/>
  <c r="S68" i="3"/>
  <c r="Y68" i="3" s="1"/>
  <c r="S265" i="3"/>
  <c r="S297" i="3"/>
  <c r="Q82" i="3"/>
  <c r="W82" i="3" s="1"/>
  <c r="Q57" i="3"/>
  <c r="W57" i="3" s="1"/>
  <c r="S35" i="3"/>
  <c r="Y35" i="3" s="1"/>
  <c r="R35" i="3"/>
  <c r="X35" i="3" s="1"/>
  <c r="Q27" i="3"/>
  <c r="W27" i="3" s="1"/>
  <c r="T27" i="3"/>
  <c r="Z27" i="3" s="1"/>
  <c r="P35" i="3"/>
  <c r="P20" i="3"/>
  <c r="P56" i="3"/>
  <c r="V56" i="3" s="1"/>
  <c r="T12" i="3"/>
  <c r="Z12" i="3" s="1"/>
  <c r="T35" i="3"/>
  <c r="Z35" i="3" s="1"/>
  <c r="P77" i="3"/>
  <c r="V77" i="3" s="1"/>
  <c r="S119" i="3"/>
  <c r="R110" i="3"/>
  <c r="X110" i="3" s="1"/>
  <c r="R179" i="3"/>
  <c r="S179" i="3"/>
  <c r="R189" i="3"/>
  <c r="S189" i="3"/>
  <c r="S205" i="3"/>
  <c r="R205" i="3"/>
  <c r="S255" i="3"/>
  <c r="R255" i="3"/>
  <c r="S287" i="3"/>
  <c r="R287" i="3"/>
  <c r="Q315" i="3"/>
  <c r="R315" i="3"/>
  <c r="T315" i="3"/>
  <c r="T156" i="3"/>
  <c r="S156" i="3"/>
  <c r="T170" i="3"/>
  <c r="P170" i="3"/>
  <c r="T176" i="3"/>
  <c r="Q176" i="3"/>
  <c r="T248" i="3"/>
  <c r="P248" i="3"/>
  <c r="S248" i="3"/>
  <c r="Q254" i="3"/>
  <c r="S254" i="3"/>
  <c r="Q172" i="3"/>
  <c r="P172" i="3"/>
  <c r="S172" i="3"/>
  <c r="R181" i="3"/>
  <c r="T254" i="3"/>
  <c r="Q53" i="3"/>
  <c r="W53" i="3" s="1"/>
  <c r="S53" i="3"/>
  <c r="Y53" i="3" s="1"/>
  <c r="T53" i="3"/>
  <c r="Z53" i="3" s="1"/>
  <c r="S173" i="3"/>
  <c r="S201" i="3"/>
  <c r="Q248" i="3"/>
  <c r="S71" i="3"/>
  <c r="Y71" i="3" s="1"/>
  <c r="R71" i="3"/>
  <c r="X71" i="3" s="1"/>
  <c r="T71" i="3"/>
  <c r="Z71" i="3" s="1"/>
  <c r="Q159" i="3"/>
  <c r="S159" i="3"/>
  <c r="P171" i="3"/>
  <c r="P173" i="3"/>
  <c r="P179" i="3"/>
  <c r="P181" i="3"/>
  <c r="P185" i="3"/>
  <c r="P187" i="3"/>
  <c r="P189" i="3"/>
  <c r="P201" i="3"/>
  <c r="P203" i="3"/>
  <c r="P205" i="3"/>
  <c r="P229" i="3"/>
  <c r="R233" i="3"/>
  <c r="S233" i="3"/>
  <c r="Q235" i="3"/>
  <c r="S235" i="3"/>
  <c r="R235" i="3"/>
  <c r="P237" i="3"/>
  <c r="S241" i="3"/>
  <c r="R241" i="3"/>
  <c r="S251" i="3"/>
  <c r="R251" i="3"/>
  <c r="P253" i="3"/>
  <c r="P255" i="3"/>
  <c r="P261" i="3"/>
  <c r="P287" i="3"/>
  <c r="S305" i="3"/>
  <c r="R305" i="3"/>
  <c r="S313" i="3"/>
  <c r="T313" i="3"/>
  <c r="P315" i="3"/>
  <c r="S164" i="3"/>
  <c r="Q173" i="3"/>
  <c r="Q181" i="3"/>
  <c r="Q189" i="3"/>
  <c r="Q205" i="3"/>
  <c r="Q249" i="3"/>
  <c r="R171" i="3"/>
  <c r="P176" i="3"/>
  <c r="Q208" i="3"/>
  <c r="T208" i="3"/>
  <c r="S208" i="3"/>
  <c r="R249" i="3"/>
  <c r="R311" i="3"/>
  <c r="R313" i="3"/>
  <c r="Q80" i="3"/>
  <c r="W80" i="3" s="1"/>
  <c r="R80" i="3"/>
  <c r="X80" i="3" s="1"/>
  <c r="S181" i="3"/>
  <c r="Q170" i="3"/>
  <c r="Q226" i="3"/>
  <c r="S253" i="3"/>
  <c r="R27" i="3"/>
  <c r="X27" i="3" s="1"/>
  <c r="P71" i="3"/>
  <c r="V71" i="3" s="1"/>
  <c r="Q81" i="3"/>
  <c r="W81" i="3" s="1"/>
  <c r="T81" i="3"/>
  <c r="Z81" i="3" s="1"/>
  <c r="P81" i="3"/>
  <c r="V81" i="3" s="1"/>
  <c r="S44" i="3"/>
  <c r="Y44" i="3" s="1"/>
  <c r="Q155" i="3"/>
  <c r="R155" i="3"/>
  <c r="P157" i="3"/>
  <c r="P159" i="3"/>
  <c r="P163" i="3"/>
  <c r="T171" i="3"/>
  <c r="T173" i="3"/>
  <c r="R176" i="3"/>
  <c r="T179" i="3"/>
  <c r="T185" i="3"/>
  <c r="T187" i="3"/>
  <c r="T189" i="3"/>
  <c r="P199" i="3"/>
  <c r="T203" i="3"/>
  <c r="T205" i="3"/>
  <c r="R219" i="3"/>
  <c r="S219" i="3"/>
  <c r="S225" i="3"/>
  <c r="R225" i="3"/>
  <c r="Q225" i="3"/>
  <c r="T229" i="3"/>
  <c r="P233" i="3"/>
  <c r="P235" i="3"/>
  <c r="P241" i="3"/>
  <c r="P247" i="3"/>
  <c r="P249" i="3"/>
  <c r="U249" i="3" s="1"/>
  <c r="P251" i="3"/>
  <c r="T253" i="3"/>
  <c r="T255" i="3"/>
  <c r="T261" i="3"/>
  <c r="S267" i="3"/>
  <c r="R267" i="3"/>
  <c r="S279" i="3"/>
  <c r="R279" i="3"/>
  <c r="S281" i="3"/>
  <c r="R281" i="3"/>
  <c r="T287" i="3"/>
  <c r="S291" i="3"/>
  <c r="R291" i="3"/>
  <c r="S293" i="3"/>
  <c r="R293" i="3"/>
  <c r="Q293" i="3"/>
  <c r="P305" i="3"/>
  <c r="P307" i="3"/>
  <c r="P309" i="3"/>
  <c r="P311" i="3"/>
  <c r="P313" i="3"/>
  <c r="S176" i="3"/>
  <c r="Q221" i="3"/>
  <c r="Q229" i="3"/>
  <c r="S240" i="3"/>
  <c r="Q261" i="3"/>
  <c r="Q281" i="3"/>
  <c r="Q297" i="3"/>
  <c r="T172" i="3"/>
  <c r="T232" i="3"/>
  <c r="P232" i="3"/>
  <c r="S232" i="3"/>
  <c r="P264" i="3"/>
  <c r="S264" i="3"/>
  <c r="T226" i="3"/>
  <c r="Q250" i="3"/>
  <c r="P250" i="3"/>
  <c r="P278" i="3"/>
  <c r="T278" i="3"/>
  <c r="P286" i="3"/>
  <c r="S286" i="3"/>
  <c r="P290" i="3"/>
  <c r="T290" i="3"/>
  <c r="P302" i="3"/>
  <c r="T302" i="3"/>
  <c r="R309" i="3"/>
  <c r="P314" i="3"/>
  <c r="T314" i="3"/>
  <c r="S314" i="3"/>
  <c r="S153" i="3"/>
  <c r="S187" i="3"/>
  <c r="S229" i="3"/>
  <c r="Q316" i="3"/>
  <c r="T316" i="3"/>
  <c r="S257" i="3"/>
  <c r="Q318" i="3"/>
  <c r="S185" i="3"/>
  <c r="R185" i="3"/>
  <c r="R201" i="3"/>
  <c r="Q201" i="3"/>
  <c r="S237" i="3"/>
  <c r="R237" i="3"/>
  <c r="Q237" i="3"/>
  <c r="S197" i="3"/>
  <c r="R197" i="3"/>
  <c r="Q13" i="3"/>
  <c r="W13" i="3" s="1"/>
  <c r="P13" i="3"/>
  <c r="V13" i="3" s="1"/>
  <c r="S27" i="3"/>
  <c r="Y27" i="3" s="1"/>
  <c r="Q14" i="3"/>
  <c r="W14" i="3" s="1"/>
  <c r="T157" i="3"/>
  <c r="T159" i="3"/>
  <c r="T163" i="3"/>
  <c r="R170" i="3"/>
  <c r="R172" i="3"/>
  <c r="Q175" i="3"/>
  <c r="R175" i="3"/>
  <c r="S175" i="3"/>
  <c r="T197" i="3"/>
  <c r="T199" i="3"/>
  <c r="S217" i="3"/>
  <c r="Q217" i="3"/>
  <c r="T233" i="3"/>
  <c r="T235" i="3"/>
  <c r="T241" i="3"/>
  <c r="T247" i="3"/>
  <c r="T249" i="3"/>
  <c r="T251" i="3"/>
  <c r="R254" i="3"/>
  <c r="T305" i="3"/>
  <c r="T307" i="3"/>
  <c r="T309" i="3"/>
  <c r="T311" i="3"/>
  <c r="S317" i="3"/>
  <c r="R317" i="3"/>
  <c r="T317" i="3"/>
  <c r="Q119" i="3"/>
  <c r="Q157" i="3"/>
  <c r="Q177" i="3"/>
  <c r="Q193" i="3"/>
  <c r="Q233" i="3"/>
  <c r="Q241" i="3"/>
  <c r="Q253" i="3"/>
  <c r="Q305" i="3"/>
  <c r="Q216" i="3"/>
  <c r="T216" i="3"/>
  <c r="R221" i="3"/>
  <c r="R245" i="3"/>
  <c r="P254" i="3"/>
  <c r="R261" i="3"/>
  <c r="P158" i="3"/>
  <c r="Q158" i="3"/>
  <c r="R167" i="3"/>
  <c r="R193" i="3"/>
  <c r="R199" i="3"/>
  <c r="R271" i="3"/>
  <c r="Q274" i="3"/>
  <c r="T274" i="3"/>
  <c r="P280" i="3"/>
  <c r="S280" i="3"/>
  <c r="R283" i="3"/>
  <c r="R295" i="3"/>
  <c r="Q304" i="3"/>
  <c r="P304" i="3"/>
  <c r="S304" i="3"/>
  <c r="R307" i="3"/>
  <c r="P85" i="3"/>
  <c r="V85" i="3" s="1"/>
  <c r="S85" i="3"/>
  <c r="Y85" i="3" s="1"/>
  <c r="S167" i="3"/>
  <c r="S195" i="3"/>
  <c r="S247" i="3"/>
  <c r="Q71" i="3"/>
  <c r="W71" i="3" s="1"/>
  <c r="Q264" i="3"/>
  <c r="T218" i="3"/>
  <c r="T154" i="3"/>
  <c r="P180" i="3"/>
  <c r="T188" i="3"/>
  <c r="P270" i="3"/>
  <c r="P296" i="3"/>
  <c r="P308" i="3"/>
  <c r="Q154" i="3"/>
  <c r="U154" i="3" s="1"/>
  <c r="P320" i="3"/>
  <c r="Q310" i="3"/>
  <c r="Q272" i="3"/>
  <c r="Q284" i="3"/>
  <c r="S211" i="3"/>
  <c r="Q211" i="3"/>
  <c r="P211" i="3"/>
  <c r="S231" i="3"/>
  <c r="Q231" i="3"/>
  <c r="P231" i="3"/>
  <c r="R231" i="3"/>
  <c r="P273" i="3"/>
  <c r="S273" i="3"/>
  <c r="Q238" i="3"/>
  <c r="T238" i="3"/>
  <c r="S238" i="3"/>
  <c r="R238" i="3"/>
  <c r="P256" i="3"/>
  <c r="R256" i="3"/>
  <c r="P42" i="3"/>
  <c r="V42" i="3" s="1"/>
  <c r="T42" i="3"/>
  <c r="Z42" i="3" s="1"/>
  <c r="S63" i="3"/>
  <c r="Y63" i="3" s="1"/>
  <c r="R63" i="3"/>
  <c r="X63" i="3" s="1"/>
  <c r="P63" i="3"/>
  <c r="V63" i="3" s="1"/>
  <c r="Q73" i="3"/>
  <c r="W73" i="3" s="1"/>
  <c r="S73" i="3"/>
  <c r="Y73" i="3" s="1"/>
  <c r="R73" i="3"/>
  <c r="X73" i="3" s="1"/>
  <c r="P73" i="3"/>
  <c r="S165" i="3"/>
  <c r="P165" i="3"/>
  <c r="R165" i="3"/>
  <c r="T211" i="3"/>
  <c r="S259" i="3"/>
  <c r="Q259" i="3"/>
  <c r="P259" i="3"/>
  <c r="R259" i="3"/>
  <c r="Q269" i="3"/>
  <c r="Q174" i="3"/>
  <c r="T174" i="3"/>
  <c r="S174" i="3"/>
  <c r="R174" i="3"/>
  <c r="T212" i="3"/>
  <c r="P212" i="3"/>
  <c r="R212" i="3"/>
  <c r="Q214" i="3"/>
  <c r="P214" i="3"/>
  <c r="S214" i="3"/>
  <c r="R214" i="3"/>
  <c r="Q79" i="3"/>
  <c r="W79" i="3" s="1"/>
  <c r="R79" i="3"/>
  <c r="X79" i="3" s="1"/>
  <c r="P79" i="3"/>
  <c r="S79" i="3"/>
  <c r="Y79" i="3" s="1"/>
  <c r="T79" i="3"/>
  <c r="Z79" i="3" s="1"/>
  <c r="T165" i="3"/>
  <c r="T177" i="3"/>
  <c r="Q183" i="3"/>
  <c r="P183" i="3"/>
  <c r="S183" i="3"/>
  <c r="P209" i="3"/>
  <c r="S209" i="3"/>
  <c r="P213" i="3"/>
  <c r="S213" i="3"/>
  <c r="T259" i="3"/>
  <c r="P277" i="3"/>
  <c r="S277" i="3"/>
  <c r="T285" i="3"/>
  <c r="Q319" i="3"/>
  <c r="P319" i="3"/>
  <c r="S319" i="3"/>
  <c r="R319" i="3"/>
  <c r="S256" i="3"/>
  <c r="S109" i="3"/>
  <c r="Y109" i="3" s="1"/>
  <c r="Q109" i="3"/>
  <c r="W109" i="3" s="1"/>
  <c r="Q156" i="3"/>
  <c r="P156" i="3"/>
  <c r="R156" i="3"/>
  <c r="P174" i="3"/>
  <c r="Q184" i="3"/>
  <c r="T184" i="3"/>
  <c r="R184" i="3"/>
  <c r="T196" i="3"/>
  <c r="R196" i="3"/>
  <c r="R213" i="3"/>
  <c r="Q224" i="3"/>
  <c r="T224" i="3"/>
  <c r="P224" i="3"/>
  <c r="R224" i="3"/>
  <c r="R228" i="3"/>
  <c r="Q228" i="3"/>
  <c r="P228" i="3"/>
  <c r="T236" i="3"/>
  <c r="Q236" i="3"/>
  <c r="P236" i="3"/>
  <c r="R236" i="3"/>
  <c r="Q258" i="3"/>
  <c r="T258" i="3"/>
  <c r="S258" i="3"/>
  <c r="R258" i="3"/>
  <c r="P120" i="3"/>
  <c r="Q120" i="3"/>
  <c r="Q190" i="3"/>
  <c r="P190" i="3"/>
  <c r="S190" i="3"/>
  <c r="R190" i="3"/>
  <c r="T246" i="3"/>
  <c r="S246" i="3"/>
  <c r="R246" i="3"/>
  <c r="Q70" i="3"/>
  <c r="W70" i="3" s="1"/>
  <c r="T70" i="3"/>
  <c r="Z70" i="3" s="1"/>
  <c r="P70" i="3"/>
  <c r="S70" i="3"/>
  <c r="Y70" i="3" s="1"/>
  <c r="R70" i="3"/>
  <c r="X70" i="3" s="1"/>
  <c r="R277" i="3"/>
  <c r="P12" i="3"/>
  <c r="V12" i="3" s="1"/>
  <c r="Q12" i="3"/>
  <c r="W12" i="3" s="1"/>
  <c r="R12" i="3"/>
  <c r="X12" i="3" s="1"/>
  <c r="T73" i="3"/>
  <c r="Z73" i="3" s="1"/>
  <c r="Q212" i="3"/>
  <c r="Q246" i="3"/>
  <c r="Q256" i="3"/>
  <c r="R161" i="3"/>
  <c r="P161" i="3"/>
  <c r="S161" i="3"/>
  <c r="R215" i="3"/>
  <c r="Q215" i="3"/>
  <c r="P215" i="3"/>
  <c r="S215" i="3"/>
  <c r="P289" i="3"/>
  <c r="S289" i="3"/>
  <c r="Q273" i="3"/>
  <c r="Q289" i="3"/>
  <c r="Q160" i="3"/>
  <c r="P160" i="3"/>
  <c r="R160" i="3"/>
  <c r="T182" i="3"/>
  <c r="Q182" i="3"/>
  <c r="P182" i="3"/>
  <c r="S182" i="3"/>
  <c r="R182" i="3"/>
  <c r="Q244" i="3"/>
  <c r="T244" i="3"/>
  <c r="P244" i="3"/>
  <c r="R244" i="3"/>
  <c r="T160" i="3"/>
  <c r="R211" i="3"/>
  <c r="Q222" i="3"/>
  <c r="T222" i="3"/>
  <c r="S222" i="3"/>
  <c r="R222" i="3"/>
  <c r="R289" i="3"/>
  <c r="Q87" i="3"/>
  <c r="R87" i="3"/>
  <c r="X87" i="3" s="1"/>
  <c r="S87" i="3"/>
  <c r="Y87" i="3" s="1"/>
  <c r="P87" i="3"/>
  <c r="V87" i="3" s="1"/>
  <c r="T87" i="3"/>
  <c r="Z87" i="3" s="1"/>
  <c r="Q51" i="3"/>
  <c r="W51" i="3" s="1"/>
  <c r="R51" i="3"/>
  <c r="X51" i="3" s="1"/>
  <c r="S51" i="3"/>
  <c r="Y51" i="3" s="1"/>
  <c r="T51" i="3"/>
  <c r="Z51" i="3" s="1"/>
  <c r="V83" i="3"/>
  <c r="T63" i="3"/>
  <c r="Z63" i="3" s="1"/>
  <c r="P5" i="3"/>
  <c r="V5" i="3" s="1"/>
  <c r="R42" i="3"/>
  <c r="X42" i="3" s="1"/>
  <c r="T161" i="3"/>
  <c r="P177" i="3"/>
  <c r="S177" i="3"/>
  <c r="T215" i="3"/>
  <c r="Q223" i="3"/>
  <c r="P223" i="3"/>
  <c r="S223" i="3"/>
  <c r="R223" i="3"/>
  <c r="T231" i="3"/>
  <c r="S239" i="3"/>
  <c r="Q239" i="3"/>
  <c r="P239" i="3"/>
  <c r="R239" i="3"/>
  <c r="P269" i="3"/>
  <c r="S269" i="3"/>
  <c r="T273" i="3"/>
  <c r="P285" i="3"/>
  <c r="S285" i="3"/>
  <c r="T289" i="3"/>
  <c r="S160" i="3"/>
  <c r="Q285" i="3"/>
  <c r="P101" i="3"/>
  <c r="V101" i="3" s="1"/>
  <c r="S101" i="3"/>
  <c r="Y101" i="3" s="1"/>
  <c r="Q162" i="3"/>
  <c r="T162" i="3"/>
  <c r="S162" i="3"/>
  <c r="R162" i="3"/>
  <c r="Q194" i="3"/>
  <c r="T194" i="3"/>
  <c r="P194" i="3"/>
  <c r="S194" i="3"/>
  <c r="R194" i="3"/>
  <c r="P206" i="3"/>
  <c r="S206" i="3"/>
  <c r="R206" i="3"/>
  <c r="P222" i="3"/>
  <c r="T252" i="3"/>
  <c r="P252" i="3"/>
  <c r="R252" i="3"/>
  <c r="P268" i="3"/>
  <c r="R268" i="3"/>
  <c r="P88" i="3"/>
  <c r="V88" i="3" s="1"/>
  <c r="T88" i="3"/>
  <c r="Z88" i="3" s="1"/>
  <c r="S88" i="3"/>
  <c r="Y88" i="3" s="1"/>
  <c r="R88" i="3"/>
  <c r="X88" i="3" s="1"/>
  <c r="P51" i="3"/>
  <c r="Q206" i="3"/>
  <c r="S42" i="3"/>
  <c r="Y42" i="3" s="1"/>
  <c r="R101" i="3"/>
  <c r="X101" i="3" s="1"/>
  <c r="S33" i="3"/>
  <c r="Y33" i="3" s="1"/>
  <c r="Q101" i="3"/>
  <c r="W101" i="3" s="1"/>
  <c r="S7" i="3"/>
  <c r="Y7" i="3" s="1"/>
  <c r="P116" i="3"/>
  <c r="V116" i="3" s="1"/>
  <c r="T101" i="3"/>
  <c r="Z101" i="3" s="1"/>
  <c r="T109" i="3"/>
  <c r="Z109" i="3" s="1"/>
  <c r="P169" i="3"/>
  <c r="S169" i="3"/>
  <c r="R169" i="3"/>
  <c r="T183" i="3"/>
  <c r="R207" i="3"/>
  <c r="Q207" i="3"/>
  <c r="P207" i="3"/>
  <c r="S207" i="3"/>
  <c r="T209" i="3"/>
  <c r="T213" i="3"/>
  <c r="Q227" i="3"/>
  <c r="P227" i="3"/>
  <c r="Q243" i="3"/>
  <c r="P243" i="3"/>
  <c r="S243" i="3"/>
  <c r="R243" i="3"/>
  <c r="S275" i="3"/>
  <c r="Q275" i="3"/>
  <c r="P275" i="3"/>
  <c r="T277" i="3"/>
  <c r="Q303" i="3"/>
  <c r="P303" i="3"/>
  <c r="S303" i="3"/>
  <c r="T319" i="3"/>
  <c r="Q169" i="3"/>
  <c r="S184" i="3"/>
  <c r="Q209" i="3"/>
  <c r="S252" i="3"/>
  <c r="Q277" i="3"/>
  <c r="T38" i="3"/>
  <c r="Z38" i="3" s="1"/>
  <c r="Q38" i="3"/>
  <c r="W38" i="3" s="1"/>
  <c r="S38" i="3"/>
  <c r="Y38" i="3" s="1"/>
  <c r="P38" i="3"/>
  <c r="R38" i="3"/>
  <c r="X38" i="3" s="1"/>
  <c r="Q150" i="3"/>
  <c r="T150" i="3"/>
  <c r="S150" i="3"/>
  <c r="R150" i="3"/>
  <c r="Q164" i="3"/>
  <c r="P164" i="3"/>
  <c r="R164" i="3"/>
  <c r="Q168" i="3"/>
  <c r="T168" i="3"/>
  <c r="R168" i="3"/>
  <c r="P196" i="3"/>
  <c r="T200" i="3"/>
  <c r="R200" i="3"/>
  <c r="T214" i="3"/>
  <c r="Q230" i="3"/>
  <c r="T230" i="3"/>
  <c r="S230" i="3"/>
  <c r="R230" i="3"/>
  <c r="P238" i="3"/>
  <c r="Q242" i="3"/>
  <c r="T242" i="3"/>
  <c r="S242" i="3"/>
  <c r="R242" i="3"/>
  <c r="P262" i="3"/>
  <c r="Q262" i="3"/>
  <c r="S262" i="3"/>
  <c r="R262" i="3"/>
  <c r="T266" i="3"/>
  <c r="Q266" i="3"/>
  <c r="P266" i="3"/>
  <c r="S266" i="3"/>
  <c r="R266" i="3"/>
  <c r="T120" i="3"/>
  <c r="Q178" i="3"/>
  <c r="T178" i="3"/>
  <c r="S178" i="3"/>
  <c r="R178" i="3"/>
  <c r="T210" i="3"/>
  <c r="Q210" i="3"/>
  <c r="P210" i="3"/>
  <c r="S210" i="3"/>
  <c r="R210" i="3"/>
  <c r="P218" i="3"/>
  <c r="S218" i="3"/>
  <c r="R218" i="3"/>
  <c r="T228" i="3"/>
  <c r="T256" i="3"/>
  <c r="S60" i="3"/>
  <c r="Y60" i="3" s="1"/>
  <c r="P60" i="3"/>
  <c r="V60" i="3" s="1"/>
  <c r="R60" i="3"/>
  <c r="X60" i="3" s="1"/>
  <c r="T13" i="3"/>
  <c r="Z13" i="3" s="1"/>
  <c r="R13" i="3"/>
  <c r="X13" i="3" s="1"/>
  <c r="Q60" i="3"/>
  <c r="W60" i="3" s="1"/>
  <c r="T268" i="3"/>
  <c r="R273" i="3"/>
  <c r="R275" i="3"/>
  <c r="R303" i="3"/>
  <c r="R89" i="3"/>
  <c r="X89" i="3" s="1"/>
  <c r="Q89" i="3"/>
  <c r="W89" i="3" s="1"/>
  <c r="P89" i="3"/>
  <c r="S89" i="3"/>
  <c r="Y89" i="3" s="1"/>
  <c r="P58" i="3"/>
  <c r="V58" i="3" s="1"/>
  <c r="T58" i="3"/>
  <c r="Z58" i="3" s="1"/>
  <c r="R58" i="3"/>
  <c r="X58" i="3" s="1"/>
  <c r="S58" i="3"/>
  <c r="Y58" i="3" s="1"/>
  <c r="Q200" i="3"/>
  <c r="Q86" i="3"/>
  <c r="R86" i="3"/>
  <c r="X86" i="3" s="1"/>
  <c r="S86" i="3"/>
  <c r="Y86" i="3" s="1"/>
  <c r="T86" i="3"/>
  <c r="Z86" i="3" s="1"/>
  <c r="Q196" i="3"/>
  <c r="R83" i="3"/>
  <c r="X83" i="3" s="1"/>
  <c r="Q83" i="3"/>
  <c r="W83" i="3" s="1"/>
  <c r="S83" i="3"/>
  <c r="Y83" i="3" s="1"/>
  <c r="P26" i="3"/>
  <c r="V26" i="3" s="1"/>
  <c r="P14" i="3"/>
  <c r="S36" i="3"/>
  <c r="Y36" i="3" s="1"/>
  <c r="P36" i="3"/>
  <c r="V36" i="3" s="1"/>
  <c r="T36" i="3"/>
  <c r="Z36" i="3" s="1"/>
  <c r="Q36" i="3"/>
  <c r="W36" i="3" s="1"/>
  <c r="P110" i="3"/>
  <c r="V110" i="3" s="1"/>
  <c r="R151" i="3"/>
  <c r="R163" i="3"/>
  <c r="R247" i="3"/>
  <c r="S56" i="3"/>
  <c r="Y56" i="3" s="1"/>
  <c r="T56" i="3"/>
  <c r="Z56" i="3" s="1"/>
  <c r="Q56" i="3"/>
  <c r="W56" i="3" s="1"/>
  <c r="S80" i="3"/>
  <c r="Y80" i="3" s="1"/>
  <c r="P80" i="3"/>
  <c r="T80" i="3"/>
  <c r="Z80" i="3" s="1"/>
  <c r="P46" i="3"/>
  <c r="S46" i="3"/>
  <c r="Y46" i="3" s="1"/>
  <c r="Q46" i="3"/>
  <c r="W46" i="3" s="1"/>
  <c r="T46" i="3"/>
  <c r="Z46" i="3" s="1"/>
  <c r="Q39" i="3"/>
  <c r="W39" i="3" s="1"/>
  <c r="R39" i="3"/>
  <c r="X39" i="3" s="1"/>
  <c r="S39" i="3"/>
  <c r="Y39" i="3" s="1"/>
  <c r="R41" i="3"/>
  <c r="X41" i="3" s="1"/>
  <c r="S41" i="3"/>
  <c r="Y41" i="3" s="1"/>
  <c r="Q41" i="3"/>
  <c r="W41" i="3" s="1"/>
  <c r="Q45" i="3"/>
  <c r="W45" i="3" s="1"/>
  <c r="R45" i="3"/>
  <c r="X45" i="3" s="1"/>
  <c r="S45" i="3"/>
  <c r="Y45" i="3" s="1"/>
  <c r="P45" i="3"/>
  <c r="T45" i="3"/>
  <c r="Z45" i="3" s="1"/>
  <c r="Q61" i="3"/>
  <c r="W61" i="3" s="1"/>
  <c r="R61" i="3"/>
  <c r="X61" i="3" s="1"/>
  <c r="S61" i="3"/>
  <c r="Y61" i="3" s="1"/>
  <c r="P61" i="3"/>
  <c r="V67" i="3"/>
  <c r="Q75" i="3"/>
  <c r="W75" i="3" s="1"/>
  <c r="R75" i="3"/>
  <c r="T83" i="3"/>
  <c r="Z83" i="3" s="1"/>
  <c r="S151" i="3"/>
  <c r="S155" i="3"/>
  <c r="S163" i="3"/>
  <c r="S191" i="3"/>
  <c r="S203" i="3"/>
  <c r="Q232" i="3"/>
  <c r="P53" i="3"/>
  <c r="Q278" i="3"/>
  <c r="Q282" i="3"/>
  <c r="Q286" i="3"/>
  <c r="Q290" i="3"/>
  <c r="Q294" i="3"/>
  <c r="Q298" i="3"/>
  <c r="Q302" i="3"/>
  <c r="S307" i="3"/>
  <c r="S311" i="3"/>
  <c r="S315" i="3"/>
  <c r="S14" i="3"/>
  <c r="Y14" i="3" s="1"/>
  <c r="X36" i="3"/>
  <c r="Q43" i="3"/>
  <c r="W43" i="3" s="1"/>
  <c r="S43" i="3"/>
  <c r="Y43" i="3" s="1"/>
  <c r="T43" i="3"/>
  <c r="Z43" i="3" s="1"/>
  <c r="R85" i="3"/>
  <c r="X85" i="3" s="1"/>
  <c r="Q85" i="3"/>
  <c r="W85" i="3" s="1"/>
  <c r="Q91" i="3"/>
  <c r="W91" i="3" s="1"/>
  <c r="S91" i="3"/>
  <c r="Y91" i="3" s="1"/>
  <c r="R26" i="3"/>
  <c r="X26" i="3" s="1"/>
  <c r="Q65" i="3"/>
  <c r="W65" i="3" s="1"/>
  <c r="P114" i="3"/>
  <c r="V114" i="3" s="1"/>
  <c r="R14" i="3"/>
  <c r="X14" i="3" s="1"/>
  <c r="P43" i="3"/>
  <c r="V43" i="3" s="1"/>
  <c r="R65" i="3"/>
  <c r="X65" i="3" s="1"/>
  <c r="P119" i="3"/>
  <c r="Q49" i="3"/>
  <c r="R49" i="3"/>
  <c r="X49" i="3" s="1"/>
  <c r="S49" i="3"/>
  <c r="Y49" i="3" s="1"/>
  <c r="Q171" i="3"/>
  <c r="Q179" i="3"/>
  <c r="Q187" i="3"/>
  <c r="Q191" i="3"/>
  <c r="Q199" i="3"/>
  <c r="Q203" i="3"/>
  <c r="Q219" i="3"/>
  <c r="Q251" i="3"/>
  <c r="Q255" i="3"/>
  <c r="Q263" i="3"/>
  <c r="Q267" i="3"/>
  <c r="Q271" i="3"/>
  <c r="Q279" i="3"/>
  <c r="Q283" i="3"/>
  <c r="Q287" i="3"/>
  <c r="Q291" i="3"/>
  <c r="Q295" i="3"/>
  <c r="Q299" i="3"/>
  <c r="R157" i="3"/>
  <c r="P204" i="3"/>
  <c r="P216" i="3"/>
  <c r="P234" i="3"/>
  <c r="R263" i="3"/>
  <c r="V64" i="3"/>
  <c r="AA64" i="3" s="1"/>
  <c r="S95" i="3"/>
  <c r="Y95" i="3" s="1"/>
  <c r="P95" i="3"/>
  <c r="V95" i="3" s="1"/>
  <c r="S34" i="3"/>
  <c r="Y34" i="3" s="1"/>
  <c r="Q34" i="3"/>
  <c r="T34" i="3"/>
  <c r="Z34" i="3" s="1"/>
  <c r="P72" i="3"/>
  <c r="T72" i="3"/>
  <c r="Z72" i="3" s="1"/>
  <c r="S72" i="3"/>
  <c r="Y72" i="3" s="1"/>
  <c r="R72" i="3"/>
  <c r="X72" i="3" s="1"/>
  <c r="P84" i="3"/>
  <c r="V84" i="3" s="1"/>
  <c r="T84" i="3"/>
  <c r="Z84" i="3" s="1"/>
  <c r="S84" i="3"/>
  <c r="Q84" i="3"/>
  <c r="W84" i="3" s="1"/>
  <c r="Q77" i="3"/>
  <c r="W77" i="3" s="1"/>
  <c r="T77" i="3"/>
  <c r="Z77" i="3" s="1"/>
  <c r="R37" i="3"/>
  <c r="X37" i="3" s="1"/>
  <c r="Q37" i="3"/>
  <c r="S37" i="3"/>
  <c r="Y37" i="3" s="1"/>
  <c r="T37" i="3"/>
  <c r="Z37" i="3" s="1"/>
  <c r="P37" i="3"/>
  <c r="V37" i="3" s="1"/>
  <c r="P39" i="3"/>
  <c r="T49" i="3"/>
  <c r="Z49" i="3" s="1"/>
  <c r="T61" i="3"/>
  <c r="Z61" i="3" s="1"/>
  <c r="T85" i="3"/>
  <c r="Z85" i="3" s="1"/>
  <c r="P91" i="3"/>
  <c r="T75" i="3"/>
  <c r="Z75" i="3" s="1"/>
  <c r="T91" i="3"/>
  <c r="Z91" i="3" s="1"/>
  <c r="R145" i="3"/>
  <c r="S145" i="3"/>
  <c r="P145" i="3"/>
  <c r="Q145" i="3"/>
  <c r="P131" i="3"/>
  <c r="Q131" i="3"/>
  <c r="R131" i="3"/>
  <c r="S131" i="3"/>
  <c r="R148" i="3"/>
  <c r="S148" i="3"/>
  <c r="P148" i="3"/>
  <c r="Q148" i="3"/>
  <c r="T131" i="3"/>
  <c r="Q122" i="3"/>
  <c r="R122" i="3"/>
  <c r="S122" i="3"/>
  <c r="P122" i="3"/>
  <c r="Q126" i="3"/>
  <c r="P126" i="3"/>
  <c r="R126" i="3"/>
  <c r="S126" i="3"/>
  <c r="Q130" i="3"/>
  <c r="R130" i="3"/>
  <c r="S130" i="3"/>
  <c r="P130" i="3"/>
  <c r="Q134" i="3"/>
  <c r="R134" i="3"/>
  <c r="S134" i="3"/>
  <c r="P134" i="3"/>
  <c r="Q138" i="3"/>
  <c r="S138" i="3"/>
  <c r="R138" i="3"/>
  <c r="P138" i="3"/>
  <c r="Q142" i="3"/>
  <c r="R142" i="3"/>
  <c r="S142" i="3"/>
  <c r="P142" i="3"/>
  <c r="Q146" i="3"/>
  <c r="R146" i="3"/>
  <c r="S146" i="3"/>
  <c r="P146" i="3"/>
  <c r="R121" i="3"/>
  <c r="S121" i="3"/>
  <c r="P121" i="3"/>
  <c r="Q121" i="3"/>
  <c r="R125" i="3"/>
  <c r="S125" i="3"/>
  <c r="P125" i="3"/>
  <c r="Q125" i="3"/>
  <c r="R129" i="3"/>
  <c r="P129" i="3"/>
  <c r="S129" i="3"/>
  <c r="Q129" i="3"/>
  <c r="R133" i="3"/>
  <c r="P133" i="3"/>
  <c r="S133" i="3"/>
  <c r="Q133" i="3"/>
  <c r="R137" i="3"/>
  <c r="S137" i="3"/>
  <c r="P137" i="3"/>
  <c r="Q137" i="3"/>
  <c r="R141" i="3"/>
  <c r="P141" i="3"/>
  <c r="S141" i="3"/>
  <c r="Q141" i="3"/>
  <c r="Q149" i="3"/>
  <c r="R149" i="3"/>
  <c r="S149" i="3"/>
  <c r="P149" i="3"/>
  <c r="S124" i="3"/>
  <c r="P124" i="3"/>
  <c r="Q124" i="3"/>
  <c r="R124" i="3"/>
  <c r="S128" i="3"/>
  <c r="P128" i="3"/>
  <c r="Q128" i="3"/>
  <c r="R128" i="3"/>
  <c r="S132" i="3"/>
  <c r="P132" i="3"/>
  <c r="Q132" i="3"/>
  <c r="R132" i="3"/>
  <c r="S136" i="3"/>
  <c r="Q136" i="3"/>
  <c r="P136" i="3"/>
  <c r="R136" i="3"/>
  <c r="S140" i="3"/>
  <c r="P140" i="3"/>
  <c r="Q140" i="3"/>
  <c r="R140" i="3"/>
  <c r="S144" i="3"/>
  <c r="P144" i="3"/>
  <c r="Q144" i="3"/>
  <c r="R144" i="3"/>
  <c r="P123" i="3"/>
  <c r="Q123" i="3"/>
  <c r="R123" i="3"/>
  <c r="S123" i="3"/>
  <c r="P127" i="3"/>
  <c r="Q127" i="3"/>
  <c r="R127" i="3"/>
  <c r="S127" i="3"/>
  <c r="P135" i="3"/>
  <c r="Q135" i="3"/>
  <c r="R135" i="3"/>
  <c r="S135" i="3"/>
  <c r="P139" i="3"/>
  <c r="Q139" i="3"/>
  <c r="R139" i="3"/>
  <c r="S139" i="3"/>
  <c r="P143" i="3"/>
  <c r="R143" i="3"/>
  <c r="Q143" i="3"/>
  <c r="S143" i="3"/>
  <c r="P147" i="3"/>
  <c r="Q147" i="3"/>
  <c r="R147" i="3"/>
  <c r="S147" i="3"/>
  <c r="T122" i="3"/>
  <c r="T126" i="3"/>
  <c r="T130" i="3"/>
  <c r="T134" i="3"/>
  <c r="T138" i="3"/>
  <c r="T142" i="3"/>
  <c r="T146" i="3"/>
  <c r="T121" i="3"/>
  <c r="T125" i="3"/>
  <c r="T129" i="3"/>
  <c r="T133" i="3"/>
  <c r="T137" i="3"/>
  <c r="T141" i="3"/>
  <c r="T145" i="3"/>
  <c r="T149" i="3"/>
  <c r="V102" i="3"/>
  <c r="V104" i="3"/>
  <c r="V21" i="3"/>
  <c r="Y365" i="2"/>
  <c r="Z365" i="2" s="1"/>
  <c r="X365" i="2"/>
  <c r="Y25" i="2"/>
  <c r="Z25" i="2" s="1"/>
  <c r="X25" i="2"/>
  <c r="Z32" i="1"/>
  <c r="AE32" i="1"/>
  <c r="Z331" i="1"/>
  <c r="AE331" i="1"/>
  <c r="AE329" i="1"/>
  <c r="Z329" i="1"/>
  <c r="Z231" i="1"/>
  <c r="AE231" i="1"/>
  <c r="X92" i="2"/>
  <c r="Y92" i="2"/>
  <c r="Z92" i="2" s="1"/>
  <c r="X246" i="2"/>
  <c r="Y246" i="2"/>
  <c r="Z246" i="2" s="1"/>
  <c r="V62" i="3"/>
  <c r="Y248" i="2"/>
  <c r="Z248" i="2" s="1"/>
  <c r="X248" i="2"/>
  <c r="Y322" i="2"/>
  <c r="Z322" i="2" s="1"/>
  <c r="X322" i="2"/>
  <c r="Z21" i="1"/>
  <c r="AE21" i="1"/>
  <c r="Z176" i="1"/>
  <c r="AE176" i="1"/>
  <c r="AE177" i="1"/>
  <c r="Z177" i="1"/>
  <c r="X41" i="2"/>
  <c r="Y41" i="2"/>
  <c r="Z41" i="2" s="1"/>
  <c r="Z140" i="1"/>
  <c r="AE140" i="1"/>
  <c r="AE234" i="1"/>
  <c r="Z318" i="1"/>
  <c r="AE318" i="1"/>
  <c r="Y182" i="2"/>
  <c r="Z182" i="2" s="1"/>
  <c r="X182" i="2"/>
  <c r="X156" i="2"/>
  <c r="Y156" i="2"/>
  <c r="Z156" i="2" s="1"/>
  <c r="Y29" i="2"/>
  <c r="Z29" i="2" s="1"/>
  <c r="X29" i="2"/>
  <c r="AE96" i="1"/>
  <c r="Z96" i="1"/>
  <c r="X287" i="2"/>
  <c r="Y287" i="2"/>
  <c r="Z287" i="2" s="1"/>
  <c r="Y314" i="2"/>
  <c r="Z314" i="2" s="1"/>
  <c r="X314" i="2"/>
  <c r="Y318" i="2"/>
  <c r="Z318" i="2" s="1"/>
  <c r="X318" i="2"/>
  <c r="Z361" i="1"/>
  <c r="AE361" i="1"/>
  <c r="Z369" i="1"/>
  <c r="AE369" i="1"/>
  <c r="Y131" i="2"/>
  <c r="Z131" i="2" s="1"/>
  <c r="X131" i="2"/>
  <c r="Y123" i="2"/>
  <c r="Z123" i="2" s="1"/>
  <c r="X123" i="2"/>
  <c r="Y118" i="2"/>
  <c r="Z118" i="2" s="1"/>
  <c r="X118" i="2"/>
  <c r="X107" i="2"/>
  <c r="Y107" i="2"/>
  <c r="Z107" i="2" s="1"/>
  <c r="Y98" i="2"/>
  <c r="Z98" i="2" s="1"/>
  <c r="X98" i="2"/>
  <c r="Y46" i="2"/>
  <c r="Z46" i="2" s="1"/>
  <c r="X46" i="2"/>
  <c r="X245" i="2"/>
  <c r="Y245" i="2"/>
  <c r="Z245" i="2" s="1"/>
  <c r="X290" i="2"/>
  <c r="Q16" i="3"/>
  <c r="W16" i="3" s="1"/>
  <c r="R16" i="3"/>
  <c r="X16" i="3" s="1"/>
  <c r="S16" i="3"/>
  <c r="Y16" i="3" s="1"/>
  <c r="P16" i="3"/>
  <c r="Y5" i="2"/>
  <c r="Z5" i="2" s="1"/>
  <c r="X5" i="2"/>
  <c r="P103" i="3"/>
  <c r="T103" i="3"/>
  <c r="Z103" i="3" s="1"/>
  <c r="Q103" i="3"/>
  <c r="W103" i="3" s="1"/>
  <c r="S103" i="3"/>
  <c r="Y103" i="3" s="1"/>
  <c r="Y154" i="2"/>
  <c r="Z154" i="2" s="1"/>
  <c r="X154" i="2"/>
  <c r="S98" i="3"/>
  <c r="Y98" i="3" s="1"/>
  <c r="Q98" i="3"/>
  <c r="W98" i="3" s="1"/>
  <c r="R98" i="3"/>
  <c r="X98" i="3" s="1"/>
  <c r="R106" i="3"/>
  <c r="X106" i="3" s="1"/>
  <c r="S106" i="3"/>
  <c r="Y106" i="3" s="1"/>
  <c r="Q106" i="3"/>
  <c r="W106" i="3" s="1"/>
  <c r="S117" i="3"/>
  <c r="Y117" i="3" s="1"/>
  <c r="Q117" i="3"/>
  <c r="W117" i="3" s="1"/>
  <c r="T117" i="3"/>
  <c r="Z117" i="3" s="1"/>
  <c r="P117" i="3"/>
  <c r="R15" i="3"/>
  <c r="X15" i="3" s="1"/>
  <c r="T15" i="3"/>
  <c r="Z15" i="3" s="1"/>
  <c r="P15" i="3"/>
  <c r="S15" i="3"/>
  <c r="Y15" i="3" s="1"/>
  <c r="Y71" i="2"/>
  <c r="Z71" i="2" s="1"/>
  <c r="X299" i="2"/>
  <c r="Y299" i="2"/>
  <c r="Z299" i="2" s="1"/>
  <c r="AE218" i="1"/>
  <c r="Z218" i="1"/>
  <c r="Z336" i="1"/>
  <c r="AE336" i="1"/>
  <c r="AE219" i="1"/>
  <c r="Z219" i="1"/>
  <c r="Z243" i="1"/>
  <c r="AE243" i="1"/>
  <c r="Y78" i="2"/>
  <c r="Z78" i="2" s="1"/>
  <c r="X78" i="2"/>
  <c r="P66" i="3"/>
  <c r="S66" i="3"/>
  <c r="Y66" i="3" s="1"/>
  <c r="T66" i="3"/>
  <c r="Z66" i="3" s="1"/>
  <c r="Q66" i="3"/>
  <c r="W66" i="3" s="1"/>
  <c r="R66" i="3"/>
  <c r="X66" i="3" s="1"/>
  <c r="X329" i="2"/>
  <c r="Y329" i="2"/>
  <c r="Z329" i="2" s="1"/>
  <c r="X292" i="2"/>
  <c r="Y304" i="2"/>
  <c r="Z304" i="2" s="1"/>
  <c r="X304" i="2"/>
  <c r="Y309" i="2"/>
  <c r="Z309" i="2" s="1"/>
  <c r="X309" i="2"/>
  <c r="X315" i="2"/>
  <c r="Y315" i="2"/>
  <c r="Z315" i="2" s="1"/>
  <c r="Y319" i="2"/>
  <c r="Z319" i="2" s="1"/>
  <c r="X319" i="2"/>
  <c r="Y180" i="2"/>
  <c r="Z180" i="2" s="1"/>
  <c r="X180" i="2"/>
  <c r="Z358" i="1"/>
  <c r="AE358" i="1"/>
  <c r="Z377" i="1"/>
  <c r="AE377" i="1"/>
  <c r="AE351" i="1"/>
  <c r="Z351" i="1"/>
  <c r="Z373" i="1"/>
  <c r="AE373" i="1"/>
  <c r="X116" i="2"/>
  <c r="Y116" i="2"/>
  <c r="Z116" i="2" s="1"/>
  <c r="X114" i="2"/>
  <c r="Y114" i="2"/>
  <c r="Z114" i="2" s="1"/>
  <c r="X358" i="2"/>
  <c r="Y358" i="2"/>
  <c r="Z358" i="2" s="1"/>
  <c r="Y82" i="2"/>
  <c r="Z82" i="2" s="1"/>
  <c r="T99" i="3"/>
  <c r="Z99" i="3" s="1"/>
  <c r="Q99" i="3"/>
  <c r="W99" i="3" s="1"/>
  <c r="S99" i="3"/>
  <c r="Y99" i="3" s="1"/>
  <c r="P99" i="3"/>
  <c r="Q115" i="3"/>
  <c r="W115" i="3" s="1"/>
  <c r="P115" i="3"/>
  <c r="S115" i="3"/>
  <c r="Y115" i="3" s="1"/>
  <c r="T115" i="3"/>
  <c r="Z115" i="3" s="1"/>
  <c r="Q10" i="3"/>
  <c r="W10" i="3" s="1"/>
  <c r="T10" i="3"/>
  <c r="Z10" i="3" s="1"/>
  <c r="S10" i="3"/>
  <c r="Y10" i="3" s="1"/>
  <c r="P10" i="3"/>
  <c r="R10" i="3"/>
  <c r="X10" i="3" s="1"/>
  <c r="T16" i="3"/>
  <c r="Z16" i="3" s="1"/>
  <c r="X27" i="2"/>
  <c r="Y27" i="2"/>
  <c r="Z27" i="2" s="1"/>
  <c r="T111" i="3"/>
  <c r="Z111" i="3" s="1"/>
  <c r="S111" i="3"/>
  <c r="Y111" i="3" s="1"/>
  <c r="P111" i="3"/>
  <c r="R111" i="3"/>
  <c r="X111" i="3" s="1"/>
  <c r="Q111" i="3"/>
  <c r="W111" i="3" s="1"/>
  <c r="S18" i="3"/>
  <c r="Y18" i="3" s="1"/>
  <c r="T18" i="3"/>
  <c r="Z18" i="3" s="1"/>
  <c r="Q18" i="3"/>
  <c r="W18" i="3" s="1"/>
  <c r="P18" i="3"/>
  <c r="X215" i="2"/>
  <c r="Y215" i="2"/>
  <c r="Z215" i="2" s="1"/>
  <c r="Y9" i="2"/>
  <c r="Z9" i="2" s="1"/>
  <c r="X9" i="2"/>
  <c r="Y233" i="2"/>
  <c r="Z233" i="2" s="1"/>
  <c r="X34" i="2"/>
  <c r="Y34" i="2"/>
  <c r="Z34" i="2" s="1"/>
  <c r="Y170" i="2"/>
  <c r="Z170" i="2" s="1"/>
  <c r="X170" i="2"/>
  <c r="Z230" i="1"/>
  <c r="Y51" i="2"/>
  <c r="Z51" i="2" s="1"/>
  <c r="X51" i="2"/>
  <c r="AE104" i="1"/>
  <c r="Z104" i="1"/>
  <c r="Z229" i="1"/>
  <c r="AE229" i="1"/>
  <c r="AE324" i="1"/>
  <c r="Z324" i="1"/>
  <c r="AE287" i="1"/>
  <c r="Z287" i="1"/>
  <c r="Z232" i="1"/>
  <c r="AE232" i="1"/>
  <c r="Z244" i="1"/>
  <c r="AE244" i="1"/>
  <c r="AE378" i="1"/>
  <c r="X145" i="2"/>
  <c r="Y145" i="2"/>
  <c r="Z145" i="2" s="1"/>
  <c r="Y19" i="2"/>
  <c r="Z19" i="2" s="1"/>
  <c r="X19" i="2"/>
  <c r="X233" i="2"/>
  <c r="S59" i="3"/>
  <c r="Y59" i="3" s="1"/>
  <c r="P59" i="3"/>
  <c r="T59" i="3"/>
  <c r="Z59" i="3" s="1"/>
  <c r="R59" i="3"/>
  <c r="X59" i="3" s="1"/>
  <c r="Q59" i="3"/>
  <c r="W59" i="3" s="1"/>
  <c r="Q90" i="3"/>
  <c r="W90" i="3" s="1"/>
  <c r="T90" i="3"/>
  <c r="Z90" i="3" s="1"/>
  <c r="S90" i="3"/>
  <c r="Y90" i="3" s="1"/>
  <c r="R90" i="3"/>
  <c r="X90" i="3" s="1"/>
  <c r="Y259" i="2"/>
  <c r="Z259" i="2" s="1"/>
  <c r="X259" i="2"/>
  <c r="AE141" i="1"/>
  <c r="Z141" i="1"/>
  <c r="Y264" i="2"/>
  <c r="Z264" i="2" s="1"/>
  <c r="X264" i="2"/>
  <c r="AE169" i="1"/>
  <c r="Z169" i="1"/>
  <c r="AE88" i="1"/>
  <c r="Z88" i="1"/>
  <c r="AE226" i="1"/>
  <c r="Z226" i="1"/>
  <c r="Z288" i="1"/>
  <c r="AE288" i="1"/>
  <c r="X262" i="2"/>
  <c r="Y262" i="2"/>
  <c r="Z262" i="2" s="1"/>
  <c r="X147" i="2"/>
  <c r="Y147" i="2"/>
  <c r="Z147" i="2" s="1"/>
  <c r="X159" i="2"/>
  <c r="Y159" i="2"/>
  <c r="Z159" i="2" s="1"/>
  <c r="AE126" i="1"/>
  <c r="Z126" i="1"/>
  <c r="X275" i="2"/>
  <c r="Y275" i="2"/>
  <c r="Z275" i="2" s="1"/>
  <c r="X277" i="2"/>
  <c r="Y277" i="2"/>
  <c r="Z277" i="2" s="1"/>
  <c r="X288" i="2"/>
  <c r="Y288" i="2"/>
  <c r="Z288" i="2" s="1"/>
  <c r="X289" i="2"/>
  <c r="Y289" i="2"/>
  <c r="Z289" i="2" s="1"/>
  <c r="Y291" i="2"/>
  <c r="Z291" i="2" s="1"/>
  <c r="X291" i="2"/>
  <c r="X294" i="2"/>
  <c r="Y294" i="2"/>
  <c r="Z294" i="2" s="1"/>
  <c r="Y311" i="2"/>
  <c r="Z311" i="2" s="1"/>
  <c r="Y313" i="2"/>
  <c r="Z313" i="2" s="1"/>
  <c r="X313" i="2"/>
  <c r="Y320" i="2"/>
  <c r="Z320" i="2" s="1"/>
  <c r="X320" i="2"/>
  <c r="Y321" i="2"/>
  <c r="Z321" i="2" s="1"/>
  <c r="X321" i="2"/>
  <c r="Z371" i="1"/>
  <c r="AE371" i="1"/>
  <c r="Z367" i="1"/>
  <c r="AE367" i="1"/>
  <c r="AE359" i="1"/>
  <c r="Z359" i="1"/>
  <c r="AE356" i="1"/>
  <c r="Z356" i="1"/>
  <c r="AE370" i="1"/>
  <c r="Z370" i="1"/>
  <c r="Y127" i="2"/>
  <c r="Z127" i="2" s="1"/>
  <c r="X127" i="2"/>
  <c r="X122" i="2"/>
  <c r="Y122" i="2"/>
  <c r="Z122" i="2" s="1"/>
  <c r="X115" i="2"/>
  <c r="Y115" i="2"/>
  <c r="Z115" i="2" s="1"/>
  <c r="X99" i="2"/>
  <c r="X83" i="2"/>
  <c r="Y83" i="2"/>
  <c r="Z83" i="2" s="1"/>
  <c r="X307" i="2"/>
  <c r="X360" i="2"/>
  <c r="Y360" i="2"/>
  <c r="Z360" i="2" s="1"/>
  <c r="X255" i="2"/>
  <c r="Y255" i="2"/>
  <c r="Z255" i="2" s="1"/>
  <c r="Z341" i="1"/>
  <c r="AE364" i="1"/>
  <c r="Z364" i="1"/>
  <c r="X310" i="2"/>
  <c r="Y106" i="2"/>
  <c r="Z106" i="2" s="1"/>
  <c r="X108" i="2"/>
  <c r="X317" i="2"/>
  <c r="P106" i="3"/>
  <c r="R32" i="3"/>
  <c r="X32" i="3" s="1"/>
  <c r="P32" i="3"/>
  <c r="S32" i="3"/>
  <c r="Y32" i="3" s="1"/>
  <c r="T32" i="3"/>
  <c r="Z32" i="3" s="1"/>
  <c r="X213" i="2"/>
  <c r="Q15" i="3"/>
  <c r="W15" i="3" s="1"/>
  <c r="T5" i="3"/>
  <c r="Z5" i="3" s="1"/>
  <c r="Q5" i="3"/>
  <c r="W5" i="3" s="1"/>
  <c r="R5" i="3"/>
  <c r="X5" i="3" s="1"/>
  <c r="Q97" i="3"/>
  <c r="W97" i="3" s="1"/>
  <c r="P97" i="3"/>
  <c r="T97" i="3"/>
  <c r="Z97" i="3" s="1"/>
  <c r="S97" i="3"/>
  <c r="Y97" i="3" s="1"/>
  <c r="R99" i="3"/>
  <c r="X99" i="3" s="1"/>
  <c r="T106" i="3"/>
  <c r="Z106" i="3" s="1"/>
  <c r="Q4" i="3"/>
  <c r="W4" i="3" s="1"/>
  <c r="R4" i="3"/>
  <c r="X4" i="3" s="1"/>
  <c r="P4" i="3"/>
  <c r="T4" i="3"/>
  <c r="Z4" i="3" s="1"/>
  <c r="S4" i="3"/>
  <c r="Y4" i="3" s="1"/>
  <c r="S30" i="3"/>
  <c r="Y30" i="3" s="1"/>
  <c r="T30" i="3"/>
  <c r="Z30" i="3" s="1"/>
  <c r="P30" i="3"/>
  <c r="Q30" i="3"/>
  <c r="W30" i="3" s="1"/>
  <c r="Y211" i="2"/>
  <c r="Z211" i="2" s="1"/>
  <c r="X211" i="2"/>
  <c r="Y153" i="2"/>
  <c r="Z153" i="2" s="1"/>
  <c r="X153" i="2"/>
  <c r="Y158" i="2"/>
  <c r="Z158" i="2" s="1"/>
  <c r="X158" i="2"/>
  <c r="S113" i="3"/>
  <c r="Y113" i="3" s="1"/>
  <c r="T113" i="3"/>
  <c r="Z113" i="3" s="1"/>
  <c r="P113" i="3"/>
  <c r="Q113" i="3"/>
  <c r="W113" i="3" s="1"/>
  <c r="S112" i="3"/>
  <c r="Y112" i="3" s="1"/>
  <c r="R112" i="3"/>
  <c r="X112" i="3" s="1"/>
  <c r="Q112" i="3"/>
  <c r="W112" i="3" s="1"/>
  <c r="T112" i="3"/>
  <c r="Z112" i="3" s="1"/>
  <c r="R116" i="3"/>
  <c r="X116" i="3" s="1"/>
  <c r="S116" i="3"/>
  <c r="Y116" i="3" s="1"/>
  <c r="Q116" i="3"/>
  <c r="W116" i="3" s="1"/>
  <c r="S21" i="3"/>
  <c r="Y21" i="3" s="1"/>
  <c r="X250" i="2"/>
  <c r="Y250" i="2"/>
  <c r="Z250" i="2" s="1"/>
  <c r="X296" i="2"/>
  <c r="Y296" i="2"/>
  <c r="Z296" i="2" s="1"/>
  <c r="Y306" i="2"/>
  <c r="Z306" i="2" s="1"/>
  <c r="X306" i="2"/>
  <c r="X312" i="2"/>
  <c r="Y312" i="2"/>
  <c r="Z312" i="2" s="1"/>
  <c r="X316" i="2"/>
  <c r="Y316" i="2"/>
  <c r="Z316" i="2" s="1"/>
  <c r="Z362" i="1"/>
  <c r="AE362" i="1"/>
  <c r="Z353" i="1"/>
  <c r="AE353" i="1"/>
  <c r="AE357" i="1"/>
  <c r="Z357" i="1"/>
  <c r="Y120" i="2"/>
  <c r="Z120" i="2" s="1"/>
  <c r="X120" i="2"/>
  <c r="X85" i="2"/>
  <c r="Y85" i="2"/>
  <c r="Z85" i="2" s="1"/>
  <c r="Y48" i="2"/>
  <c r="Z48" i="2" s="1"/>
  <c r="X48" i="2"/>
  <c r="Y339" i="2"/>
  <c r="Z339" i="2" s="1"/>
  <c r="X339" i="2"/>
  <c r="Y344" i="2"/>
  <c r="Z344" i="2" s="1"/>
  <c r="X344" i="2"/>
  <c r="Y155" i="2"/>
  <c r="Z155" i="2" s="1"/>
  <c r="X155" i="2"/>
  <c r="R21" i="3"/>
  <c r="X21" i="3" s="1"/>
  <c r="T21" i="3"/>
  <c r="Z21" i="3" s="1"/>
  <c r="Q21" i="3"/>
  <c r="W21" i="3" s="1"/>
  <c r="S105" i="3"/>
  <c r="Y105" i="3" s="1"/>
  <c r="Q105" i="3"/>
  <c r="W105" i="3" s="1"/>
  <c r="T105" i="3"/>
  <c r="Z105" i="3" s="1"/>
  <c r="P105" i="3"/>
  <c r="R105" i="3"/>
  <c r="X105" i="3" s="1"/>
  <c r="Q108" i="3"/>
  <c r="W108" i="3" s="1"/>
  <c r="R108" i="3"/>
  <c r="X108" i="3" s="1"/>
  <c r="S108" i="3"/>
  <c r="Y108" i="3" s="1"/>
  <c r="R118" i="3"/>
  <c r="X118" i="3" s="1"/>
  <c r="Q118" i="3"/>
  <c r="W118" i="3" s="1"/>
  <c r="S118" i="3"/>
  <c r="Y118" i="3" s="1"/>
  <c r="P28" i="3"/>
  <c r="Q28" i="3"/>
  <c r="W28" i="3" s="1"/>
  <c r="S28" i="3"/>
  <c r="Y28" i="3" s="1"/>
  <c r="R28" i="3"/>
  <c r="X28" i="3" s="1"/>
  <c r="X133" i="2"/>
  <c r="Y133" i="2"/>
  <c r="Z133" i="2" s="1"/>
  <c r="Z33" i="1"/>
  <c r="AE33" i="1"/>
  <c r="AE327" i="1"/>
  <c r="Z327" i="1"/>
  <c r="AE285" i="1"/>
  <c r="Z285" i="1"/>
  <c r="AE303" i="1"/>
  <c r="Z303" i="1"/>
  <c r="Z69" i="1"/>
  <c r="AE69" i="1"/>
  <c r="P6" i="3"/>
  <c r="Q6" i="3"/>
  <c r="W6" i="3" s="1"/>
  <c r="T6" i="3"/>
  <c r="Z6" i="3" s="1"/>
  <c r="S6" i="3"/>
  <c r="Y6" i="3" s="1"/>
  <c r="X100" i="2"/>
  <c r="Y100" i="2"/>
  <c r="Z100" i="2" s="1"/>
  <c r="Y20" i="2"/>
  <c r="Z20" i="2" s="1"/>
  <c r="X20" i="2"/>
  <c r="R40" i="3"/>
  <c r="X40" i="3" s="1"/>
  <c r="T40" i="3"/>
  <c r="Z40" i="3" s="1"/>
  <c r="S40" i="3"/>
  <c r="Y40" i="3" s="1"/>
  <c r="P40" i="3"/>
  <c r="Q40" i="3"/>
  <c r="W40" i="3" s="1"/>
  <c r="AE163" i="1"/>
  <c r="Z163" i="1"/>
  <c r="AE78" i="1"/>
  <c r="Z78" i="1"/>
  <c r="X183" i="2"/>
  <c r="Y183" i="2"/>
  <c r="Z183" i="2" s="1"/>
  <c r="Q94" i="3"/>
  <c r="W94" i="3" s="1"/>
  <c r="R94" i="3"/>
  <c r="X94" i="3" s="1"/>
  <c r="S94" i="3"/>
  <c r="Y94" i="3" s="1"/>
  <c r="P94" i="3"/>
  <c r="X278" i="2"/>
  <c r="Y278" i="2"/>
  <c r="Z278" i="2" s="1"/>
  <c r="Y282" i="2"/>
  <c r="Z282" i="2" s="1"/>
  <c r="X282" i="2"/>
  <c r="X285" i="2"/>
  <c r="Y285" i="2"/>
  <c r="Z285" i="2" s="1"/>
  <c r="X178" i="2"/>
  <c r="Y178" i="2"/>
  <c r="Z178" i="2" s="1"/>
  <c r="Z374" i="1"/>
  <c r="AE374" i="1"/>
  <c r="X124" i="2"/>
  <c r="Y124" i="2"/>
  <c r="Z124" i="2" s="1"/>
  <c r="X254" i="2"/>
  <c r="Y254" i="2"/>
  <c r="Z254" i="2" s="1"/>
  <c r="S104" i="3"/>
  <c r="Y104" i="3" s="1"/>
  <c r="Q104" i="3"/>
  <c r="W104" i="3" s="1"/>
  <c r="R104" i="3"/>
  <c r="X104" i="3" s="1"/>
  <c r="R102" i="3"/>
  <c r="X102" i="3" s="1"/>
  <c r="S102" i="3"/>
  <c r="Y102" i="3" s="1"/>
  <c r="Q102" i="3"/>
  <c r="W102" i="3" s="1"/>
  <c r="T102" i="3"/>
  <c r="Z102" i="3" s="1"/>
  <c r="X208" i="2"/>
  <c r="V78" i="3"/>
  <c r="T107" i="3"/>
  <c r="Z107" i="3" s="1"/>
  <c r="Q107" i="3"/>
  <c r="W107" i="3" s="1"/>
  <c r="S107" i="3"/>
  <c r="Y107" i="3" s="1"/>
  <c r="P107" i="3"/>
  <c r="Y203" i="2"/>
  <c r="Z203" i="2" s="1"/>
  <c r="X203" i="2"/>
  <c r="Y28" i="2"/>
  <c r="Z28" i="2" s="1"/>
  <c r="X28" i="2"/>
  <c r="R115" i="3"/>
  <c r="X115" i="3" s="1"/>
  <c r="AE242" i="1"/>
  <c r="Z242" i="1"/>
  <c r="Y135" i="2"/>
  <c r="Z135" i="2" s="1"/>
  <c r="X135" i="2"/>
  <c r="Q52" i="3"/>
  <c r="W52" i="3" s="1"/>
  <c r="R52" i="3"/>
  <c r="X52" i="3" s="1"/>
  <c r="T52" i="3"/>
  <c r="Z52" i="3" s="1"/>
  <c r="P52" i="3"/>
  <c r="S52" i="3"/>
  <c r="Y52" i="3" s="1"/>
  <c r="Y163" i="2"/>
  <c r="Z163" i="2" s="1"/>
  <c r="X163" i="2"/>
  <c r="X32" i="2"/>
  <c r="Y32" i="2"/>
  <c r="Z32" i="2" s="1"/>
  <c r="Z105" i="1"/>
  <c r="AE105" i="1"/>
  <c r="AE315" i="1"/>
  <c r="Z315" i="1"/>
  <c r="AE330" i="1"/>
  <c r="Z330" i="1"/>
  <c r="AE225" i="1"/>
  <c r="Z225" i="1"/>
  <c r="Z298" i="1"/>
  <c r="AE298" i="1"/>
  <c r="AE216" i="1"/>
  <c r="Z216" i="1"/>
  <c r="T7" i="3"/>
  <c r="Z7" i="3" s="1"/>
  <c r="R7" i="3"/>
  <c r="X7" i="3" s="1"/>
  <c r="P7" i="3"/>
  <c r="AE345" i="1"/>
  <c r="Z345" i="1"/>
  <c r="Q33" i="3"/>
  <c r="W33" i="3" s="1"/>
  <c r="P33" i="3"/>
  <c r="R33" i="3"/>
  <c r="X33" i="3" s="1"/>
  <c r="Y185" i="2"/>
  <c r="Z185" i="2" s="1"/>
  <c r="X185" i="2"/>
  <c r="Z60" i="3"/>
  <c r="V90" i="3"/>
  <c r="Y263" i="2"/>
  <c r="Z263" i="2" s="1"/>
  <c r="X263" i="2"/>
  <c r="Z280" i="1"/>
  <c r="AE280" i="1"/>
  <c r="Z14" i="1"/>
  <c r="AE14" i="1"/>
  <c r="X57" i="2"/>
  <c r="Y57" i="2"/>
  <c r="Z57" i="2" s="1"/>
  <c r="AE127" i="1"/>
  <c r="Z127" i="1"/>
  <c r="AE338" i="1"/>
  <c r="Z338" i="1"/>
  <c r="Z173" i="1"/>
  <c r="Y54" i="2"/>
  <c r="Z54" i="2" s="1"/>
  <c r="X54" i="2"/>
  <c r="Z93" i="1"/>
  <c r="AE93" i="1"/>
  <c r="X276" i="2"/>
  <c r="Y276" i="2"/>
  <c r="Z276" i="2" s="1"/>
  <c r="Y280" i="2"/>
  <c r="Z280" i="2" s="1"/>
  <c r="X280" i="2"/>
  <c r="X281" i="2"/>
  <c r="Y281" i="2"/>
  <c r="Z281" i="2" s="1"/>
  <c r="Y284" i="2"/>
  <c r="Z284" i="2" s="1"/>
  <c r="X284" i="2"/>
  <c r="X295" i="2"/>
  <c r="Y295" i="2"/>
  <c r="Z295" i="2" s="1"/>
  <c r="X297" i="2"/>
  <c r="Y297" i="2"/>
  <c r="Z297" i="2" s="1"/>
  <c r="Y177" i="2"/>
  <c r="Z177" i="2" s="1"/>
  <c r="X177" i="2"/>
  <c r="X179" i="2"/>
  <c r="Y179" i="2"/>
  <c r="Z179" i="2" s="1"/>
  <c r="X181" i="2"/>
  <c r="Y181" i="2"/>
  <c r="Z181" i="2" s="1"/>
  <c r="AE379" i="1"/>
  <c r="Z379" i="1"/>
  <c r="Z372" i="1"/>
  <c r="AE372" i="1"/>
  <c r="Z360" i="1"/>
  <c r="AE360" i="1"/>
  <c r="Z376" i="1"/>
  <c r="AE376" i="1"/>
  <c r="Z363" i="1"/>
  <c r="AE363" i="1"/>
  <c r="Z368" i="1"/>
  <c r="AE368" i="1"/>
  <c r="Z375" i="1"/>
  <c r="AE375" i="1"/>
  <c r="X104" i="2"/>
  <c r="Y104" i="2"/>
  <c r="Z104" i="2" s="1"/>
  <c r="X311" i="2"/>
  <c r="W88" i="3"/>
  <c r="W58" i="3"/>
  <c r="V112" i="3"/>
  <c r="Q96" i="3"/>
  <c r="W96" i="3" s="1"/>
  <c r="R96" i="3"/>
  <c r="X96" i="3" s="1"/>
  <c r="S96" i="3"/>
  <c r="Y96" i="3" s="1"/>
  <c r="P96" i="3"/>
  <c r="T98" i="3"/>
  <c r="Z98" i="3" s="1"/>
  <c r="R103" i="3"/>
  <c r="X103" i="3" s="1"/>
  <c r="P108" i="3"/>
  <c r="R114" i="3"/>
  <c r="X114" i="3" s="1"/>
  <c r="Q114" i="3"/>
  <c r="W114" i="3" s="1"/>
  <c r="S114" i="3"/>
  <c r="Y114" i="3" s="1"/>
  <c r="P118" i="3"/>
  <c r="R8" i="3"/>
  <c r="X8" i="3" s="1"/>
  <c r="Q8" i="3"/>
  <c r="W8" i="3" s="1"/>
  <c r="P8" i="3"/>
  <c r="S8" i="3"/>
  <c r="Y8" i="3" s="1"/>
  <c r="S11" i="3"/>
  <c r="Y11" i="3" s="1"/>
  <c r="R11" i="3"/>
  <c r="X11" i="3" s="1"/>
  <c r="T11" i="3"/>
  <c r="Z11" i="3" s="1"/>
  <c r="P11" i="3"/>
  <c r="R19" i="3"/>
  <c r="X19" i="3" s="1"/>
  <c r="T19" i="3"/>
  <c r="Z19" i="3" s="1"/>
  <c r="S19" i="3"/>
  <c r="Y19" i="3" s="1"/>
  <c r="P19" i="3"/>
  <c r="Q24" i="3"/>
  <c r="W24" i="3" s="1"/>
  <c r="P24" i="3"/>
  <c r="R24" i="3"/>
  <c r="X24" i="3" s="1"/>
  <c r="S24" i="3"/>
  <c r="Y24" i="3" s="1"/>
  <c r="Y214" i="2"/>
  <c r="Z214" i="2" s="1"/>
  <c r="X214" i="2"/>
  <c r="V74" i="3"/>
  <c r="T104" i="3"/>
  <c r="Z104" i="3" s="1"/>
  <c r="T96" i="3"/>
  <c r="Z96" i="3" s="1"/>
  <c r="R25" i="3"/>
  <c r="X25" i="3" s="1"/>
  <c r="P25" i="3"/>
  <c r="Q25" i="3"/>
  <c r="W25" i="3" s="1"/>
  <c r="T25" i="3"/>
  <c r="Z25" i="3" s="1"/>
  <c r="P98" i="3"/>
  <c r="T108" i="3"/>
  <c r="Z108" i="3" s="1"/>
  <c r="R113" i="3"/>
  <c r="X113" i="3" s="1"/>
  <c r="R117" i="3"/>
  <c r="X117" i="3" s="1"/>
  <c r="R18" i="3"/>
  <c r="X18" i="3" s="1"/>
  <c r="S25" i="3"/>
  <c r="Y25" i="3" s="1"/>
  <c r="Y210" i="2"/>
  <c r="Z210" i="2" s="1"/>
  <c r="X210" i="2"/>
  <c r="Y252" i="2"/>
  <c r="Z252" i="2" s="1"/>
  <c r="X252" i="2"/>
  <c r="Q11" i="3"/>
  <c r="W11" i="3" s="1"/>
  <c r="U195" i="3" l="1"/>
  <c r="U316" i="3"/>
  <c r="U176" i="3"/>
  <c r="U205" i="3"/>
  <c r="U187" i="3"/>
  <c r="U173" i="3"/>
  <c r="U292" i="3"/>
  <c r="U310" i="3"/>
  <c r="U240" i="3"/>
  <c r="U246" i="3"/>
  <c r="U208" i="3"/>
  <c r="U170" i="3"/>
  <c r="U220" i="3"/>
  <c r="U198" i="3"/>
  <c r="U318" i="3"/>
  <c r="AA55" i="3"/>
  <c r="U293" i="3"/>
  <c r="U274" i="3"/>
  <c r="U267" i="3"/>
  <c r="U272" i="3"/>
  <c r="U302" i="3"/>
  <c r="U263" i="3"/>
  <c r="U50" i="3"/>
  <c r="U216" i="3"/>
  <c r="U298" i="3"/>
  <c r="U67" i="3"/>
  <c r="U218" i="3"/>
  <c r="U238" i="3"/>
  <c r="U268" i="3"/>
  <c r="U239" i="3"/>
  <c r="AA78" i="3"/>
  <c r="U148" i="3"/>
  <c r="U64" i="3"/>
  <c r="U200" i="3"/>
  <c r="U286" i="3"/>
  <c r="U279" i="3"/>
  <c r="U242" i="3"/>
  <c r="U230" i="3"/>
  <c r="U222" i="3"/>
  <c r="U162" i="3"/>
  <c r="U258" i="3"/>
  <c r="U156" i="3"/>
  <c r="U212" i="3"/>
  <c r="U211" i="3"/>
  <c r="U247" i="3"/>
  <c r="AA50" i="3"/>
  <c r="U306" i="3"/>
  <c r="U204" i="3"/>
  <c r="AA67" i="3"/>
  <c r="U178" i="3"/>
  <c r="U227" i="3"/>
  <c r="U184" i="3"/>
  <c r="U308" i="3"/>
  <c r="U175" i="3"/>
  <c r="U226" i="3"/>
  <c r="U150" i="3"/>
  <c r="U55" i="3"/>
  <c r="U180" i="3"/>
  <c r="U188" i="3"/>
  <c r="U78" i="3"/>
  <c r="U168" i="3"/>
  <c r="U284" i="3"/>
  <c r="U186" i="3"/>
  <c r="U299" i="3"/>
  <c r="U153" i="3"/>
  <c r="U300" i="3"/>
  <c r="U276" i="3"/>
  <c r="U192" i="3"/>
  <c r="AA23" i="3"/>
  <c r="U196" i="3"/>
  <c r="U169" i="3"/>
  <c r="U209" i="3"/>
  <c r="U259" i="3"/>
  <c r="U254" i="3"/>
  <c r="U311" i="3"/>
  <c r="U233" i="3"/>
  <c r="U315" i="3"/>
  <c r="U253" i="3"/>
  <c r="U172" i="3"/>
  <c r="U283" i="3"/>
  <c r="U193" i="3"/>
  <c r="U197" i="3"/>
  <c r="U294" i="3"/>
  <c r="U155" i="3"/>
  <c r="AA54" i="3"/>
  <c r="U312" i="3"/>
  <c r="U245" i="3"/>
  <c r="U219" i="3"/>
  <c r="U288" i="3"/>
  <c r="U151" i="3"/>
  <c r="U23" i="3"/>
  <c r="U100" i="3"/>
  <c r="U149" i="3"/>
  <c r="U275" i="3"/>
  <c r="U207" i="3"/>
  <c r="U252" i="3"/>
  <c r="U194" i="3"/>
  <c r="U269" i="3"/>
  <c r="U223" i="3"/>
  <c r="U177" i="3"/>
  <c r="U182" i="3"/>
  <c r="U160" i="3"/>
  <c r="U174" i="3"/>
  <c r="U213" i="3"/>
  <c r="U183" i="3"/>
  <c r="U296" i="3"/>
  <c r="U280" i="3"/>
  <c r="U158" i="3"/>
  <c r="U290" i="3"/>
  <c r="U278" i="3"/>
  <c r="U307" i="3"/>
  <c r="U241" i="3"/>
  <c r="U159" i="3"/>
  <c r="U261" i="3"/>
  <c r="U201" i="3"/>
  <c r="U181" i="3"/>
  <c r="U321" i="3"/>
  <c r="U271" i="3"/>
  <c r="U31" i="3"/>
  <c r="U202" i="3"/>
  <c r="U48" i="3"/>
  <c r="U282" i="3"/>
  <c r="U260" i="3"/>
  <c r="U22" i="3"/>
  <c r="U266" i="3"/>
  <c r="U164" i="3"/>
  <c r="U244" i="3"/>
  <c r="U215" i="3"/>
  <c r="U161" i="3"/>
  <c r="U190" i="3"/>
  <c r="U228" i="3"/>
  <c r="U224" i="3"/>
  <c r="U214" i="3"/>
  <c r="U165" i="3"/>
  <c r="U256" i="3"/>
  <c r="U231" i="3"/>
  <c r="U304" i="3"/>
  <c r="U314" i="3"/>
  <c r="U232" i="3"/>
  <c r="U309" i="3"/>
  <c r="U199" i="3"/>
  <c r="U163" i="3"/>
  <c r="U287" i="3"/>
  <c r="U237" i="3"/>
  <c r="U203" i="3"/>
  <c r="U185" i="3"/>
  <c r="U171" i="3"/>
  <c r="U248" i="3"/>
  <c r="U191" i="3"/>
  <c r="U167" i="3"/>
  <c r="U281" i="3"/>
  <c r="U297" i="3"/>
  <c r="U217" i="3"/>
  <c r="U74" i="3"/>
  <c r="U234" i="3"/>
  <c r="U210" i="3"/>
  <c r="U262" i="3"/>
  <c r="U303" i="3"/>
  <c r="U243" i="3"/>
  <c r="U206" i="3"/>
  <c r="U285" i="3"/>
  <c r="U289" i="3"/>
  <c r="U319" i="3"/>
  <c r="U277" i="3"/>
  <c r="U273" i="3"/>
  <c r="U320" i="3"/>
  <c r="U270" i="3"/>
  <c r="U250" i="3"/>
  <c r="U264" i="3"/>
  <c r="U313" i="3"/>
  <c r="U305" i="3"/>
  <c r="U251" i="3"/>
  <c r="U235" i="3"/>
  <c r="U157" i="3"/>
  <c r="U255" i="3"/>
  <c r="U229" i="3"/>
  <c r="U189" i="3"/>
  <c r="U179" i="3"/>
  <c r="U295" i="3"/>
  <c r="U265" i="3"/>
  <c r="AA9" i="3"/>
  <c r="U152" i="3"/>
  <c r="U317" i="3"/>
  <c r="U225" i="3"/>
  <c r="U301" i="3"/>
  <c r="U291" i="3"/>
  <c r="U236" i="3"/>
  <c r="V22" i="3"/>
  <c r="AA22" i="3" s="1"/>
  <c r="AA57" i="3"/>
  <c r="AA74" i="3"/>
  <c r="AA68" i="3"/>
  <c r="U92" i="3"/>
  <c r="AA82" i="3"/>
  <c r="AA3" i="3"/>
  <c r="U9" i="3"/>
  <c r="AA48" i="3"/>
  <c r="V31" i="3"/>
  <c r="AA31" i="3" s="1"/>
  <c r="U17" i="3"/>
  <c r="U54" i="3"/>
  <c r="AA69" i="3"/>
  <c r="U110" i="3"/>
  <c r="AA92" i="3"/>
  <c r="AA62" i="3"/>
  <c r="U57" i="3"/>
  <c r="U3" i="3"/>
  <c r="U69" i="3"/>
  <c r="U20" i="3"/>
  <c r="AA17" i="3"/>
  <c r="AA93" i="3"/>
  <c r="AA76" i="3"/>
  <c r="U76" i="3"/>
  <c r="U82" i="3"/>
  <c r="U35" i="3"/>
  <c r="U68" i="3"/>
  <c r="U47" i="3"/>
  <c r="AA29" i="3"/>
  <c r="U14" i="3"/>
  <c r="AA101" i="3"/>
  <c r="U93" i="3"/>
  <c r="V47" i="3"/>
  <c r="AA47" i="3" s="1"/>
  <c r="V20" i="3"/>
  <c r="AA20" i="3" s="1"/>
  <c r="V35" i="3"/>
  <c r="AA35" i="3" s="1"/>
  <c r="AA71" i="3"/>
  <c r="AA110" i="3"/>
  <c r="U101" i="3"/>
  <c r="U29" i="3"/>
  <c r="U62" i="3"/>
  <c r="AA81" i="3"/>
  <c r="V14" i="3"/>
  <c r="AA14" i="3" s="1"/>
  <c r="AA41" i="3"/>
  <c r="U83" i="3"/>
  <c r="AA27" i="3"/>
  <c r="AA63" i="3"/>
  <c r="U119" i="3"/>
  <c r="U44" i="3"/>
  <c r="U43" i="3"/>
  <c r="AA26" i="3"/>
  <c r="U13" i="3"/>
  <c r="U60" i="3"/>
  <c r="U56" i="3"/>
  <c r="AA42" i="3"/>
  <c r="U81" i="3"/>
  <c r="U27" i="3"/>
  <c r="U144" i="3"/>
  <c r="U140" i="3"/>
  <c r="U132" i="3"/>
  <c r="U128" i="3"/>
  <c r="U124" i="3"/>
  <c r="U141" i="3"/>
  <c r="U133" i="3"/>
  <c r="AA85" i="3"/>
  <c r="AA43" i="3"/>
  <c r="U65" i="3"/>
  <c r="AA77" i="3"/>
  <c r="AA13" i="3"/>
  <c r="AA44" i="3"/>
  <c r="AA65" i="3"/>
  <c r="AA58" i="3"/>
  <c r="U26" i="3"/>
  <c r="U71" i="3"/>
  <c r="U63" i="3"/>
  <c r="U126" i="3"/>
  <c r="AA109" i="3"/>
  <c r="AA60" i="3"/>
  <c r="U147" i="3"/>
  <c r="U127" i="3"/>
  <c r="U36" i="3"/>
  <c r="U109" i="3"/>
  <c r="U146" i="3"/>
  <c r="U142" i="3"/>
  <c r="U138" i="3"/>
  <c r="U134" i="3"/>
  <c r="U130" i="3"/>
  <c r="U122" i="3"/>
  <c r="U131" i="3"/>
  <c r="U53" i="3"/>
  <c r="V53" i="3"/>
  <c r="AA53" i="3" s="1"/>
  <c r="U75" i="3"/>
  <c r="X75" i="3"/>
  <c r="AA75" i="3" s="1"/>
  <c r="V61" i="3"/>
  <c r="AA61" i="3" s="1"/>
  <c r="U61" i="3"/>
  <c r="V80" i="3"/>
  <c r="AA80" i="3" s="1"/>
  <c r="U80" i="3"/>
  <c r="U89" i="3"/>
  <c r="V89" i="3"/>
  <c r="AA89" i="3" s="1"/>
  <c r="U77" i="3"/>
  <c r="U87" i="3"/>
  <c r="W87" i="3"/>
  <c r="AA87" i="3" s="1"/>
  <c r="U12" i="3"/>
  <c r="V70" i="3"/>
  <c r="AA70" i="3" s="1"/>
  <c r="U70" i="3"/>
  <c r="U120" i="3"/>
  <c r="U79" i="3"/>
  <c r="V79" i="3"/>
  <c r="AA79" i="3" s="1"/>
  <c r="U129" i="3"/>
  <c r="U145" i="3"/>
  <c r="U37" i="3"/>
  <c r="W37" i="3"/>
  <c r="AA37" i="3" s="1"/>
  <c r="V46" i="3"/>
  <c r="AA46" i="3" s="1"/>
  <c r="U46" i="3"/>
  <c r="W86" i="3"/>
  <c r="AA86" i="3" s="1"/>
  <c r="U86" i="3"/>
  <c r="U85" i="3"/>
  <c r="U95" i="3"/>
  <c r="U88" i="3"/>
  <c r="AA56" i="3"/>
  <c r="U42" i="3"/>
  <c r="U143" i="3"/>
  <c r="U139" i="3"/>
  <c r="U135" i="3"/>
  <c r="U123" i="3"/>
  <c r="U84" i="3"/>
  <c r="Y84" i="3"/>
  <c r="AA84" i="3" s="1"/>
  <c r="W34" i="3"/>
  <c r="AA34" i="3" s="1"/>
  <c r="U34" i="3"/>
  <c r="W49" i="3"/>
  <c r="AA49" i="3" s="1"/>
  <c r="U49" i="3"/>
  <c r="AA36" i="3"/>
  <c r="AA83" i="3"/>
  <c r="V73" i="3"/>
  <c r="AA73" i="3" s="1"/>
  <c r="U73" i="3"/>
  <c r="AA95" i="3"/>
  <c r="AA88" i="3"/>
  <c r="AA114" i="3"/>
  <c r="U58" i="3"/>
  <c r="AA116" i="3"/>
  <c r="AA5" i="3"/>
  <c r="AA12" i="3"/>
  <c r="U136" i="3"/>
  <c r="U137" i="3"/>
  <c r="U125" i="3"/>
  <c r="U121" i="3"/>
  <c r="U91" i="3"/>
  <c r="V91" i="3"/>
  <c r="AA91" i="3" s="1"/>
  <c r="V39" i="3"/>
  <c r="AA39" i="3" s="1"/>
  <c r="U39" i="3"/>
  <c r="V72" i="3"/>
  <c r="AA72" i="3" s="1"/>
  <c r="U72" i="3"/>
  <c r="U41" i="3"/>
  <c r="U45" i="3"/>
  <c r="V45" i="3"/>
  <c r="AA45" i="3" s="1"/>
  <c r="V38" i="3"/>
  <c r="AA38" i="3" s="1"/>
  <c r="U38" i="3"/>
  <c r="V51" i="3"/>
  <c r="AA51" i="3" s="1"/>
  <c r="U51" i="3"/>
  <c r="U24" i="3"/>
  <c r="V24" i="3"/>
  <c r="AA24" i="3" s="1"/>
  <c r="U33" i="3"/>
  <c r="V33" i="3"/>
  <c r="AA33" i="3" s="1"/>
  <c r="U7" i="3"/>
  <c r="V7" i="3"/>
  <c r="AA7" i="3" s="1"/>
  <c r="U52" i="3"/>
  <c r="V52" i="3"/>
  <c r="AA52" i="3" s="1"/>
  <c r="U40" i="3"/>
  <c r="V40" i="3"/>
  <c r="AA40" i="3" s="1"/>
  <c r="V113" i="3"/>
  <c r="AA113" i="3" s="1"/>
  <c r="U113" i="3"/>
  <c r="V97" i="3"/>
  <c r="AA97" i="3" s="1"/>
  <c r="U97" i="3"/>
  <c r="V111" i="3"/>
  <c r="AA111" i="3" s="1"/>
  <c r="U111" i="3"/>
  <c r="AA21" i="3"/>
  <c r="U90" i="3"/>
  <c r="V94" i="3"/>
  <c r="AA94" i="3" s="1"/>
  <c r="U94" i="3"/>
  <c r="V28" i="3"/>
  <c r="AA28" i="3" s="1"/>
  <c r="U28" i="3"/>
  <c r="V105" i="3"/>
  <c r="AA105" i="3" s="1"/>
  <c r="U105" i="3"/>
  <c r="U106" i="3"/>
  <c r="V106" i="3"/>
  <c r="AA106" i="3" s="1"/>
  <c r="U59" i="3"/>
  <c r="V59" i="3"/>
  <c r="AA59" i="3" s="1"/>
  <c r="U66" i="3"/>
  <c r="V66" i="3"/>
  <c r="AA66" i="3" s="1"/>
  <c r="U103" i="3"/>
  <c r="V103" i="3"/>
  <c r="AA103" i="3" s="1"/>
  <c r="U102" i="3"/>
  <c r="U8" i="3"/>
  <c r="V8" i="3"/>
  <c r="AA8" i="3" s="1"/>
  <c r="AA112" i="3"/>
  <c r="U112" i="3"/>
  <c r="U6" i="3"/>
  <c r="V6" i="3"/>
  <c r="AA6" i="3" s="1"/>
  <c r="U115" i="3"/>
  <c r="V115" i="3"/>
  <c r="AA115" i="3" s="1"/>
  <c r="V15" i="3"/>
  <c r="AA15" i="3" s="1"/>
  <c r="U15" i="3"/>
  <c r="U104" i="3"/>
  <c r="AA102" i="3"/>
  <c r="U116" i="3"/>
  <c r="U96" i="3"/>
  <c r="V96" i="3"/>
  <c r="AA96" i="3" s="1"/>
  <c r="U5" i="3"/>
  <c r="V4" i="3"/>
  <c r="AA4" i="3" s="1"/>
  <c r="U4" i="3"/>
  <c r="V32" i="3"/>
  <c r="AA32" i="3" s="1"/>
  <c r="U32" i="3"/>
  <c r="V10" i="3"/>
  <c r="AA10" i="3" s="1"/>
  <c r="U10" i="3"/>
  <c r="U99" i="3"/>
  <c r="V99" i="3"/>
  <c r="AA99" i="3" s="1"/>
  <c r="U21" i="3"/>
  <c r="U98" i="3"/>
  <c r="V98" i="3"/>
  <c r="AA98" i="3" s="1"/>
  <c r="U25" i="3"/>
  <c r="V25" i="3"/>
  <c r="AA25" i="3" s="1"/>
  <c r="U19" i="3"/>
  <c r="V19" i="3"/>
  <c r="AA19" i="3" s="1"/>
  <c r="U11" i="3"/>
  <c r="V11" i="3"/>
  <c r="AA11" i="3" s="1"/>
  <c r="U118" i="3"/>
  <c r="V118" i="3"/>
  <c r="AA118" i="3" s="1"/>
  <c r="U108" i="3"/>
  <c r="V108" i="3"/>
  <c r="AA108" i="3" s="1"/>
  <c r="AA90" i="3"/>
  <c r="U107" i="3"/>
  <c r="V107" i="3"/>
  <c r="AA107" i="3" s="1"/>
  <c r="U30" i="3"/>
  <c r="V30" i="3"/>
  <c r="AA30" i="3" s="1"/>
  <c r="V18" i="3"/>
  <c r="AA18" i="3" s="1"/>
  <c r="U18" i="3"/>
  <c r="U114" i="3"/>
  <c r="V117" i="3"/>
  <c r="AA117" i="3" s="1"/>
  <c r="U117" i="3"/>
  <c r="V16" i="3"/>
  <c r="AA16" i="3" s="1"/>
  <c r="U16" i="3"/>
  <c r="AA104" i="3"/>
</calcChain>
</file>

<file path=xl/comments1.xml><?xml version="1.0" encoding="utf-8"?>
<comments xmlns="http://schemas.openxmlformats.org/spreadsheetml/2006/main">
  <authors>
    <author>Jamels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Jamels:</t>
        </r>
        <r>
          <rPr>
            <sz val="9"/>
            <color indexed="81"/>
            <rFont val="Tahoma"/>
            <family val="2"/>
          </rPr>
          <t xml:space="preserve">
C - BOC EFF DYN EURO (4).XLSX
TOTAL ADJUSTED CA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Jamels:</t>
        </r>
        <r>
          <rPr>
            <sz val="9"/>
            <color indexed="81"/>
            <rFont val="Tahoma"/>
            <family val="2"/>
          </rPr>
          <t xml:space="preserve">
C - BOC EFF DYN EURO (4).XLSX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Jamels:</t>
        </r>
        <r>
          <rPr>
            <sz val="9"/>
            <color indexed="81"/>
            <rFont val="Tahoma"/>
            <family val="2"/>
          </rPr>
          <t xml:space="preserve">
C - BOC EFF DYN.XLSX
OG/100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Jamels:</t>
        </r>
        <r>
          <rPr>
            <sz val="9"/>
            <color indexed="81"/>
            <rFont val="Tahoma"/>
            <family val="2"/>
          </rPr>
          <t xml:space="preserve">
C - BOC EFF DYN.XLSX
OGF/100
</t>
        </r>
      </text>
    </comment>
  </commentList>
</comments>
</file>

<file path=xl/comments2.xml><?xml version="1.0" encoding="utf-8"?>
<comments xmlns="http://schemas.openxmlformats.org/spreadsheetml/2006/main">
  <authors>
    <author>Jamels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Jamels:</t>
        </r>
        <r>
          <rPr>
            <sz val="9"/>
            <color indexed="81"/>
            <rFont val="Tahoma"/>
            <family val="2"/>
          </rPr>
          <t xml:space="preserve">
IMF 04/2012
</t>
        </r>
      </text>
    </comment>
  </commentList>
</comments>
</file>

<file path=xl/sharedStrings.xml><?xml version="1.0" encoding="utf-8"?>
<sst xmlns="http://schemas.openxmlformats.org/spreadsheetml/2006/main" count="1377" uniqueCount="130">
  <si>
    <t>FRA</t>
  </si>
  <si>
    <t>GER</t>
  </si>
  <si>
    <t>ITA</t>
  </si>
  <si>
    <t>SPA</t>
  </si>
  <si>
    <t>(B/PY)*100</t>
  </si>
  <si>
    <t>b</t>
  </si>
  <si>
    <t>PxX</t>
  </si>
  <si>
    <t>PY</t>
  </si>
  <si>
    <t>σpetx</t>
  </si>
  <si>
    <t>σx</t>
  </si>
  <si>
    <t>ηm</t>
  </si>
  <si>
    <t xml:space="preserve">di = output gap </t>
  </si>
  <si>
    <t>di</t>
  </si>
  <si>
    <t>ηx</t>
  </si>
  <si>
    <t>d*</t>
  </si>
  <si>
    <t>αx</t>
  </si>
  <si>
    <t>εx</t>
  </si>
  <si>
    <t>εm</t>
  </si>
  <si>
    <t>αm</t>
  </si>
  <si>
    <t>μτ moyen</t>
  </si>
  <si>
    <t>μτ variable</t>
  </si>
  <si>
    <t>% du PIB</t>
  </si>
  <si>
    <t>% du PIB potentiel</t>
  </si>
  <si>
    <t>σpetx modifié(1)</t>
  </si>
  <si>
    <t>r avec μτ moyen (2)</t>
  </si>
  <si>
    <t>r avec μτ variable (2)</t>
  </si>
  <si>
    <t>(1) r avec μτ moyen</t>
  </si>
  <si>
    <t>(1) r avec μτ variable</t>
  </si>
  <si>
    <t>εm(2)</t>
  </si>
  <si>
    <t>εx(2)</t>
  </si>
  <si>
    <t>AUT</t>
  </si>
  <si>
    <t>BEL</t>
  </si>
  <si>
    <t>FIN</t>
  </si>
  <si>
    <t>GRC</t>
  </si>
  <si>
    <t>IRL</t>
  </si>
  <si>
    <t>NLD</t>
  </si>
  <si>
    <t>PRT</t>
  </si>
  <si>
    <t>D* = π Mi←j ^(λij)</t>
  </si>
  <si>
    <t>Rdm = Monde - USA - Zone Euro (hors i) - Chine - Japon - GBR</t>
  </si>
  <si>
    <t>λij = (Xi￫j)/Xi</t>
  </si>
  <si>
    <t>j = Chine, Etats-Unis, Grande-Bretagne, Japon, Rdm</t>
  </si>
  <si>
    <t>OUTPUT GAP</t>
  </si>
  <si>
    <t>en %</t>
  </si>
  <si>
    <t>Xi</t>
  </si>
  <si>
    <t>Xi vers CHI</t>
  </si>
  <si>
    <t>Xi vers USA</t>
  </si>
  <si>
    <t>Xi vers GB</t>
  </si>
  <si>
    <t>Xi vers JAP</t>
  </si>
  <si>
    <t>Xi vers RDM</t>
  </si>
  <si>
    <t>lambda i,chine</t>
  </si>
  <si>
    <t>lambda i, usa</t>
  </si>
  <si>
    <t>lambda i,gbr</t>
  </si>
  <si>
    <t>lambda i, japon</t>
  </si>
  <si>
    <t>lambda i, rdm</t>
  </si>
  <si>
    <t>CHI</t>
  </si>
  <si>
    <t>USA</t>
  </si>
  <si>
    <t>GBR</t>
  </si>
  <si>
    <t>JAP</t>
  </si>
  <si>
    <t>RDM</t>
  </si>
  <si>
    <t>D* en %</t>
  </si>
  <si>
    <t>Allemagne</t>
  </si>
  <si>
    <t>Espagne</t>
  </si>
  <si>
    <t>France</t>
  </si>
  <si>
    <t>Italie</t>
  </si>
  <si>
    <t>Pondérations exprimées en pourcentage</t>
  </si>
  <si>
    <t>Output gap en pourcentage de la production potentielle</t>
  </si>
  <si>
    <t>D* est la somme pondérée des séries d'output gap des différents pays partenaires représentation de la Demande Mondiale</t>
  </si>
  <si>
    <t>(1) Elasticité de long terme du commerce extérieur : MIMOSA = FRA, GER, ITA ; HERVE = SPA ; NIGEM = AUT, BEL, FIN, GRC, IRL, NLD, PRT</t>
  </si>
  <si>
    <t>En valeur</t>
  </si>
  <si>
    <t>i = Allemagne, France, Espagne, Italie, Autriche, Belgique, Finlande, Grèce, Irlande, Pays-Bas, Portugal</t>
  </si>
  <si>
    <t>m USD</t>
  </si>
  <si>
    <t>* alpha x et alpha m par hypothèse (cf.Mazier &amp; Saglio 2008) pour les petits pays européens</t>
  </si>
  <si>
    <t>UEBL</t>
  </si>
  <si>
    <t>lambda i, ue</t>
  </si>
  <si>
    <t>Xi vers zeuro</t>
  </si>
  <si>
    <t>Pondérations en valeur</t>
  </si>
  <si>
    <t>λi ch</t>
  </si>
  <si>
    <t>λi us</t>
  </si>
  <si>
    <t>λi uk</t>
  </si>
  <si>
    <t>λi jpn</t>
  </si>
  <si>
    <t>λi eu</t>
  </si>
  <si>
    <t>λi row</t>
  </si>
  <si>
    <t>Répartition des pdm du rdm</t>
  </si>
  <si>
    <t>λi ch*</t>
  </si>
  <si>
    <t>λi us*</t>
  </si>
  <si>
    <t>λi uk*</t>
  </si>
  <si>
    <t>λi jpn*</t>
  </si>
  <si>
    <t>λi eu*</t>
  </si>
  <si>
    <t>Σ pdm hors row</t>
  </si>
  <si>
    <t>λi ch hors rdm</t>
  </si>
  <si>
    <t>λi us hors rdm</t>
  </si>
  <si>
    <t>λi uk hors rdm</t>
  </si>
  <si>
    <t>λi jpn hors rdm</t>
  </si>
  <si>
    <t>λi eu hors rdm</t>
  </si>
  <si>
    <t>Part relatives sans le rdm</t>
  </si>
  <si>
    <t>(2) Elasticité de long terme du commerce extérieur pour toutes les économies demi somme en val abs des élasticité intra et extra (cf. Mazier &amp; Saglio 2008)</t>
  </si>
  <si>
    <t>r avec μτ variable + ↑σpetx en 2007-08 (1)</t>
  </si>
  <si>
    <t xml:space="preserve">GER </t>
  </si>
  <si>
    <r>
      <t xml:space="preserve">(1) r avec μτ variable + </t>
    </r>
    <r>
      <rPr>
        <sz val="10"/>
        <color indexed="8"/>
        <rFont val="Arial Unicode MS"/>
        <family val="2"/>
      </rPr>
      <t>σx et σpetx</t>
    </r>
  </si>
  <si>
    <r>
      <t xml:space="preserve">(1) r avec </t>
    </r>
    <r>
      <rPr>
        <sz val="10"/>
        <color indexed="8"/>
        <rFont val="Arial Unicode MS"/>
        <family val="2"/>
      </rPr>
      <t xml:space="preserve">μτ variable + ↑σpetx en 2007-08 </t>
    </r>
  </si>
  <si>
    <r>
      <t xml:space="preserve">r avec μτ variable + </t>
    </r>
    <r>
      <rPr>
        <sz val="10"/>
        <color indexed="8"/>
        <rFont val="Arial Unicode MS"/>
        <family val="2"/>
      </rPr>
      <t>σx (prolongé) et σpetx (stable) (2)</t>
    </r>
  </si>
  <si>
    <r>
      <t xml:space="preserve">r avec </t>
    </r>
    <r>
      <rPr>
        <sz val="10"/>
        <color indexed="8"/>
        <rFont val="Arial Unicode MS"/>
        <family val="2"/>
      </rPr>
      <t>μτ variable + ↑σpetx en 2007-08 (2)</t>
    </r>
  </si>
  <si>
    <r>
      <t xml:space="preserve">d* est la somme pondérée par </t>
    </r>
    <r>
      <rPr>
        <b/>
        <sz val="10"/>
        <color indexed="8"/>
        <rFont val="Arial Unicode MS"/>
        <family val="2"/>
      </rPr>
      <t>λ</t>
    </r>
    <r>
      <rPr>
        <b/>
        <i/>
        <sz val="10"/>
        <color indexed="8"/>
        <rFont val="Arial Unicode MS"/>
        <family val="2"/>
      </rPr>
      <t>ij des séries d'output gap des différents pays partenaires représentation de la Demande Mondiale</t>
    </r>
  </si>
  <si>
    <t xml:space="preserve">SPA(2) </t>
  </si>
  <si>
    <t>AUT(2)</t>
  </si>
  <si>
    <t>FIN(2)</t>
  </si>
  <si>
    <t>IRL(2)</t>
  </si>
  <si>
    <t>NLD(2)</t>
  </si>
  <si>
    <t>PRT(2)</t>
  </si>
  <si>
    <t>in percent</t>
  </si>
  <si>
    <t>en 'vraie' valeur</t>
  </si>
  <si>
    <t>((B/PY)e)*100</t>
  </si>
  <si>
    <t>% du PIB potentiel IMF WEO 2012 / 04</t>
  </si>
  <si>
    <t>IMF 04/12</t>
  </si>
  <si>
    <t>Germany</t>
  </si>
  <si>
    <t>Italy</t>
  </si>
  <si>
    <t>Spain</t>
  </si>
  <si>
    <t>Austria</t>
  </si>
  <si>
    <t>Finland</t>
  </si>
  <si>
    <t>Ireland</t>
  </si>
  <si>
    <t>Netherlands</t>
  </si>
  <si>
    <t>Portugal</t>
  </si>
  <si>
    <t>ADJUSTED</t>
  </si>
  <si>
    <t>CURRENT</t>
  </si>
  <si>
    <t>ACCOUNT</t>
  </si>
  <si>
    <t>EFF DYN</t>
  </si>
  <si>
    <t>EFF OG</t>
  </si>
  <si>
    <t>Hypothèse</t>
  </si>
  <si>
    <t>D - R (6bis).XLSX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</si>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</sst>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#,##0\ _€"/>
  </numFmts>
  <fonts count="32">
    <font>
      <sz val="11"/>
      <color theme="1"/>
      <name val="Times New Roman"/>
      <family val="2"/>
    </font>
    <font>
      <sz val="10"/>
      <name val="Arial Unicode MS"/>
      <family val="2"/>
    </font>
    <font>
      <sz val="10"/>
      <color indexed="8"/>
      <name val="Arial Unicode MS"/>
      <family val="2"/>
    </font>
    <font>
      <u/>
      <sz val="10"/>
      <name val="Arial Unicode MS"/>
      <family val="2"/>
    </font>
    <font>
      <b/>
      <i/>
      <sz val="10"/>
      <name val="Arial Unicode MS"/>
      <family val="2"/>
    </font>
    <font>
      <b/>
      <sz val="10"/>
      <color indexed="8"/>
      <name val="Arial Unicode MS"/>
      <family val="2"/>
    </font>
    <font>
      <b/>
      <i/>
      <sz val="10"/>
      <color indexed="8"/>
      <name val="Arial Unicode MS"/>
      <family val="2"/>
    </font>
    <font>
      <i/>
      <u/>
      <sz val="1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 Unicode MS"/>
      <family val="2"/>
    </font>
    <font>
      <sz val="10"/>
      <color rgb="FF002060"/>
      <name val="Arial Unicode MS"/>
      <family val="2"/>
    </font>
    <font>
      <sz val="10"/>
      <color rgb="FFFF0000"/>
      <name val="Arial Unicode MS"/>
      <family val="2"/>
    </font>
    <font>
      <sz val="10"/>
      <color rgb="FF0070C0"/>
      <name val="Arial Unicode MS"/>
      <family val="2"/>
    </font>
    <font>
      <i/>
      <u/>
      <sz val="10"/>
      <color rgb="FFFF0000"/>
      <name val="Arial Unicode MS"/>
      <family val="2"/>
    </font>
    <font>
      <i/>
      <u/>
      <sz val="10"/>
      <color theme="1"/>
      <name val="Arial Unicode MS"/>
      <family val="2"/>
    </font>
    <font>
      <b/>
      <i/>
      <sz val="10"/>
      <color theme="1"/>
      <name val="Arial Unicode MS"/>
      <family val="2"/>
    </font>
    <font>
      <b/>
      <i/>
      <sz val="10"/>
      <color rgb="FF002060"/>
      <name val="Arial Unicode MS"/>
      <family val="2"/>
    </font>
    <font>
      <b/>
      <i/>
      <sz val="10"/>
      <color rgb="FFFF0000"/>
      <name val="Arial Unicode MS"/>
      <family val="2"/>
    </font>
    <font>
      <b/>
      <i/>
      <sz val="10"/>
      <color rgb="FF0070C0"/>
      <name val="Arial Unicode MS"/>
      <family val="2"/>
    </font>
    <font>
      <u/>
      <sz val="10"/>
      <color rgb="FFFF0000"/>
      <name val="Arial Unicode MS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rgb="FF0070C0"/>
      <name val="Arial"/>
      <family val="2"/>
    </font>
    <font>
      <u/>
      <sz val="10"/>
      <color theme="1"/>
      <name val="Arial"/>
      <family val="2"/>
    </font>
    <font>
      <sz val="10"/>
      <color theme="1"/>
      <name val="Arial Unicode MS"/>
    </font>
    <font>
      <sz val="10"/>
      <color rgb="FFFF0000"/>
      <name val="Arial Unicode MS"/>
    </font>
    <font>
      <sz val="1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9" fontId="11" fillId="0" borderId="0" applyFont="0" applyFill="0" applyBorder="0" applyAlignment="0" applyProtection="0"/>
  </cellStyleXfs>
  <cellXfs count="106">
    <xf numFmtId="0" fontId="0" fillId="0" borderId="0" xfId="0"/>
    <xf numFmtId="0" fontId="12" fillId="0" borderId="0" xfId="0" applyFont="1"/>
    <xf numFmtId="2" fontId="12" fillId="0" borderId="0" xfId="0" applyNumberFormat="1" applyFont="1"/>
    <xf numFmtId="164" fontId="12" fillId="0" borderId="0" xfId="0" applyNumberFormat="1" applyFont="1"/>
    <xf numFmtId="167" fontId="12" fillId="0" borderId="0" xfId="0" applyNumberFormat="1" applyFont="1"/>
    <xf numFmtId="164" fontId="1" fillId="0" borderId="0" xfId="0" applyNumberFormat="1" applyFont="1"/>
    <xf numFmtId="164" fontId="13" fillId="0" borderId="0" xfId="0" applyNumberFormat="1" applyFont="1" applyFill="1"/>
    <xf numFmtId="0" fontId="14" fillId="0" borderId="0" xfId="0" applyFont="1"/>
    <xf numFmtId="2" fontId="14" fillId="0" borderId="0" xfId="0" applyNumberFormat="1" applyFont="1"/>
    <xf numFmtId="165" fontId="12" fillId="0" borderId="0" xfId="0" applyNumberFormat="1" applyFont="1"/>
    <xf numFmtId="2" fontId="15" fillId="0" borderId="0" xfId="0" applyNumberFormat="1" applyFont="1"/>
    <xf numFmtId="0" fontId="15" fillId="0" borderId="0" xfId="0" applyFont="1"/>
    <xf numFmtId="164" fontId="14" fillId="0" borderId="0" xfId="0" applyNumberFormat="1" applyFont="1"/>
    <xf numFmtId="164" fontId="12" fillId="0" borderId="0" xfId="0" applyNumberFormat="1" applyFont="1" applyFill="1"/>
    <xf numFmtId="164" fontId="1" fillId="3" borderId="0" xfId="0" applyNumberFormat="1" applyFont="1" applyFill="1"/>
    <xf numFmtId="164" fontId="13" fillId="2" borderId="0" xfId="0" applyNumberFormat="1" applyFont="1" applyFill="1"/>
    <xf numFmtId="164" fontId="3" fillId="0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7" fillId="0" borderId="0" xfId="0" applyNumberFormat="1" applyFont="1" applyFill="1"/>
    <xf numFmtId="0" fontId="18" fillId="0" borderId="0" xfId="0" applyFont="1" applyFill="1"/>
    <xf numFmtId="2" fontId="18" fillId="0" borderId="0" xfId="0" applyNumberFormat="1" applyFont="1" applyFill="1"/>
    <xf numFmtId="164" fontId="18" fillId="0" borderId="0" xfId="0" applyNumberFormat="1" applyFont="1" applyFill="1"/>
    <xf numFmtId="164" fontId="4" fillId="0" borderId="0" xfId="0" applyNumberFormat="1" applyFont="1" applyFill="1"/>
    <xf numFmtId="164" fontId="19" fillId="0" borderId="0" xfId="0" applyNumberFormat="1" applyFont="1" applyFill="1"/>
    <xf numFmtId="0" fontId="20" fillId="0" borderId="0" xfId="0" applyFont="1" applyFill="1"/>
    <xf numFmtId="165" fontId="18" fillId="0" borderId="0" xfId="0" applyNumberFormat="1" applyFont="1" applyFill="1"/>
    <xf numFmtId="2" fontId="20" fillId="0" borderId="0" xfId="0" applyNumberFormat="1" applyFont="1" applyFill="1"/>
    <xf numFmtId="2" fontId="21" fillId="0" borderId="0" xfId="0" applyNumberFormat="1" applyFont="1" applyFill="1"/>
    <xf numFmtId="0" fontId="21" fillId="0" borderId="0" xfId="0" applyFont="1" applyFill="1"/>
    <xf numFmtId="0" fontId="12" fillId="0" borderId="0" xfId="0" applyFont="1" applyFill="1"/>
    <xf numFmtId="0" fontId="14" fillId="0" borderId="0" xfId="0" applyFont="1" applyFill="1"/>
    <xf numFmtId="164" fontId="16" fillId="0" borderId="0" xfId="0" applyNumberFormat="1" applyFont="1" applyBorder="1"/>
    <xf numFmtId="164" fontId="17" fillId="0" borderId="0" xfId="0" applyNumberFormat="1" applyFont="1" applyBorder="1"/>
    <xf numFmtId="165" fontId="18" fillId="0" borderId="0" xfId="0" applyNumberFormat="1" applyFont="1"/>
    <xf numFmtId="164" fontId="14" fillId="0" borderId="0" xfId="0" applyNumberFormat="1" applyFont="1" applyFill="1"/>
    <xf numFmtId="164" fontId="16" fillId="0" borderId="0" xfId="0" applyNumberFormat="1" applyFont="1" applyFill="1"/>
    <xf numFmtId="0" fontId="18" fillId="0" borderId="0" xfId="0" applyFont="1"/>
    <xf numFmtId="2" fontId="18" fillId="0" borderId="0" xfId="0" applyNumberFormat="1" applyFont="1"/>
    <xf numFmtId="164" fontId="18" fillId="0" borderId="0" xfId="0" applyNumberFormat="1" applyFont="1"/>
    <xf numFmtId="164" fontId="4" fillId="0" borderId="0" xfId="0" applyNumberFormat="1" applyFont="1"/>
    <xf numFmtId="0" fontId="20" fillId="0" borderId="0" xfId="0" applyFont="1"/>
    <xf numFmtId="2" fontId="20" fillId="0" borderId="0" xfId="0" applyNumberFormat="1" applyFont="1"/>
    <xf numFmtId="2" fontId="21" fillId="0" borderId="0" xfId="0" applyNumberFormat="1" applyFont="1"/>
    <xf numFmtId="0" fontId="21" fillId="0" borderId="0" xfId="0" applyFont="1"/>
    <xf numFmtId="164" fontId="12" fillId="0" borderId="0" xfId="0" applyNumberFormat="1" applyFont="1" applyBorder="1"/>
    <xf numFmtId="0" fontId="12" fillId="0" borderId="0" xfId="0" applyFont="1" applyAlignment="1">
      <alignment horizontal="right"/>
    </xf>
    <xf numFmtId="167" fontId="18" fillId="0" borderId="0" xfId="0" applyNumberFormat="1" applyFont="1"/>
    <xf numFmtId="2" fontId="1" fillId="0" borderId="0" xfId="0" applyNumberFormat="1" applyFont="1"/>
    <xf numFmtId="164" fontId="12" fillId="3" borderId="0" xfId="0" applyNumberFormat="1" applyFont="1" applyFill="1"/>
    <xf numFmtId="164" fontId="12" fillId="3" borderId="0" xfId="0" applyNumberFormat="1" applyFont="1" applyFill="1" applyBorder="1"/>
    <xf numFmtId="2" fontId="4" fillId="0" borderId="0" xfId="0" applyNumberFormat="1" applyFont="1" applyFill="1"/>
    <xf numFmtId="164" fontId="22" fillId="0" borderId="0" xfId="0" applyNumberFormat="1" applyFont="1" applyFill="1"/>
    <xf numFmtId="164" fontId="14" fillId="3" borderId="0" xfId="0" applyNumberFormat="1" applyFont="1" applyFill="1"/>
    <xf numFmtId="164" fontId="3" fillId="3" borderId="0" xfId="0" applyNumberFormat="1" applyFont="1" applyFill="1"/>
    <xf numFmtId="164" fontId="13" fillId="3" borderId="0" xfId="0" applyNumberFormat="1" applyFont="1" applyFill="1"/>
    <xf numFmtId="164" fontId="7" fillId="3" borderId="0" xfId="0" applyNumberFormat="1" applyFont="1" applyFill="1"/>
    <xf numFmtId="0" fontId="12" fillId="3" borderId="0" xfId="0" applyFont="1" applyFill="1"/>
    <xf numFmtId="2" fontId="12" fillId="3" borderId="0" xfId="0" applyNumberFormat="1" applyFont="1" applyFill="1"/>
    <xf numFmtId="167" fontId="12" fillId="3" borderId="0" xfId="0" applyNumberFormat="1" applyFont="1" applyFill="1"/>
    <xf numFmtId="0" fontId="14" fillId="3" borderId="0" xfId="0" applyFont="1" applyFill="1"/>
    <xf numFmtId="165" fontId="12" fillId="3" borderId="0" xfId="0" applyNumberFormat="1" applyFont="1" applyFill="1"/>
    <xf numFmtId="2" fontId="14" fillId="3" borderId="0" xfId="0" applyNumberFormat="1" applyFont="1" applyFill="1"/>
    <xf numFmtId="2" fontId="15" fillId="3" borderId="0" xfId="0" applyNumberFormat="1" applyFont="1" applyFill="1"/>
    <xf numFmtId="0" fontId="15" fillId="3" borderId="0" xfId="0" applyFont="1" applyFill="1"/>
    <xf numFmtId="166" fontId="12" fillId="0" borderId="0" xfId="0" applyNumberFormat="1" applyFont="1"/>
    <xf numFmtId="0" fontId="18" fillId="3" borderId="0" xfId="0" applyFont="1" applyFill="1"/>
    <xf numFmtId="2" fontId="23" fillId="0" borderId="0" xfId="2" applyNumberFormat="1" applyFont="1" applyBorder="1"/>
    <xf numFmtId="0" fontId="24" fillId="4" borderId="0" xfId="0" applyFont="1" applyFill="1" applyBorder="1"/>
    <xf numFmtId="0" fontId="10" fillId="3" borderId="0" xfId="0" applyFont="1" applyFill="1" applyBorder="1"/>
    <xf numFmtId="0" fontId="10" fillId="0" borderId="0" xfId="0" applyFont="1" applyBorder="1"/>
    <xf numFmtId="0" fontId="23" fillId="4" borderId="0" xfId="0" applyFont="1" applyFill="1" applyBorder="1"/>
    <xf numFmtId="9" fontId="23" fillId="4" borderId="0" xfId="2" applyFont="1" applyFill="1" applyBorder="1"/>
    <xf numFmtId="9" fontId="23" fillId="0" borderId="0" xfId="2" applyFont="1" applyBorder="1"/>
    <xf numFmtId="0" fontId="23" fillId="0" borderId="0" xfId="0" applyFont="1" applyBorder="1"/>
    <xf numFmtId="2" fontId="23" fillId="0" borderId="0" xfId="0" applyNumberFormat="1" applyFont="1" applyBorder="1"/>
    <xf numFmtId="0" fontId="24" fillId="0" borderId="0" xfId="0" applyFont="1" applyBorder="1"/>
    <xf numFmtId="164" fontId="25" fillId="0" borderId="0" xfId="0" applyNumberFormat="1" applyFont="1" applyBorder="1"/>
    <xf numFmtId="0" fontId="23" fillId="0" borderId="0" xfId="0" applyFont="1" applyFill="1" applyBorder="1"/>
    <xf numFmtId="2" fontId="25" fillId="0" borderId="0" xfId="0" applyNumberFormat="1" applyFont="1" applyBorder="1"/>
    <xf numFmtId="0" fontId="10" fillId="0" borderId="0" xfId="0" applyFont="1" applyFill="1" applyBorder="1"/>
    <xf numFmtId="0" fontId="26" fillId="0" borderId="0" xfId="0" applyFont="1" applyFill="1" applyBorder="1"/>
    <xf numFmtId="167" fontId="23" fillId="0" borderId="0" xfId="0" applyNumberFormat="1" applyFont="1" applyBorder="1"/>
    <xf numFmtId="9" fontId="25" fillId="0" borderId="0" xfId="2" applyFont="1" applyBorder="1"/>
    <xf numFmtId="9" fontId="23" fillId="0" borderId="0" xfId="2" applyFont="1" applyFill="1" applyBorder="1"/>
    <xf numFmtId="2" fontId="23" fillId="3" borderId="0" xfId="2" applyNumberFormat="1" applyFont="1" applyFill="1" applyBorder="1"/>
    <xf numFmtId="0" fontId="27" fillId="0" borderId="0" xfId="0" applyFont="1" applyBorder="1"/>
    <xf numFmtId="164" fontId="25" fillId="0" borderId="0" xfId="0" applyNumberFormat="1" applyFont="1" applyFill="1" applyBorder="1"/>
    <xf numFmtId="2" fontId="24" fillId="0" borderId="0" xfId="0" applyNumberFormat="1" applyFont="1" applyBorder="1"/>
    <xf numFmtId="164" fontId="28" fillId="0" borderId="0" xfId="0" applyNumberFormat="1" applyFont="1" applyBorder="1"/>
    <xf numFmtId="0" fontId="10" fillId="0" borderId="0" xfId="0" applyFont="1" applyBorder="1" applyAlignment="1">
      <alignment horizontal="right"/>
    </xf>
    <xf numFmtId="2" fontId="12" fillId="5" borderId="0" xfId="0" applyNumberFormat="1" applyFont="1" applyFill="1"/>
    <xf numFmtId="0" fontId="29" fillId="2" borderId="0" xfId="0" applyFont="1" applyFill="1"/>
    <xf numFmtId="0" fontId="29" fillId="0" borderId="0" xfId="0" applyFont="1"/>
    <xf numFmtId="2" fontId="29" fillId="0" borderId="0" xfId="0" applyNumberFormat="1" applyFont="1"/>
    <xf numFmtId="164" fontId="29" fillId="0" borderId="0" xfId="0" applyNumberFormat="1" applyFont="1"/>
    <xf numFmtId="0" fontId="30" fillId="0" borderId="0" xfId="1" applyFont="1"/>
    <xf numFmtId="0" fontId="30" fillId="0" borderId="0" xfId="0" applyFont="1"/>
    <xf numFmtId="2" fontId="30" fillId="0" borderId="0" xfId="0" applyNumberFormat="1" applyFont="1"/>
    <xf numFmtId="164" fontId="30" fillId="0" borderId="0" xfId="0" applyNumberFormat="1" applyFont="1"/>
    <xf numFmtId="0" fontId="29" fillId="0" borderId="0" xfId="1" applyFont="1"/>
    <xf numFmtId="0" fontId="29" fillId="0" borderId="0" xfId="0" applyFont="1" applyFill="1"/>
    <xf numFmtId="0" fontId="30" fillId="0" borderId="0" xfId="1" applyFont="1" applyFill="1"/>
    <xf numFmtId="0" fontId="29" fillId="0" borderId="0" xfId="0" applyFont="1" applyAlignment="1">
      <alignment horizontal="right"/>
    </xf>
    <xf numFmtId="2" fontId="31" fillId="0" borderId="0" xfId="0" applyNumberFormat="1" applyFont="1"/>
    <xf numFmtId="0" fontId="12" fillId="5" borderId="0" xfId="0" applyFont="1" applyFill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H391"/>
  <sheetViews>
    <sheetView zoomScale="80" zoomScaleNormal="80" zoomScaleSheetLayoutView="100" workbookViewId="0">
      <pane xSplit="2" ySplit="1" topLeftCell="O314" activePane="bottomRight" state="frozen"/>
      <selection pane="topRight" activeCell="C1" sqref="C1"/>
      <selection pane="bottomLeft" activeCell="A2" sqref="A2"/>
      <selection pane="bottomRight" activeCell="O315" sqref="O315:O349"/>
    </sheetView>
  </sheetViews>
  <sheetFormatPr baseColWidth="10" defaultRowHeight="12.75"/>
  <cols>
    <col min="1" max="2" width="11.42578125" style="1"/>
    <col min="3" max="3" width="11.28515625" style="2" bestFit="1" customWidth="1"/>
    <col min="4" max="4" width="15.140625" style="2" customWidth="1"/>
    <col min="5" max="5" width="11.42578125" style="3"/>
    <col min="6" max="6" width="11.5703125" style="4" bestFit="1" customWidth="1"/>
    <col min="7" max="7" width="13.140625" style="4" bestFit="1" customWidth="1"/>
    <col min="8" max="9" width="11.42578125" style="3"/>
    <col min="10" max="10" width="11.42578125" style="5"/>
    <col min="11" max="11" width="16.140625" style="6" bestFit="1" customWidth="1"/>
    <col min="12" max="12" width="11.42578125" style="5"/>
    <col min="13" max="13" width="11.42578125" style="7"/>
    <col min="14" max="14" width="19.7109375" style="2" bestFit="1" customWidth="1"/>
    <col min="15" max="15" width="11.42578125" style="1"/>
    <col min="16" max="16" width="11.42578125" style="8"/>
    <col min="17" max="17" width="11.42578125" style="9"/>
    <col min="18" max="18" width="11.42578125" style="10"/>
    <col min="19" max="19" width="11.42578125" style="8"/>
    <col min="20" max="22" width="11.42578125" style="7"/>
    <col min="23" max="23" width="11.42578125" style="10"/>
    <col min="24" max="24" width="11.42578125" style="11"/>
    <col min="25" max="25" width="0" style="1" hidden="1" customWidth="1"/>
    <col min="26" max="26" width="19.140625" style="3" customWidth="1"/>
    <col min="27" max="27" width="19.7109375" style="3" customWidth="1"/>
    <col min="28" max="28" width="31.42578125" style="3" customWidth="1"/>
    <col min="29" max="29" width="36.7109375" style="3" customWidth="1"/>
    <col min="30" max="30" width="5.140625" style="3" customWidth="1"/>
    <col min="31" max="31" width="19.42578125" style="1" customWidth="1"/>
    <col min="32" max="32" width="17.5703125" style="1" bestFit="1" customWidth="1"/>
    <col min="33" max="33" width="47.85546875" style="1" bestFit="1" customWidth="1"/>
    <col min="34" max="34" width="36.85546875" style="1" bestFit="1" customWidth="1"/>
    <col min="35" max="16384" width="11.42578125" style="1"/>
  </cols>
  <sheetData>
    <row r="1" spans="1:34">
      <c r="C1" s="2" t="s">
        <v>4</v>
      </c>
      <c r="D1" s="2" t="s">
        <v>111</v>
      </c>
      <c r="E1" s="3" t="s">
        <v>5</v>
      </c>
      <c r="F1" s="4" t="s">
        <v>6</v>
      </c>
      <c r="G1" s="4" t="s">
        <v>7</v>
      </c>
      <c r="H1" s="3" t="s">
        <v>19</v>
      </c>
      <c r="I1" s="3" t="s">
        <v>20</v>
      </c>
      <c r="J1" s="5" t="s">
        <v>8</v>
      </c>
      <c r="K1" s="6" t="s">
        <v>23</v>
      </c>
      <c r="L1" s="5" t="s">
        <v>9</v>
      </c>
      <c r="M1" s="7" t="s">
        <v>10</v>
      </c>
      <c r="N1" s="2" t="s">
        <v>11</v>
      </c>
      <c r="O1" s="1" t="s">
        <v>12</v>
      </c>
      <c r="P1" s="8" t="s">
        <v>13</v>
      </c>
      <c r="Q1" s="9" t="s">
        <v>14</v>
      </c>
      <c r="R1" s="10" t="s">
        <v>15</v>
      </c>
      <c r="S1" s="8" t="s">
        <v>16</v>
      </c>
      <c r="T1" s="7" t="s">
        <v>29</v>
      </c>
      <c r="U1" s="7" t="s">
        <v>17</v>
      </c>
      <c r="V1" s="7" t="s">
        <v>28</v>
      </c>
      <c r="W1" s="10" t="s">
        <v>18</v>
      </c>
      <c r="Z1" s="3" t="s">
        <v>26</v>
      </c>
      <c r="AA1" s="3" t="s">
        <v>27</v>
      </c>
      <c r="AB1" s="3" t="s">
        <v>98</v>
      </c>
      <c r="AC1" s="3" t="s">
        <v>99</v>
      </c>
      <c r="AE1" s="3" t="s">
        <v>24</v>
      </c>
      <c r="AF1" s="3" t="s">
        <v>25</v>
      </c>
      <c r="AG1" s="3" t="s">
        <v>100</v>
      </c>
      <c r="AH1" s="3" t="s">
        <v>101</v>
      </c>
    </row>
    <row r="2" spans="1:34">
      <c r="A2" s="1" t="s">
        <v>0</v>
      </c>
      <c r="B2" s="1">
        <v>1982</v>
      </c>
      <c r="C2" s="2">
        <v>-1.9602850694270817</v>
      </c>
      <c r="D2" s="2">
        <v>-0.53103655999999844</v>
      </c>
      <c r="E2" s="3">
        <f t="shared" ref="E2:E76" si="0">(C2-D2)/100</f>
        <v>-1.4292485094270833E-2</v>
      </c>
      <c r="F2" s="4">
        <v>91279.941307999907</v>
      </c>
      <c r="G2" s="4">
        <v>573349</v>
      </c>
      <c r="H2" s="3">
        <f t="shared" ref="H2:H36" si="1">AVERAGE($I$2:$I$28)</f>
        <v>0.18534600709188495</v>
      </c>
      <c r="I2" s="3">
        <f t="shared" ref="I2:I28" si="2">F2/G2</f>
        <v>0.15920484959073777</v>
      </c>
      <c r="J2" s="5">
        <v>0.28156994204052177</v>
      </c>
      <c r="K2" s="6">
        <v>0.28156994204052177</v>
      </c>
      <c r="L2" s="5">
        <v>-2.0869422484352438E-3</v>
      </c>
      <c r="M2" s="7">
        <v>1.07</v>
      </c>
      <c r="N2" s="2">
        <v>0.58299999999999996</v>
      </c>
      <c r="O2" s="9">
        <v>-8.9300000000000004E-3</v>
      </c>
      <c r="P2" s="8">
        <v>0.88</v>
      </c>
      <c r="Q2" s="9">
        <v>-1.1066791763601926E-2</v>
      </c>
      <c r="R2" s="10">
        <v>0.41</v>
      </c>
      <c r="S2" s="8">
        <v>0.66</v>
      </c>
      <c r="T2" s="7">
        <v>0.7</v>
      </c>
      <c r="U2" s="7">
        <v>0.63</v>
      </c>
      <c r="V2" s="7">
        <v>0.9</v>
      </c>
      <c r="W2" s="10">
        <v>0.63</v>
      </c>
      <c r="Z2" s="3">
        <f t="shared" ref="Z2:Z64" si="3">(E2/H2+M2*O2-P2*Q2)/((1-R2)*S2+U2*W2+R2-W2)</f>
        <v>-0.13584456180571194</v>
      </c>
      <c r="AA2" s="3">
        <f t="shared" ref="AA2:AA28" si="4">(E2/I2+M2*O2-P2*Q2)/((1-R2)*S2+U2*W2+R2-W2)</f>
        <v>-0.15820325789415471</v>
      </c>
      <c r="AB2" s="3">
        <f t="shared" ref="AB2:AB28" si="5">(E2/(I2*(1-J2-L2))+M2*O2-P2*Q2)/((1-R2)*S2+U2*W2+R2-W2)</f>
        <v>-0.21969489526287925</v>
      </c>
      <c r="AC2" s="12">
        <f t="shared" ref="AC2:AC76" si="6">(E2/(I2*(1-K2-L2))+M2*O2-P2*Q2)/((1-R2)*S2+U2*W2+R2-W2)</f>
        <v>-0.21969489526287925</v>
      </c>
      <c r="AE2" s="13">
        <f>(E2/(H2)+M2*O2-P2*Q2)/((1-R2)*T2+V2*W2+R2-W2)</f>
        <v>-0.10122207282970354</v>
      </c>
      <c r="AF2" s="13">
        <f t="shared" ref="AF2:AF75" si="7">(E2/(I2)+M2*O2-P2*Q2)/((1-R2)*T2+V2*W2+R2-W2)</f>
        <v>-0.11788224334928923</v>
      </c>
      <c r="AG2" s="13">
        <f t="shared" ref="AG2:AG75" si="8">(E2/(I2*(1-J2-L2))+M2*O2-P2*Q2)/((1-R2)*T2+V2*W2+R2-W2)</f>
        <v>-0.16370160419390595</v>
      </c>
      <c r="AH2" s="13">
        <f t="shared" ref="AH2:AH75" si="9">(E2/(I2*(1-K2-L2))+M2*O2-P2*Q2)/((1-R2)*T2+V2*W2+R2-W2)</f>
        <v>-0.16370160419390595</v>
      </c>
    </row>
    <row r="3" spans="1:34">
      <c r="A3" s="1" t="s">
        <v>0</v>
      </c>
      <c r="B3" s="1">
        <v>1983</v>
      </c>
      <c r="C3" s="2">
        <v>-0.95140127919260919</v>
      </c>
      <c r="D3" s="2">
        <v>-0.53103655999999844</v>
      </c>
      <c r="E3" s="3">
        <f t="shared" si="0"/>
        <v>-4.2036471919261074E-3</v>
      </c>
      <c r="F3" s="4">
        <v>89889.432723999897</v>
      </c>
      <c r="G3" s="4">
        <v>547934</v>
      </c>
      <c r="H3" s="3">
        <f t="shared" si="1"/>
        <v>0.18534600709188495</v>
      </c>
      <c r="I3" s="3">
        <f t="shared" si="2"/>
        <v>0.16405156957589764</v>
      </c>
      <c r="J3" s="5">
        <v>0.23671076713642553</v>
      </c>
      <c r="K3" s="6">
        <v>0.23671076713642553</v>
      </c>
      <c r="L3" s="5">
        <v>1.7470818416261455E-2</v>
      </c>
      <c r="M3" s="7">
        <v>1.07</v>
      </c>
      <c r="N3" s="2">
        <v>-0.17</v>
      </c>
      <c r="O3" s="9">
        <v>-1.6330000000000001E-2</v>
      </c>
      <c r="P3" s="8">
        <v>0.88</v>
      </c>
      <c r="Q3" s="9">
        <v>-8.2084446715276396E-3</v>
      </c>
      <c r="R3" s="10">
        <v>0.41</v>
      </c>
      <c r="S3" s="8">
        <v>0.66</v>
      </c>
      <c r="T3" s="7">
        <v>0.7</v>
      </c>
      <c r="U3" s="7">
        <v>0.63</v>
      </c>
      <c r="V3" s="7">
        <v>0.9</v>
      </c>
      <c r="W3" s="10">
        <v>0.63</v>
      </c>
      <c r="Z3" s="3">
        <f t="shared" si="3"/>
        <v>-5.81488033658231E-2</v>
      </c>
      <c r="AA3" s="3">
        <f t="shared" si="4"/>
        <v>-6.3347353610441498E-2</v>
      </c>
      <c r="AB3" s="3">
        <f t="shared" si="5"/>
        <v>-7.8768273814351017E-2</v>
      </c>
      <c r="AC3" s="12">
        <f t="shared" si="6"/>
        <v>-7.8768273814351017E-2</v>
      </c>
      <c r="AE3" s="13">
        <f t="shared" ref="AE3:AE78" si="10">(E3/(H3)+M3*O3-P3*Q3)/((1-R3)*T3+V3*W3+R3-W3)</f>
        <v>-4.3328509665875821E-2</v>
      </c>
      <c r="AF3" s="13">
        <f t="shared" si="7"/>
        <v>-4.7202113617885559E-2</v>
      </c>
      <c r="AG3" s="13">
        <f t="shared" si="8"/>
        <v>-5.8692728238246034E-2</v>
      </c>
      <c r="AH3" s="13">
        <f t="shared" si="9"/>
        <v>-5.8692728238246034E-2</v>
      </c>
    </row>
    <row r="4" spans="1:34">
      <c r="A4" s="1" t="s">
        <v>0</v>
      </c>
      <c r="B4" s="1">
        <v>1984</v>
      </c>
      <c r="C4" s="2">
        <v>-0.48863624213429857</v>
      </c>
      <c r="D4" s="2">
        <v>-0.53103655999999844</v>
      </c>
      <c r="E4" s="3">
        <f t="shared" si="0"/>
        <v>4.2400317865699865E-4</v>
      </c>
      <c r="F4" s="4">
        <v>91810.467373000007</v>
      </c>
      <c r="G4" s="4">
        <v>520231</v>
      </c>
      <c r="H4" s="3">
        <f t="shared" si="1"/>
        <v>0.18534600709188495</v>
      </c>
      <c r="I4" s="3">
        <f t="shared" si="2"/>
        <v>0.17648019316995719</v>
      </c>
      <c r="J4" s="5">
        <v>0.22122168152415089</v>
      </c>
      <c r="K4" s="6">
        <v>0.22122168152415089</v>
      </c>
      <c r="L4" s="5">
        <v>2.6785716753119571E-2</v>
      </c>
      <c r="M4" s="7">
        <v>1.07</v>
      </c>
      <c r="N4" s="2">
        <v>-0.76600000000000001</v>
      </c>
      <c r="O4" s="9">
        <v>-2.188E-2</v>
      </c>
      <c r="P4" s="8">
        <v>0.88</v>
      </c>
      <c r="Q4" s="9">
        <v>-4.7657557404165492E-3</v>
      </c>
      <c r="R4" s="10">
        <v>0.41</v>
      </c>
      <c r="S4" s="8">
        <v>0.66</v>
      </c>
      <c r="T4" s="7">
        <v>0.7</v>
      </c>
      <c r="U4" s="7">
        <v>0.63</v>
      </c>
      <c r="V4" s="7">
        <v>0.9</v>
      </c>
      <c r="W4" s="10">
        <v>0.63</v>
      </c>
      <c r="Z4" s="3">
        <f t="shared" si="3"/>
        <v>-2.9895999381279039E-2</v>
      </c>
      <c r="AA4" s="3">
        <f t="shared" si="4"/>
        <v>-2.9693062043956921E-2</v>
      </c>
      <c r="AB4" s="3">
        <f t="shared" si="5"/>
        <v>-2.8293868963239894E-2</v>
      </c>
      <c r="AC4" s="12">
        <f t="shared" si="6"/>
        <v>-2.8293868963239894E-2</v>
      </c>
      <c r="AE4" s="13">
        <f t="shared" si="10"/>
        <v>-2.2276453223182002E-2</v>
      </c>
      <c r="AF4" s="13">
        <f t="shared" si="7"/>
        <v>-2.2125238204595797E-2</v>
      </c>
      <c r="AG4" s="13">
        <f t="shared" si="8"/>
        <v>-2.1082655255108884E-2</v>
      </c>
      <c r="AH4" s="13">
        <f t="shared" si="9"/>
        <v>-2.1082655255108884E-2</v>
      </c>
    </row>
    <row r="5" spans="1:34">
      <c r="A5" s="1" t="s">
        <v>0</v>
      </c>
      <c r="B5" s="1">
        <v>1985</v>
      </c>
      <c r="C5" s="2">
        <v>-0.71216052746201708</v>
      </c>
      <c r="D5" s="2">
        <v>0.24779630500000072</v>
      </c>
      <c r="E5" s="3">
        <f t="shared" si="0"/>
        <v>-9.5995683246201773E-3</v>
      </c>
      <c r="F5" s="4">
        <v>96043.150687999907</v>
      </c>
      <c r="G5" s="4">
        <v>543070</v>
      </c>
      <c r="H5" s="3">
        <f t="shared" si="1"/>
        <v>0.18534600709188495</v>
      </c>
      <c r="I5" s="3">
        <f t="shared" si="2"/>
        <v>0.17685224867512458</v>
      </c>
      <c r="J5" s="5">
        <v>0.19998119544877396</v>
      </c>
      <c r="K5" s="6">
        <v>0.19998119544877396</v>
      </c>
      <c r="L5" s="5">
        <v>2.4281995366583778E-2</v>
      </c>
      <c r="M5" s="7">
        <v>1.07</v>
      </c>
      <c r="N5" s="2">
        <v>-0.92900000000000005</v>
      </c>
      <c r="O5" s="9">
        <v>-2.7019999999999999E-2</v>
      </c>
      <c r="P5" s="8">
        <v>0.88</v>
      </c>
      <c r="Q5" s="9">
        <v>-1.5119509339510625E-3</v>
      </c>
      <c r="R5" s="10">
        <v>0.41</v>
      </c>
      <c r="S5" s="8">
        <v>0.66</v>
      </c>
      <c r="T5" s="7">
        <v>0.7</v>
      </c>
      <c r="U5" s="7">
        <v>0.63</v>
      </c>
      <c r="V5" s="7">
        <v>0.9</v>
      </c>
      <c r="W5" s="10">
        <v>0.63</v>
      </c>
      <c r="Z5" s="3">
        <f t="shared" si="3"/>
        <v>-0.14016170470676767</v>
      </c>
      <c r="AA5" s="3">
        <f t="shared" si="4"/>
        <v>-0.14455419920444523</v>
      </c>
      <c r="AB5" s="3">
        <f t="shared" si="5"/>
        <v>-0.17226430307328014</v>
      </c>
      <c r="AC5" s="12">
        <f t="shared" si="6"/>
        <v>-0.17226430307328014</v>
      </c>
      <c r="AE5" s="13">
        <f t="shared" si="10"/>
        <v>-0.10443891233610861</v>
      </c>
      <c r="AF5" s="13">
        <f t="shared" si="7"/>
        <v>-0.10771189869668071</v>
      </c>
      <c r="AG5" s="13">
        <f t="shared" si="8"/>
        <v>-0.12835957214526125</v>
      </c>
      <c r="AH5" s="13">
        <f t="shared" si="9"/>
        <v>-0.12835957214526125</v>
      </c>
    </row>
    <row r="6" spans="1:34">
      <c r="A6" s="1" t="s">
        <v>0</v>
      </c>
      <c r="B6" s="1">
        <v>1986</v>
      </c>
      <c r="C6" s="2">
        <v>-0.40621305224976278</v>
      </c>
      <c r="D6" s="2">
        <v>0.24779630500000072</v>
      </c>
      <c r="E6" s="3">
        <f t="shared" si="0"/>
        <v>-6.5400935724976347E-3</v>
      </c>
      <c r="F6" s="4">
        <v>117404.20959</v>
      </c>
      <c r="G6" s="4">
        <v>759902</v>
      </c>
      <c r="H6" s="3">
        <f t="shared" si="1"/>
        <v>0.18534600709188495</v>
      </c>
      <c r="I6" s="3">
        <f t="shared" si="2"/>
        <v>0.15449914540295986</v>
      </c>
      <c r="J6" s="5">
        <v>9.4568768330577299E-2</v>
      </c>
      <c r="K6" s="6">
        <v>9.4568768330577299E-2</v>
      </c>
      <c r="L6" s="5">
        <v>1.4618449501836266E-2</v>
      </c>
      <c r="M6" s="7">
        <v>1.07</v>
      </c>
      <c r="N6" s="2">
        <v>-0.81100000000000005</v>
      </c>
      <c r="O6" s="9">
        <v>-2.6450000000000001E-2</v>
      </c>
      <c r="P6" s="8">
        <v>0.88</v>
      </c>
      <c r="Q6" s="9">
        <v>-1.6134772233317898E-3</v>
      </c>
      <c r="R6" s="10">
        <v>0.41</v>
      </c>
      <c r="S6" s="8">
        <v>0.66</v>
      </c>
      <c r="T6" s="7">
        <v>0.7</v>
      </c>
      <c r="U6" s="7">
        <v>0.63</v>
      </c>
      <c r="V6" s="7">
        <v>0.9</v>
      </c>
      <c r="W6" s="10">
        <v>0.63</v>
      </c>
      <c r="Z6" s="3">
        <f t="shared" si="3"/>
        <v>-0.10977838908942811</v>
      </c>
      <c r="AA6" s="3">
        <f t="shared" si="4"/>
        <v>-0.12221892446805167</v>
      </c>
      <c r="AB6" s="3">
        <f t="shared" si="5"/>
        <v>-0.13138105930429758</v>
      </c>
      <c r="AC6" s="12">
        <f t="shared" si="6"/>
        <v>-0.13138105930429758</v>
      </c>
      <c r="AE6" s="13">
        <f t="shared" si="10"/>
        <v>-8.1799344396504131E-2</v>
      </c>
      <c r="AF6" s="13">
        <f t="shared" si="7"/>
        <v>-9.1069180166128513E-2</v>
      </c>
      <c r="AG6" s="13">
        <f t="shared" si="8"/>
        <v>-9.7896176163189116E-2</v>
      </c>
      <c r="AH6" s="13">
        <f t="shared" si="9"/>
        <v>-9.7896176163189116E-2</v>
      </c>
    </row>
    <row r="7" spans="1:34">
      <c r="A7" s="1" t="s">
        <v>0</v>
      </c>
      <c r="B7" s="1">
        <v>1987</v>
      </c>
      <c r="C7" s="2">
        <v>-1.1598456040693272</v>
      </c>
      <c r="D7" s="2">
        <v>0.24779630500000072</v>
      </c>
      <c r="E7" s="3">
        <f t="shared" si="0"/>
        <v>-1.4076419090693279E-2</v>
      </c>
      <c r="F7" s="4">
        <v>140569.53605</v>
      </c>
      <c r="G7" s="4">
        <v>922341</v>
      </c>
      <c r="H7" s="3">
        <f t="shared" si="1"/>
        <v>0.18534600709188495</v>
      </c>
      <c r="I7" s="3">
        <f t="shared" si="2"/>
        <v>0.15240516907521187</v>
      </c>
      <c r="J7" s="5">
        <v>9.2662904579468644E-2</v>
      </c>
      <c r="K7" s="6">
        <v>9.2662904579468644E-2</v>
      </c>
      <c r="L7" s="5">
        <v>1.1842344269216726E-2</v>
      </c>
      <c r="M7" s="7">
        <v>1.07</v>
      </c>
      <c r="N7" s="2">
        <v>-0.60099999999999998</v>
      </c>
      <c r="O7" s="9">
        <v>-2.4680000000000001E-2</v>
      </c>
      <c r="P7" s="8">
        <v>0.88</v>
      </c>
      <c r="Q7" s="9">
        <v>2.0144118483825073E-3</v>
      </c>
      <c r="R7" s="10">
        <v>0.41</v>
      </c>
      <c r="S7" s="8">
        <v>0.66</v>
      </c>
      <c r="T7" s="7">
        <v>0.7</v>
      </c>
      <c r="U7" s="7">
        <v>0.63</v>
      </c>
      <c r="V7" s="7">
        <v>0.9</v>
      </c>
      <c r="W7" s="10">
        <v>0.63</v>
      </c>
      <c r="Z7" s="3">
        <f t="shared" si="3"/>
        <v>-0.18387248893973562</v>
      </c>
      <c r="AA7" s="3">
        <f t="shared" si="4"/>
        <v>-0.21285909302243247</v>
      </c>
      <c r="AB7" s="3">
        <f t="shared" si="5"/>
        <v>-0.23189269524219921</v>
      </c>
      <c r="AC7" s="12">
        <f t="shared" si="6"/>
        <v>-0.23189269524219921</v>
      </c>
      <c r="AE7" s="13">
        <f t="shared" si="10"/>
        <v>-0.13700919800864775</v>
      </c>
      <c r="AF7" s="13">
        <f t="shared" si="7"/>
        <v>-0.15860803207710988</v>
      </c>
      <c r="AG7" s="13">
        <f t="shared" si="8"/>
        <v>-0.17279057015218083</v>
      </c>
      <c r="AH7" s="13">
        <f t="shared" si="9"/>
        <v>-0.17279057015218083</v>
      </c>
    </row>
    <row r="8" spans="1:34">
      <c r="A8" s="1" t="s">
        <v>0</v>
      </c>
      <c r="B8" s="1">
        <v>1988</v>
      </c>
      <c r="C8" s="2">
        <v>-0.65033213665160761</v>
      </c>
      <c r="D8" s="2">
        <v>0.24779630500000072</v>
      </c>
      <c r="E8" s="3">
        <f t="shared" si="0"/>
        <v>-8.9812844165160829E-3</v>
      </c>
      <c r="F8" s="4">
        <v>159071.36462000001</v>
      </c>
      <c r="G8" s="4">
        <v>1003382</v>
      </c>
      <c r="H8" s="3">
        <f t="shared" si="1"/>
        <v>0.18534600709188495</v>
      </c>
      <c r="I8" s="3">
        <f t="shared" si="2"/>
        <v>0.15853519857840784</v>
      </c>
      <c r="J8" s="5">
        <v>6.87146991555143E-2</v>
      </c>
      <c r="K8" s="6">
        <v>6.87146991555143E-2</v>
      </c>
      <c r="L8" s="5">
        <v>6.0637762043569687E-3</v>
      </c>
      <c r="M8" s="7">
        <v>1.07</v>
      </c>
      <c r="N8" s="2">
        <v>1.462</v>
      </c>
      <c r="O8" s="9">
        <v>-4.5100000000000001E-3</v>
      </c>
      <c r="P8" s="8">
        <v>0.88</v>
      </c>
      <c r="Q8" s="9">
        <v>8.052076702399432E-3</v>
      </c>
      <c r="R8" s="10">
        <v>0.41</v>
      </c>
      <c r="S8" s="8">
        <v>0.66</v>
      </c>
      <c r="T8" s="7">
        <v>0.7</v>
      </c>
      <c r="U8" s="7">
        <v>0.63</v>
      </c>
      <c r="V8" s="7">
        <v>0.9</v>
      </c>
      <c r="W8" s="10">
        <v>0.63</v>
      </c>
      <c r="Z8" s="3">
        <f t="shared" si="3"/>
        <v>-0.10660141543266653</v>
      </c>
      <c r="AA8" s="3">
        <f t="shared" si="4"/>
        <v>-0.12107222617311734</v>
      </c>
      <c r="AB8" s="3">
        <f t="shared" si="5"/>
        <v>-0.12915754342701269</v>
      </c>
      <c r="AC8" s="12">
        <f t="shared" si="6"/>
        <v>-0.12915754342701269</v>
      </c>
      <c r="AE8" s="13">
        <f t="shared" si="10"/>
        <v>-7.9432080999367188E-2</v>
      </c>
      <c r="AF8" s="13">
        <f t="shared" si="7"/>
        <v>-9.0214739055047843E-2</v>
      </c>
      <c r="AG8" s="13">
        <f t="shared" si="8"/>
        <v>-9.6239364266733268E-2</v>
      </c>
      <c r="AH8" s="13">
        <f t="shared" si="9"/>
        <v>-9.6239364266733268E-2</v>
      </c>
    </row>
    <row r="9" spans="1:34">
      <c r="A9" s="1" t="s">
        <v>0</v>
      </c>
      <c r="B9" s="1">
        <v>1989</v>
      </c>
      <c r="C9" s="2">
        <v>-0.30685211798647199</v>
      </c>
      <c r="D9" s="2">
        <v>0.48464024000000028</v>
      </c>
      <c r="E9" s="3">
        <f t="shared" si="0"/>
        <v>-7.914923579864723E-3</v>
      </c>
      <c r="F9" s="4">
        <v>169536.52041</v>
      </c>
      <c r="G9" s="4">
        <v>1008115</v>
      </c>
      <c r="H9" s="3">
        <f t="shared" si="1"/>
        <v>0.18534600709188495</v>
      </c>
      <c r="I9" s="3">
        <f t="shared" si="2"/>
        <v>0.16817180620266536</v>
      </c>
      <c r="J9" s="5">
        <v>7.6865389608524307E-2</v>
      </c>
      <c r="K9" s="6">
        <v>7.6865389608524307E-2</v>
      </c>
      <c r="L9" s="5">
        <v>1.6686612573995443E-3</v>
      </c>
      <c r="M9" s="7">
        <v>1.07</v>
      </c>
      <c r="N9" s="2">
        <v>3.1970000000000001</v>
      </c>
      <c r="O9" s="9">
        <v>1.261E-2</v>
      </c>
      <c r="P9" s="8">
        <v>0.88</v>
      </c>
      <c r="Q9" s="9">
        <v>8.1289809182064424E-3</v>
      </c>
      <c r="R9" s="10">
        <v>0.41</v>
      </c>
      <c r="S9" s="8">
        <v>0.66</v>
      </c>
      <c r="T9" s="7">
        <v>0.7</v>
      </c>
      <c r="U9" s="7">
        <v>0.63</v>
      </c>
      <c r="V9" s="7">
        <v>0.9</v>
      </c>
      <c r="W9" s="10">
        <v>0.63</v>
      </c>
      <c r="Z9" s="3">
        <f t="shared" si="3"/>
        <v>-6.4213853404194471E-2</v>
      </c>
      <c r="AA9" s="3">
        <f t="shared" si="4"/>
        <v>-7.1914732055042466E-2</v>
      </c>
      <c r="AB9" s="3">
        <f t="shared" si="5"/>
        <v>-7.8997869737922319E-2</v>
      </c>
      <c r="AC9" s="12">
        <f t="shared" si="6"/>
        <v>-7.8997869737922319E-2</v>
      </c>
      <c r="AE9" s="13">
        <f t="shared" si="10"/>
        <v>-4.784776997736228E-2</v>
      </c>
      <c r="AF9" s="13">
        <f t="shared" si="7"/>
        <v>-5.3585937845750733E-2</v>
      </c>
      <c r="AG9" s="13">
        <f t="shared" si="8"/>
        <v>-5.8863807411296598E-2</v>
      </c>
      <c r="AH9" s="13">
        <f t="shared" si="9"/>
        <v>-5.8863807411296598E-2</v>
      </c>
    </row>
    <row r="10" spans="1:34">
      <c r="A10" s="1" t="s">
        <v>0</v>
      </c>
      <c r="B10" s="1">
        <v>1990</v>
      </c>
      <c r="C10" s="2">
        <v>-0.40882620015508492</v>
      </c>
      <c r="D10" s="2">
        <v>0.48464024000000028</v>
      </c>
      <c r="E10" s="3">
        <f t="shared" si="0"/>
        <v>-8.9346644015508517E-3</v>
      </c>
      <c r="F10" s="4">
        <v>205746.88365</v>
      </c>
      <c r="G10" s="4">
        <v>1244420</v>
      </c>
      <c r="H10" s="3">
        <f t="shared" si="1"/>
        <v>0.18534600709188495</v>
      </c>
      <c r="I10" s="3">
        <f t="shared" si="2"/>
        <v>0.16533556488163162</v>
      </c>
      <c r="J10" s="5">
        <v>8.4056524254785978E-2</v>
      </c>
      <c r="K10" s="6">
        <v>8.4056524254785978E-2</v>
      </c>
      <c r="L10" s="5">
        <v>1.9226781917835809E-2</v>
      </c>
      <c r="M10" s="7">
        <v>1.07</v>
      </c>
      <c r="N10" s="2">
        <v>2.7890000000000001</v>
      </c>
      <c r="O10" s="9">
        <v>1.7829999999999999E-2</v>
      </c>
      <c r="P10" s="8">
        <v>0.88</v>
      </c>
      <c r="Q10" s="9">
        <v>1.2300927097813226E-3</v>
      </c>
      <c r="R10" s="10">
        <v>0.41</v>
      </c>
      <c r="S10" s="8">
        <v>0.66</v>
      </c>
      <c r="T10" s="7">
        <v>0.7</v>
      </c>
      <c r="U10" s="7">
        <v>0.63</v>
      </c>
      <c r="V10" s="7">
        <v>0.9</v>
      </c>
      <c r="W10" s="10">
        <v>0.63</v>
      </c>
      <c r="Z10" s="3">
        <f t="shared" si="3"/>
        <v>-5.3345763735082721E-2</v>
      </c>
      <c r="AA10" s="3">
        <f t="shared" si="4"/>
        <v>-6.3648174250877682E-2</v>
      </c>
      <c r="AB10" s="3">
        <f t="shared" si="5"/>
        <v>-7.4639251896743017E-2</v>
      </c>
      <c r="AC10" s="12">
        <f t="shared" si="6"/>
        <v>-7.4639251896743017E-2</v>
      </c>
      <c r="AE10" s="13">
        <f t="shared" si="10"/>
        <v>-3.974961316207546E-2</v>
      </c>
      <c r="AF10" s="13">
        <f t="shared" si="7"/>
        <v>-4.7426264576673732E-2</v>
      </c>
      <c r="AG10" s="13">
        <f t="shared" si="8"/>
        <v>-5.5616063617270499E-2</v>
      </c>
      <c r="AH10" s="13">
        <f t="shared" si="9"/>
        <v>-5.5616063617270499E-2</v>
      </c>
    </row>
    <row r="11" spans="1:34">
      <c r="A11" s="1" t="s">
        <v>0</v>
      </c>
      <c r="B11" s="1">
        <v>1991</v>
      </c>
      <c r="C11" s="2">
        <v>-0.4467753211414357</v>
      </c>
      <c r="D11" s="2">
        <v>0.48464024000000028</v>
      </c>
      <c r="E11" s="3">
        <f t="shared" si="0"/>
        <v>-9.3141556114143594E-3</v>
      </c>
      <c r="F11" s="4">
        <v>208658.78367</v>
      </c>
      <c r="G11" s="4">
        <v>1244013</v>
      </c>
      <c r="H11" s="3">
        <f t="shared" si="1"/>
        <v>0.18534600709188495</v>
      </c>
      <c r="I11" s="3">
        <f t="shared" si="2"/>
        <v>0.16773038840430124</v>
      </c>
      <c r="J11" s="5">
        <v>7.8390428720687078E-2</v>
      </c>
      <c r="K11" s="6">
        <v>7.8390428720687078E-2</v>
      </c>
      <c r="L11" s="5">
        <v>2.7882530300726932E-2</v>
      </c>
      <c r="M11" s="7">
        <v>1.07</v>
      </c>
      <c r="N11" s="2">
        <v>2.0110000000000001</v>
      </c>
      <c r="O11" s="9">
        <v>7.0199999999999993E-3</v>
      </c>
      <c r="P11" s="8">
        <v>0.88</v>
      </c>
      <c r="Q11" s="9">
        <v>7.2886606109432116E-3</v>
      </c>
      <c r="R11" s="10">
        <v>0.41</v>
      </c>
      <c r="S11" s="8">
        <v>0.66</v>
      </c>
      <c r="T11" s="7">
        <v>0.7</v>
      </c>
      <c r="U11" s="7">
        <v>0.63</v>
      </c>
      <c r="V11" s="7">
        <v>0.9</v>
      </c>
      <c r="W11" s="10">
        <v>0.63</v>
      </c>
      <c r="Z11" s="3">
        <f t="shared" si="3"/>
        <v>-8.6801024517497757E-2</v>
      </c>
      <c r="AA11" s="3">
        <f t="shared" si="4"/>
        <v>-9.6120679642714729E-2</v>
      </c>
      <c r="AB11" s="3">
        <f t="shared" si="5"/>
        <v>-0.10778080044505145</v>
      </c>
      <c r="AC11" s="12">
        <f t="shared" si="6"/>
        <v>-0.10778080044505145</v>
      </c>
      <c r="AE11" s="13">
        <f t="shared" si="10"/>
        <v>-6.467818445297234E-2</v>
      </c>
      <c r="AF11" s="13">
        <f t="shared" si="7"/>
        <v>-7.1622553791670207E-2</v>
      </c>
      <c r="AG11" s="13">
        <f t="shared" si="8"/>
        <v>-8.0310878015832421E-2</v>
      </c>
      <c r="AH11" s="13">
        <f t="shared" si="9"/>
        <v>-8.0310878015832421E-2</v>
      </c>
    </row>
    <row r="12" spans="1:34">
      <c r="A12" s="1" t="s">
        <v>0</v>
      </c>
      <c r="B12" s="1">
        <v>1992</v>
      </c>
      <c r="C12" s="2">
        <v>0.31100719064907345</v>
      </c>
      <c r="D12" s="2">
        <v>0.48464024000000028</v>
      </c>
      <c r="E12" s="3">
        <f t="shared" si="0"/>
        <v>-1.7363304935092683E-3</v>
      </c>
      <c r="F12" s="4">
        <v>227186.04469000001</v>
      </c>
      <c r="G12" s="4">
        <v>1372687</v>
      </c>
      <c r="H12" s="3">
        <f t="shared" si="1"/>
        <v>0.18534600709188495</v>
      </c>
      <c r="I12" s="3">
        <f t="shared" si="2"/>
        <v>0.16550462318795181</v>
      </c>
      <c r="J12" s="5">
        <v>6.7859115462396521E-2</v>
      </c>
      <c r="K12" s="6">
        <v>6.7859115462396521E-2</v>
      </c>
      <c r="L12" s="5">
        <v>3.8415957669980481E-2</v>
      </c>
      <c r="M12" s="7">
        <v>1.07</v>
      </c>
      <c r="N12" s="2">
        <v>1.0449999999999999</v>
      </c>
      <c r="O12" s="9">
        <v>2.7700000000000003E-3</v>
      </c>
      <c r="P12" s="8">
        <v>0.88</v>
      </c>
      <c r="Q12" s="9">
        <v>-5.40501423873454E-4</v>
      </c>
      <c r="R12" s="10">
        <v>0.41</v>
      </c>
      <c r="S12" s="8">
        <v>0.66</v>
      </c>
      <c r="T12" s="7">
        <v>0.7</v>
      </c>
      <c r="U12" s="7">
        <v>0.63</v>
      </c>
      <c r="V12" s="7">
        <v>0.9</v>
      </c>
      <c r="W12" s="10">
        <v>0.63</v>
      </c>
      <c r="Z12" s="3">
        <f t="shared" si="3"/>
        <v>-1.0468846617250789E-2</v>
      </c>
      <c r="AA12" s="3">
        <f t="shared" si="4"/>
        <v>-1.2452037086778814E-2</v>
      </c>
      <c r="AB12" s="3">
        <f t="shared" si="5"/>
        <v>-1.4654979997034348E-2</v>
      </c>
      <c r="AC12" s="12">
        <f t="shared" si="6"/>
        <v>-1.4654979997034348E-2</v>
      </c>
      <c r="AE12" s="13">
        <f t="shared" si="10"/>
        <v>-7.8006682096698979E-3</v>
      </c>
      <c r="AF12" s="13">
        <f t="shared" si="7"/>
        <v>-9.278406055582689E-3</v>
      </c>
      <c r="AG12" s="13">
        <f t="shared" si="8"/>
        <v>-1.0919888384632304E-2</v>
      </c>
      <c r="AH12" s="13">
        <f t="shared" si="9"/>
        <v>-1.0919888384632304E-2</v>
      </c>
    </row>
    <row r="13" spans="1:34">
      <c r="A13" s="1" t="s">
        <v>0</v>
      </c>
      <c r="B13" s="1">
        <v>1993</v>
      </c>
      <c r="C13" s="2">
        <v>0.67337467287350605</v>
      </c>
      <c r="D13" s="2">
        <v>0.30399738000000043</v>
      </c>
      <c r="E13" s="3">
        <f t="shared" si="0"/>
        <v>3.6937729287350564E-3</v>
      </c>
      <c r="F13" s="4">
        <v>201916.03588000001</v>
      </c>
      <c r="G13" s="4">
        <v>1291124</v>
      </c>
      <c r="H13" s="3">
        <f t="shared" si="1"/>
        <v>0.18534600709188495</v>
      </c>
      <c r="I13" s="3">
        <f t="shared" si="2"/>
        <v>0.15638779534730979</v>
      </c>
      <c r="J13" s="5">
        <v>6.7700719539258783E-2</v>
      </c>
      <c r="K13" s="6">
        <v>6.7700719539258783E-2</v>
      </c>
      <c r="L13" s="5">
        <v>4.6087792188864496E-2</v>
      </c>
      <c r="M13" s="7">
        <v>1.07</v>
      </c>
      <c r="N13" s="2">
        <v>-1.6559999999999999</v>
      </c>
      <c r="O13" s="9">
        <v>-2.1150000000000002E-2</v>
      </c>
      <c r="P13" s="8">
        <v>0.88</v>
      </c>
      <c r="Q13" s="9">
        <v>-2.462328374282783E-2</v>
      </c>
      <c r="R13" s="10">
        <v>0.41</v>
      </c>
      <c r="S13" s="8">
        <v>0.66</v>
      </c>
      <c r="T13" s="7">
        <v>0.7</v>
      </c>
      <c r="U13" s="7">
        <v>0.63</v>
      </c>
      <c r="V13" s="7">
        <v>0.9</v>
      </c>
      <c r="W13" s="10">
        <v>0.63</v>
      </c>
      <c r="Z13" s="3">
        <f t="shared" si="3"/>
        <v>3.3492947808884704E-2</v>
      </c>
      <c r="AA13" s="3">
        <f t="shared" si="4"/>
        <v>4.0009370992008401E-2</v>
      </c>
      <c r="AB13" s="3">
        <f t="shared" si="5"/>
        <v>4.5364646478009377E-2</v>
      </c>
      <c r="AC13" s="12">
        <f t="shared" si="6"/>
        <v>4.5364646478009377E-2</v>
      </c>
      <c r="AE13" s="13">
        <f t="shared" si="10"/>
        <v>2.4956653084436065E-2</v>
      </c>
      <c r="AF13" s="13">
        <f t="shared" si="7"/>
        <v>2.9812245779966263E-2</v>
      </c>
      <c r="AG13" s="13">
        <f t="shared" si="8"/>
        <v>3.3802630658548306E-2</v>
      </c>
      <c r="AH13" s="13">
        <f t="shared" si="9"/>
        <v>3.3802630658548306E-2</v>
      </c>
    </row>
    <row r="14" spans="1:34">
      <c r="A14" s="1" t="s">
        <v>0</v>
      </c>
      <c r="B14" s="1">
        <v>1994</v>
      </c>
      <c r="C14" s="2">
        <v>0.46893511788152903</v>
      </c>
      <c r="D14" s="2">
        <v>0.30399738000000043</v>
      </c>
      <c r="E14" s="3">
        <f t="shared" si="0"/>
        <v>1.649377378815286E-3</v>
      </c>
      <c r="F14" s="4">
        <v>228746.10983</v>
      </c>
      <c r="G14" s="4">
        <v>1364282</v>
      </c>
      <c r="H14" s="3">
        <f t="shared" si="1"/>
        <v>0.18534600709188495</v>
      </c>
      <c r="I14" s="3">
        <f t="shared" si="2"/>
        <v>0.16766776211223192</v>
      </c>
      <c r="J14" s="5">
        <v>5.8068959247384797E-2</v>
      </c>
      <c r="K14" s="6">
        <v>5.8068959247384797E-2</v>
      </c>
      <c r="L14" s="5">
        <v>2.9930627329340886E-2</v>
      </c>
      <c r="M14" s="7">
        <v>1.07</v>
      </c>
      <c r="N14" s="2">
        <v>-1.21</v>
      </c>
      <c r="O14" s="9">
        <v>-1.7929999999999998E-2</v>
      </c>
      <c r="P14" s="8">
        <v>0.88</v>
      </c>
      <c r="Q14" s="9">
        <v>-1.7152708933053741E-2</v>
      </c>
      <c r="R14" s="10">
        <v>0.41</v>
      </c>
      <c r="S14" s="8">
        <v>0.66</v>
      </c>
      <c r="T14" s="7">
        <v>0.7</v>
      </c>
      <c r="U14" s="7">
        <v>0.63</v>
      </c>
      <c r="V14" s="7">
        <v>0.9</v>
      </c>
      <c r="W14" s="10">
        <v>0.63</v>
      </c>
      <c r="Z14" s="3">
        <f t="shared" si="3"/>
        <v>8.4905413256566968E-3</v>
      </c>
      <c r="AA14" s="3">
        <f t="shared" si="4"/>
        <v>1.0147378453272819E-2</v>
      </c>
      <c r="AB14" s="3">
        <f t="shared" si="5"/>
        <v>1.1823515407367124E-2</v>
      </c>
      <c r="AC14" s="12">
        <f t="shared" si="6"/>
        <v>1.1823515407367124E-2</v>
      </c>
      <c r="AE14" s="13">
        <f t="shared" si="10"/>
        <v>6.3265704641044572E-3</v>
      </c>
      <c r="AF14" s="13">
        <f t="shared" si="7"/>
        <v>7.5611321290636815E-3</v>
      </c>
      <c r="AG14" s="13">
        <f t="shared" si="8"/>
        <v>8.8100747042000032E-3</v>
      </c>
      <c r="AH14" s="13">
        <f t="shared" si="9"/>
        <v>8.8100747042000032E-3</v>
      </c>
    </row>
    <row r="15" spans="1:34">
      <c r="A15" s="1" t="s">
        <v>0</v>
      </c>
      <c r="B15" s="1">
        <v>1995</v>
      </c>
      <c r="C15" s="2">
        <v>0.26695903453984821</v>
      </c>
      <c r="D15" s="2">
        <v>0.30399738000000043</v>
      </c>
      <c r="E15" s="3">
        <f t="shared" si="0"/>
        <v>-3.7038345460152223E-4</v>
      </c>
      <c r="F15" s="4">
        <v>277821.67196000001</v>
      </c>
      <c r="G15" s="4">
        <v>1569887</v>
      </c>
      <c r="H15" s="3">
        <f t="shared" si="1"/>
        <v>0.18534600709188495</v>
      </c>
      <c r="I15" s="3">
        <f t="shared" si="2"/>
        <v>0.17696921623021275</v>
      </c>
      <c r="J15" s="5">
        <v>4.9829476168392235E-2</v>
      </c>
      <c r="K15" s="6">
        <v>4.9829476168392235E-2</v>
      </c>
      <c r="L15" s="5">
        <v>3.2631317540928545E-2</v>
      </c>
      <c r="M15" s="7">
        <v>1.07</v>
      </c>
      <c r="N15" s="2">
        <v>-0.82499999999999996</v>
      </c>
      <c r="O15" s="9">
        <v>-1.746E-2</v>
      </c>
      <c r="P15" s="8">
        <v>0.88</v>
      </c>
      <c r="Q15" s="9">
        <v>-1.309442122901568E-2</v>
      </c>
      <c r="R15" s="10">
        <v>0.41</v>
      </c>
      <c r="S15" s="8">
        <v>0.66</v>
      </c>
      <c r="T15" s="7">
        <v>0.7</v>
      </c>
      <c r="U15" s="7">
        <v>0.63</v>
      </c>
      <c r="V15" s="7">
        <v>0.9</v>
      </c>
      <c r="W15" s="10">
        <v>0.63</v>
      </c>
      <c r="Z15" s="3">
        <f t="shared" si="3"/>
        <v>-1.6170659619419544E-2</v>
      </c>
      <c r="AA15" s="3">
        <f t="shared" si="4"/>
        <v>-1.6337692406341264E-2</v>
      </c>
      <c r="AB15" s="3">
        <f t="shared" si="5"/>
        <v>-1.6669839280031001E-2</v>
      </c>
      <c r="AC15" s="12">
        <f t="shared" si="6"/>
        <v>-1.6669839280031001E-2</v>
      </c>
      <c r="AE15" s="13">
        <f t="shared" si="10"/>
        <v>-1.2049269134838538E-2</v>
      </c>
      <c r="AF15" s="13">
        <f t="shared" si="7"/>
        <v>-1.2173730539093498E-2</v>
      </c>
      <c r="AG15" s="13">
        <f t="shared" si="8"/>
        <v>-1.2421223663528363E-2</v>
      </c>
      <c r="AH15" s="13">
        <f t="shared" si="9"/>
        <v>-1.2421223663528363E-2</v>
      </c>
    </row>
    <row r="16" spans="1:34">
      <c r="A16" s="1" t="s">
        <v>0</v>
      </c>
      <c r="B16" s="1">
        <v>1996</v>
      </c>
      <c r="C16" s="2">
        <v>0.96312402570659494</v>
      </c>
      <c r="D16" s="2">
        <v>0.30399738000000043</v>
      </c>
      <c r="E16" s="3">
        <f t="shared" si="0"/>
        <v>6.5912664570659451E-3</v>
      </c>
      <c r="F16" s="4">
        <v>283879.77571999899</v>
      </c>
      <c r="G16" s="4">
        <v>1573735</v>
      </c>
      <c r="H16" s="3">
        <f t="shared" si="1"/>
        <v>0.18534600709188495</v>
      </c>
      <c r="I16" s="3">
        <f t="shared" si="2"/>
        <v>0.18038600890238762</v>
      </c>
      <c r="J16" s="5">
        <v>6.1948278492513859E-2</v>
      </c>
      <c r="K16" s="6">
        <v>6.1948278492513859E-2</v>
      </c>
      <c r="L16" s="5">
        <v>9.6638059605730509E-3</v>
      </c>
      <c r="M16" s="7">
        <v>1.07</v>
      </c>
      <c r="N16" s="2">
        <v>-1.9490000000000001</v>
      </c>
      <c r="O16" s="9">
        <v>-2.4150000000000001E-2</v>
      </c>
      <c r="P16" s="8">
        <v>0.88</v>
      </c>
      <c r="Q16" s="9">
        <v>-1.589560762998175E-2</v>
      </c>
      <c r="R16" s="10">
        <v>0.41</v>
      </c>
      <c r="S16" s="8">
        <v>0.66</v>
      </c>
      <c r="T16" s="7">
        <v>0.7</v>
      </c>
      <c r="U16" s="7">
        <v>0.63</v>
      </c>
      <c r="V16" s="7">
        <v>0.9</v>
      </c>
      <c r="W16" s="10">
        <v>0.63</v>
      </c>
      <c r="Z16" s="3">
        <f t="shared" si="3"/>
        <v>4.186754409057613E-2</v>
      </c>
      <c r="AA16" s="3">
        <f t="shared" si="4"/>
        <v>4.3594247477169258E-2</v>
      </c>
      <c r="AB16" s="3">
        <f t="shared" si="5"/>
        <v>4.8571346640412856E-2</v>
      </c>
      <c r="AC16" s="12">
        <f t="shared" si="6"/>
        <v>4.8571346640412856E-2</v>
      </c>
      <c r="AE16" s="13">
        <f t="shared" si="10"/>
        <v>3.1196829234859558E-2</v>
      </c>
      <c r="AF16" s="13">
        <f t="shared" si="7"/>
        <v>3.2483450455685466E-2</v>
      </c>
      <c r="AG16" s="13">
        <f t="shared" si="8"/>
        <v>3.6192044213770792E-2</v>
      </c>
      <c r="AH16" s="13">
        <f t="shared" si="9"/>
        <v>3.6192044213770792E-2</v>
      </c>
    </row>
    <row r="17" spans="1:34">
      <c r="A17" s="1" t="s">
        <v>0</v>
      </c>
      <c r="B17" s="1">
        <v>1997</v>
      </c>
      <c r="C17" s="2">
        <v>2.5521397634460476</v>
      </c>
      <c r="D17" s="2">
        <v>0.37052416500000107</v>
      </c>
      <c r="E17" s="3">
        <f t="shared" si="0"/>
        <v>2.1816155984460465E-2</v>
      </c>
      <c r="F17" s="4">
        <v>283324.40503000002</v>
      </c>
      <c r="G17" s="4">
        <v>1424382</v>
      </c>
      <c r="H17" s="3">
        <f t="shared" si="1"/>
        <v>0.18534600709188495</v>
      </c>
      <c r="I17" s="3">
        <f t="shared" si="2"/>
        <v>0.19891040818404054</v>
      </c>
      <c r="J17" s="5">
        <v>5.8261996499507522E-2</v>
      </c>
      <c r="K17" s="6">
        <v>5.8261996499507522E-2</v>
      </c>
      <c r="L17" s="5">
        <v>-2.5391976782868649E-2</v>
      </c>
      <c r="M17" s="7">
        <v>1.07</v>
      </c>
      <c r="N17" s="2">
        <v>-1.286</v>
      </c>
      <c r="O17" s="9">
        <v>-2.3210000000000001E-2</v>
      </c>
      <c r="P17" s="8">
        <v>0.88</v>
      </c>
      <c r="Q17" s="9">
        <v>-1.04614111597449E-2</v>
      </c>
      <c r="R17" s="10">
        <v>0.41</v>
      </c>
      <c r="S17" s="8">
        <v>0.66</v>
      </c>
      <c r="T17" s="7">
        <v>0.7</v>
      </c>
      <c r="U17" s="7">
        <v>0.63</v>
      </c>
      <c r="V17" s="7">
        <v>0.9</v>
      </c>
      <c r="W17" s="10">
        <v>0.63</v>
      </c>
      <c r="Z17" s="3">
        <f t="shared" si="3"/>
        <v>0.18025139429143358</v>
      </c>
      <c r="AA17" s="3">
        <f t="shared" si="4"/>
        <v>0.16607742300658068</v>
      </c>
      <c r="AB17" s="3">
        <f t="shared" si="5"/>
        <v>0.17265989891361153</v>
      </c>
      <c r="AC17" s="12">
        <f t="shared" si="6"/>
        <v>0.17265989891361153</v>
      </c>
      <c r="AE17" s="13">
        <f t="shared" si="10"/>
        <v>0.13431100603584059</v>
      </c>
      <c r="AF17" s="13">
        <f t="shared" si="7"/>
        <v>0.1237495324324035</v>
      </c>
      <c r="AG17" s="13">
        <f t="shared" si="8"/>
        <v>0.12865434309839241</v>
      </c>
      <c r="AH17" s="13">
        <f t="shared" si="9"/>
        <v>0.12865434309839241</v>
      </c>
    </row>
    <row r="18" spans="1:34">
      <c r="A18" s="1" t="s">
        <v>0</v>
      </c>
      <c r="B18" s="1">
        <v>1998</v>
      </c>
      <c r="C18" s="2">
        <v>2.5527311512224351</v>
      </c>
      <c r="D18" s="2">
        <v>0.37052416500000107</v>
      </c>
      <c r="E18" s="3">
        <f t="shared" si="0"/>
        <v>2.1822069862224344E-2</v>
      </c>
      <c r="F18" s="4">
        <v>300548.51228999899</v>
      </c>
      <c r="G18" s="4">
        <v>1471744</v>
      </c>
      <c r="H18" s="3">
        <f t="shared" si="1"/>
        <v>0.18534600709188495</v>
      </c>
      <c r="I18" s="3">
        <f t="shared" si="2"/>
        <v>0.20421249367417091</v>
      </c>
      <c r="J18" s="5">
        <v>3.9015532738398036E-2</v>
      </c>
      <c r="K18" s="6">
        <v>3.9015532738398036E-2</v>
      </c>
      <c r="L18" s="5">
        <v>-2.91552340952916E-2</v>
      </c>
      <c r="M18" s="7">
        <v>1.07</v>
      </c>
      <c r="N18" s="2">
        <v>0</v>
      </c>
      <c r="O18" s="9">
        <v>-1.201E-2</v>
      </c>
      <c r="P18" s="8">
        <v>0.88</v>
      </c>
      <c r="Q18" s="9">
        <v>-5.342362479875129E-3</v>
      </c>
      <c r="R18" s="10">
        <v>0.41</v>
      </c>
      <c r="S18" s="8">
        <v>0.66</v>
      </c>
      <c r="T18" s="7">
        <v>0.7</v>
      </c>
      <c r="U18" s="7">
        <v>0.63</v>
      </c>
      <c r="V18" s="7">
        <v>0.9</v>
      </c>
      <c r="W18" s="10">
        <v>0.63</v>
      </c>
      <c r="Z18" s="3">
        <f t="shared" si="3"/>
        <v>0.19351493727603306</v>
      </c>
      <c r="AA18" s="3">
        <f t="shared" si="4"/>
        <v>0.1743072592034681</v>
      </c>
      <c r="AB18" s="3">
        <f t="shared" si="5"/>
        <v>0.17618640581735828</v>
      </c>
      <c r="AC18" s="12">
        <f t="shared" si="6"/>
        <v>0.17618640581735828</v>
      </c>
      <c r="AE18" s="13">
        <f t="shared" si="10"/>
        <v>0.14419409076239148</v>
      </c>
      <c r="AF18" s="13">
        <f t="shared" si="7"/>
        <v>0.1298818432722684</v>
      </c>
      <c r="AG18" s="13">
        <f t="shared" si="8"/>
        <v>0.13128205475575</v>
      </c>
      <c r="AH18" s="13">
        <f t="shared" si="9"/>
        <v>0.13128205475575</v>
      </c>
    </row>
    <row r="19" spans="1:34">
      <c r="A19" s="1" t="s">
        <v>0</v>
      </c>
      <c r="B19" s="1">
        <v>1999</v>
      </c>
      <c r="C19" s="2">
        <v>3.1659037381513269</v>
      </c>
      <c r="D19" s="2">
        <v>0.37052416500000107</v>
      </c>
      <c r="E19" s="3">
        <f t="shared" si="0"/>
        <v>2.795379573151326E-2</v>
      </c>
      <c r="F19" s="4">
        <v>296000.89817</v>
      </c>
      <c r="G19" s="4">
        <v>1457411</v>
      </c>
      <c r="H19" s="3">
        <f t="shared" si="1"/>
        <v>0.18534600709188495</v>
      </c>
      <c r="I19" s="3">
        <f t="shared" si="2"/>
        <v>0.20310049681935982</v>
      </c>
      <c r="J19" s="5">
        <v>4.8958308701757006E-2</v>
      </c>
      <c r="K19" s="6">
        <v>4.8958308701757006E-2</v>
      </c>
      <c r="L19" s="5">
        <v>-7.795652066954345E-2</v>
      </c>
      <c r="M19" s="7">
        <v>1.07</v>
      </c>
      <c r="N19" s="2">
        <v>0.86099999999999999</v>
      </c>
      <c r="O19" s="9">
        <v>-2.1900000000000001E-3</v>
      </c>
      <c r="P19" s="8">
        <v>0.88</v>
      </c>
      <c r="Q19" s="9">
        <v>-2.6215192833097868E-4</v>
      </c>
      <c r="R19" s="10">
        <v>0.41</v>
      </c>
      <c r="S19" s="8">
        <v>0.66</v>
      </c>
      <c r="T19" s="7">
        <v>0.7</v>
      </c>
      <c r="U19" s="7">
        <v>0.63</v>
      </c>
      <c r="V19" s="7">
        <v>0.9</v>
      </c>
      <c r="W19" s="10">
        <v>0.63</v>
      </c>
      <c r="Z19" s="3">
        <f t="shared" si="3"/>
        <v>0.26259387815743357</v>
      </c>
      <c r="AA19" s="3">
        <f t="shared" si="4"/>
        <v>0.23931252598221686</v>
      </c>
      <c r="AB19" s="3">
        <f t="shared" si="5"/>
        <v>0.23246332611039233</v>
      </c>
      <c r="AC19" s="12">
        <f t="shared" si="6"/>
        <v>0.23246332611039233</v>
      </c>
      <c r="AE19" s="13">
        <f t="shared" si="10"/>
        <v>0.19566699105336136</v>
      </c>
      <c r="AF19" s="13">
        <f t="shared" si="7"/>
        <v>0.17831932034701239</v>
      </c>
      <c r="AG19" s="13">
        <f t="shared" si="8"/>
        <v>0.17321576523199367</v>
      </c>
      <c r="AH19" s="13">
        <f t="shared" si="9"/>
        <v>0.17321576523199367</v>
      </c>
    </row>
    <row r="20" spans="1:34">
      <c r="A20" s="1" t="s">
        <v>0</v>
      </c>
      <c r="B20" s="1">
        <v>2000</v>
      </c>
      <c r="C20" s="2">
        <v>1.9119208540224826</v>
      </c>
      <c r="D20" s="2">
        <v>0.37052416500000107</v>
      </c>
      <c r="E20" s="3">
        <f t="shared" si="0"/>
        <v>1.5413966890224815E-2</v>
      </c>
      <c r="F20" s="4">
        <v>295322.61141000001</v>
      </c>
      <c r="G20" s="4">
        <v>1327965</v>
      </c>
      <c r="H20" s="3">
        <f t="shared" si="1"/>
        <v>0.18534600709188495</v>
      </c>
      <c r="I20" s="3">
        <f t="shared" si="2"/>
        <v>0.22238734560775322</v>
      </c>
      <c r="J20" s="5">
        <v>8.2179687595281881E-2</v>
      </c>
      <c r="K20" s="6">
        <v>8.2179687595281881E-2</v>
      </c>
      <c r="L20" s="5">
        <v>-6.7134992371236629E-2</v>
      </c>
      <c r="M20" s="7">
        <v>1.07</v>
      </c>
      <c r="N20" s="2">
        <v>2.19</v>
      </c>
      <c r="O20" s="9">
        <v>1.274E-2</v>
      </c>
      <c r="P20" s="8">
        <v>0.88</v>
      </c>
      <c r="Q20" s="9">
        <v>1.2121210419570981E-2</v>
      </c>
      <c r="R20" s="10">
        <v>0.41</v>
      </c>
      <c r="S20" s="8">
        <v>0.66</v>
      </c>
      <c r="T20" s="7">
        <v>0.7</v>
      </c>
      <c r="U20" s="7">
        <v>0.63</v>
      </c>
      <c r="V20" s="7">
        <v>0.9</v>
      </c>
      <c r="W20" s="10">
        <v>0.63</v>
      </c>
      <c r="Z20" s="3">
        <f t="shared" si="3"/>
        <v>0.15208958843556436</v>
      </c>
      <c r="AA20" s="3">
        <f t="shared" si="4"/>
        <v>0.12762931957653603</v>
      </c>
      <c r="AB20" s="3">
        <f t="shared" si="5"/>
        <v>0.129498816090278</v>
      </c>
      <c r="AC20" s="12">
        <f t="shared" si="6"/>
        <v>0.129498816090278</v>
      </c>
      <c r="AE20" s="13">
        <f t="shared" si="10"/>
        <v>0.1133267551724475</v>
      </c>
      <c r="AF20" s="13">
        <f t="shared" si="7"/>
        <v>9.5100636416042578E-2</v>
      </c>
      <c r="AG20" s="13">
        <f t="shared" si="8"/>
        <v>9.6493657305163738E-2</v>
      </c>
      <c r="AH20" s="13">
        <f t="shared" si="9"/>
        <v>9.6493657305163738E-2</v>
      </c>
    </row>
    <row r="21" spans="1:34">
      <c r="A21" s="1" t="s">
        <v>0</v>
      </c>
      <c r="B21" s="1">
        <v>2001</v>
      </c>
      <c r="C21" s="2">
        <v>2.0965309244969537</v>
      </c>
      <c r="D21" s="2">
        <v>0.52041378500000079</v>
      </c>
      <c r="E21" s="3">
        <f t="shared" si="0"/>
        <v>1.576117139496953E-2</v>
      </c>
      <c r="F21" s="4">
        <v>289565.81413999898</v>
      </c>
      <c r="G21" s="4">
        <v>1339753</v>
      </c>
      <c r="H21" s="3">
        <f t="shared" si="1"/>
        <v>0.18534600709188495</v>
      </c>
      <c r="I21" s="3">
        <f t="shared" si="2"/>
        <v>0.21613373072499109</v>
      </c>
      <c r="J21" s="5">
        <v>7.416877461804687E-2</v>
      </c>
      <c r="K21" s="6">
        <v>7.416877461804687E-2</v>
      </c>
      <c r="L21" s="5">
        <v>-6.8665992526654368E-2</v>
      </c>
      <c r="M21" s="7">
        <v>1.07</v>
      </c>
      <c r="N21" s="2">
        <v>1.77</v>
      </c>
      <c r="O21" s="9">
        <v>1.11E-2</v>
      </c>
      <c r="P21" s="8">
        <v>0.88</v>
      </c>
      <c r="Q21" s="9">
        <v>9.6571670946800862E-3</v>
      </c>
      <c r="R21" s="10">
        <v>0.41</v>
      </c>
      <c r="S21" s="8">
        <v>0.66</v>
      </c>
      <c r="T21" s="7">
        <v>0.7</v>
      </c>
      <c r="U21" s="7">
        <v>0.63</v>
      </c>
      <c r="V21" s="7">
        <v>0.9</v>
      </c>
      <c r="W21" s="10">
        <v>0.63</v>
      </c>
      <c r="Z21" s="3">
        <f t="shared" si="3"/>
        <v>0.15612779367237406</v>
      </c>
      <c r="AA21" s="3">
        <f t="shared" si="4"/>
        <v>0.13473764883962749</v>
      </c>
      <c r="AB21" s="3">
        <f t="shared" si="5"/>
        <v>0.13545017058470663</v>
      </c>
      <c r="AC21" s="12">
        <f t="shared" si="6"/>
        <v>0.13545017058470663</v>
      </c>
      <c r="AE21" s="13">
        <f t="shared" si="10"/>
        <v>0.11633574941666505</v>
      </c>
      <c r="AF21" s="13">
        <f t="shared" si="7"/>
        <v>0.1003972770235277</v>
      </c>
      <c r="AG21" s="13">
        <f t="shared" si="8"/>
        <v>0.10092819947647286</v>
      </c>
      <c r="AH21" s="13">
        <f t="shared" si="9"/>
        <v>0.10092819947647286</v>
      </c>
    </row>
    <row r="22" spans="1:34">
      <c r="A22" s="1" t="s">
        <v>0</v>
      </c>
      <c r="B22" s="1">
        <v>2002</v>
      </c>
      <c r="C22" s="2">
        <v>1.3715222810713359</v>
      </c>
      <c r="D22" s="2">
        <v>0.52041378500000079</v>
      </c>
      <c r="E22" s="3">
        <f t="shared" si="0"/>
        <v>8.5110849607133512E-3</v>
      </c>
      <c r="F22" s="4">
        <v>304872.51046999899</v>
      </c>
      <c r="G22" s="4">
        <v>1457399</v>
      </c>
      <c r="H22" s="3">
        <f t="shared" si="1"/>
        <v>0.18534600709188495</v>
      </c>
      <c r="I22" s="3">
        <f t="shared" si="2"/>
        <v>0.20918946044974573</v>
      </c>
      <c r="J22" s="5">
        <v>6.8163406489479245E-2</v>
      </c>
      <c r="K22" s="6">
        <v>6.8163406489479245E-2</v>
      </c>
      <c r="L22" s="5">
        <v>-3.1162928729876499E-2</v>
      </c>
      <c r="M22" s="7">
        <v>1.07</v>
      </c>
      <c r="N22" s="2">
        <v>0.36799999999999999</v>
      </c>
      <c r="O22" s="9">
        <v>2.8899999999999998E-3</v>
      </c>
      <c r="P22" s="8">
        <v>0.88</v>
      </c>
      <c r="Q22" s="9">
        <v>3.8884583057700482E-4</v>
      </c>
      <c r="R22" s="10">
        <v>0.41</v>
      </c>
      <c r="S22" s="8">
        <v>0.66</v>
      </c>
      <c r="T22" s="7">
        <v>0.7</v>
      </c>
      <c r="U22" s="7">
        <v>0.63</v>
      </c>
      <c r="V22" s="7">
        <v>0.9</v>
      </c>
      <c r="W22" s="10">
        <v>0.63</v>
      </c>
      <c r="Z22" s="3">
        <f t="shared" si="3"/>
        <v>8.5944015164488088E-2</v>
      </c>
      <c r="AA22" s="3">
        <f t="shared" si="4"/>
        <v>7.6701620992855213E-2</v>
      </c>
      <c r="AB22" s="3">
        <f t="shared" si="5"/>
        <v>7.9462070607689797E-2</v>
      </c>
      <c r="AC22" s="12">
        <f t="shared" si="6"/>
        <v>7.9462070607689797E-2</v>
      </c>
      <c r="AE22" s="13">
        <f t="shared" si="10"/>
        <v>6.4039599720591589E-2</v>
      </c>
      <c r="AF22" s="13">
        <f t="shared" si="7"/>
        <v>5.7152799958228834E-2</v>
      </c>
      <c r="AG22" s="13">
        <f t="shared" si="8"/>
        <v>5.9209698138335182E-2</v>
      </c>
      <c r="AH22" s="13">
        <f t="shared" si="9"/>
        <v>5.9209698138335182E-2</v>
      </c>
    </row>
    <row r="23" spans="1:34">
      <c r="A23" s="1" t="s">
        <v>0</v>
      </c>
      <c r="B23" s="1">
        <v>2003</v>
      </c>
      <c r="C23" s="2">
        <v>0.56128913550874526</v>
      </c>
      <c r="D23" s="2">
        <v>0.52041378500000079</v>
      </c>
      <c r="E23" s="3">
        <f t="shared" si="0"/>
        <v>4.0875350508744467E-4</v>
      </c>
      <c r="F23" s="4">
        <v>358075.95428000001</v>
      </c>
      <c r="G23" s="4">
        <v>1799947</v>
      </c>
      <c r="H23" s="3">
        <f t="shared" si="1"/>
        <v>0.18534600709188495</v>
      </c>
      <c r="I23" s="3">
        <f t="shared" si="2"/>
        <v>0.19893694329888603</v>
      </c>
      <c r="J23" s="5">
        <v>7.1096314444724293E-2</v>
      </c>
      <c r="K23" s="6">
        <v>7.1096314444724293E-2</v>
      </c>
      <c r="L23" s="5">
        <v>-4.2186587276728159E-2</v>
      </c>
      <c r="M23" s="7">
        <v>1.07</v>
      </c>
      <c r="N23" s="2">
        <v>-0.82499999999999996</v>
      </c>
      <c r="O23" s="9">
        <v>-7.2299999999999994E-3</v>
      </c>
      <c r="P23" s="8">
        <v>0.88</v>
      </c>
      <c r="Q23" s="9">
        <v>-5.2494950506172307E-3</v>
      </c>
      <c r="R23" s="10">
        <v>0.41</v>
      </c>
      <c r="S23" s="8">
        <v>0.66</v>
      </c>
      <c r="T23" s="7">
        <v>0.7</v>
      </c>
      <c r="U23" s="7">
        <v>0.63</v>
      </c>
      <c r="V23" s="7">
        <v>0.9</v>
      </c>
      <c r="W23" s="10">
        <v>0.63</v>
      </c>
      <c r="Z23" s="3">
        <f t="shared" si="3"/>
        <v>-1.6090246187645493E-3</v>
      </c>
      <c r="AA23" s="3">
        <f t="shared" si="4"/>
        <v>-1.8750760668276771E-3</v>
      </c>
      <c r="AB23" s="3">
        <f t="shared" si="5"/>
        <v>-1.7670611149034408E-3</v>
      </c>
      <c r="AC23" s="12">
        <f t="shared" si="6"/>
        <v>-1.7670611149034408E-3</v>
      </c>
      <c r="AE23" s="13">
        <f t="shared" si="10"/>
        <v>-1.1989350547452163E-3</v>
      </c>
      <c r="AF23" s="13">
        <f t="shared" si="7"/>
        <v>-1.3971783903217285E-3</v>
      </c>
      <c r="AG23" s="13">
        <f t="shared" si="8"/>
        <v>-1.316693038644498E-3</v>
      </c>
      <c r="AH23" s="13">
        <f t="shared" si="9"/>
        <v>-1.316693038644498E-3</v>
      </c>
    </row>
    <row r="24" spans="1:34">
      <c r="A24" s="1" t="s">
        <v>0</v>
      </c>
      <c r="B24" s="1">
        <v>2004</v>
      </c>
      <c r="C24" s="2">
        <v>1.064142428643446</v>
      </c>
      <c r="D24" s="2">
        <v>0.52041378500000079</v>
      </c>
      <c r="E24" s="3">
        <f t="shared" si="0"/>
        <v>5.4372864364344523E-3</v>
      </c>
      <c r="F24" s="4">
        <v>410676.15590999898</v>
      </c>
      <c r="G24" s="4">
        <v>2061412</v>
      </c>
      <c r="H24" s="3">
        <f t="shared" si="1"/>
        <v>0.18534600709188495</v>
      </c>
      <c r="I24" s="3">
        <f t="shared" si="2"/>
        <v>0.19922080394894323</v>
      </c>
      <c r="J24" s="5">
        <v>8.3549301031488943E-2</v>
      </c>
      <c r="K24" s="6">
        <v>8.3549301031488943E-2</v>
      </c>
      <c r="L24" s="5">
        <v>-5.6120086845179266E-2</v>
      </c>
      <c r="M24" s="7">
        <v>1.07</v>
      </c>
      <c r="N24" s="2">
        <v>-0.51500000000000001</v>
      </c>
      <c r="O24" s="9">
        <v>1.5299999999999999E-3</v>
      </c>
      <c r="P24" s="8">
        <v>0.88</v>
      </c>
      <c r="Q24" s="9">
        <v>-2.9959540048620642E-4</v>
      </c>
      <c r="R24" s="10">
        <v>0.41</v>
      </c>
      <c r="S24" s="8">
        <v>0.66</v>
      </c>
      <c r="T24" s="7">
        <v>0.7</v>
      </c>
      <c r="U24" s="7">
        <v>0.63</v>
      </c>
      <c r="V24" s="7">
        <v>0.9</v>
      </c>
      <c r="W24" s="10">
        <v>0.63</v>
      </c>
      <c r="Z24" s="3">
        <f t="shared" si="3"/>
        <v>5.5159128228674775E-2</v>
      </c>
      <c r="AA24" s="3">
        <f t="shared" si="4"/>
        <v>5.1551312387853071E-2</v>
      </c>
      <c r="AB24" s="3">
        <f t="shared" si="5"/>
        <v>5.2910542877937117E-2</v>
      </c>
      <c r="AC24" s="12">
        <f t="shared" si="6"/>
        <v>5.2910542877937117E-2</v>
      </c>
      <c r="AE24" s="13">
        <f t="shared" si="10"/>
        <v>4.1100808310392797E-2</v>
      </c>
      <c r="AF24" s="13">
        <f t="shared" si="7"/>
        <v>3.8412510796369995E-2</v>
      </c>
      <c r="AG24" s="13">
        <f t="shared" si="8"/>
        <v>3.942531635759973E-2</v>
      </c>
      <c r="AH24" s="13">
        <f t="shared" si="9"/>
        <v>3.942531635759973E-2</v>
      </c>
    </row>
    <row r="25" spans="1:34">
      <c r="A25" s="1" t="s">
        <v>0</v>
      </c>
      <c r="B25" s="1">
        <v>2005</v>
      </c>
      <c r="C25" s="2">
        <v>0.43778720752441458</v>
      </c>
      <c r="D25" s="2">
        <v>0.4411468598514221</v>
      </c>
      <c r="E25" s="3">
        <f t="shared" si="0"/>
        <v>-3.3596523270075228E-5</v>
      </c>
      <c r="F25" s="4">
        <v>434401.96135</v>
      </c>
      <c r="G25" s="4">
        <v>2136399</v>
      </c>
      <c r="H25" s="3">
        <f t="shared" si="1"/>
        <v>0.18534600709188495</v>
      </c>
      <c r="I25" s="3">
        <f t="shared" si="2"/>
        <v>0.20333372246944509</v>
      </c>
      <c r="J25" s="5">
        <v>0.11542688846305177</v>
      </c>
      <c r="K25" s="6">
        <v>0.11542688846305177</v>
      </c>
      <c r="L25" s="5">
        <v>-5.4545519099025858E-2</v>
      </c>
      <c r="M25" s="7">
        <v>1.07</v>
      </c>
      <c r="N25" s="2">
        <v>-0.622</v>
      </c>
      <c r="O25" s="9">
        <v>7.5000000000000002E-4</v>
      </c>
      <c r="P25" s="8">
        <v>0.88</v>
      </c>
      <c r="Q25" s="9">
        <v>2.2023754107030973E-3</v>
      </c>
      <c r="R25" s="10">
        <v>0.41</v>
      </c>
      <c r="S25" s="8">
        <v>0.66</v>
      </c>
      <c r="T25" s="7">
        <v>0.7</v>
      </c>
      <c r="U25" s="7">
        <v>0.63</v>
      </c>
      <c r="V25" s="7">
        <v>0.9</v>
      </c>
      <c r="W25" s="10">
        <v>0.63</v>
      </c>
      <c r="Z25" s="3">
        <f t="shared" si="3"/>
        <v>-2.3253649490437745E-3</v>
      </c>
      <c r="AA25" s="3">
        <f t="shared" si="4"/>
        <v>-2.2970489990723083E-3</v>
      </c>
      <c r="AB25" s="3">
        <f t="shared" si="5"/>
        <v>-2.3159638237252784E-3</v>
      </c>
      <c r="AC25" s="12">
        <f t="shared" si="6"/>
        <v>-2.3159638237252784E-3</v>
      </c>
      <c r="AE25" s="13">
        <f t="shared" si="10"/>
        <v>-1.7327028561098549E-3</v>
      </c>
      <c r="AF25" s="13">
        <f t="shared" si="7"/>
        <v>-1.7116037475982215E-3</v>
      </c>
      <c r="AG25" s="13">
        <f t="shared" si="8"/>
        <v>-1.7256977807574019E-3</v>
      </c>
      <c r="AH25" s="13">
        <f t="shared" si="9"/>
        <v>-1.7256977807574019E-3</v>
      </c>
    </row>
    <row r="26" spans="1:34">
      <c r="A26" s="1" t="s">
        <v>0</v>
      </c>
      <c r="B26" s="1">
        <v>2006</v>
      </c>
      <c r="C26" s="2">
        <v>0.34911661887384138</v>
      </c>
      <c r="D26" s="2">
        <v>0.4411468598514221</v>
      </c>
      <c r="E26" s="3">
        <f t="shared" si="0"/>
        <v>-9.2030240977580727E-4</v>
      </c>
      <c r="F26" s="4">
        <v>478987.38494999899</v>
      </c>
      <c r="G26" s="4">
        <v>2247975</v>
      </c>
      <c r="H26" s="3">
        <f t="shared" si="1"/>
        <v>0.18534600709188495</v>
      </c>
      <c r="I26" s="3">
        <f t="shared" si="2"/>
        <v>0.21307504974476985</v>
      </c>
      <c r="J26" s="5">
        <v>0.12493432315770342</v>
      </c>
      <c r="K26" s="6">
        <v>0.12493432315770342</v>
      </c>
      <c r="L26" s="5">
        <v>-5.6740202109651423E-2</v>
      </c>
      <c r="M26" s="7">
        <v>1.07</v>
      </c>
      <c r="N26" s="2">
        <v>7.9000000000000001E-2</v>
      </c>
      <c r="O26" s="9">
        <v>8.6400000000000001E-3</v>
      </c>
      <c r="P26" s="8">
        <v>0.88</v>
      </c>
      <c r="Q26" s="9">
        <v>1.5463304410253747E-2</v>
      </c>
      <c r="R26" s="10">
        <v>0.41</v>
      </c>
      <c r="S26" s="8">
        <v>0.66</v>
      </c>
      <c r="T26" s="7">
        <v>0.7</v>
      </c>
      <c r="U26" s="7">
        <v>0.63</v>
      </c>
      <c r="V26" s="7">
        <v>0.9</v>
      </c>
      <c r="W26" s="10">
        <v>0.63</v>
      </c>
      <c r="Z26" s="3">
        <f t="shared" si="3"/>
        <v>-1.6472238776191656E-2</v>
      </c>
      <c r="AA26" s="3">
        <f t="shared" si="4"/>
        <v>-1.5331193071673951E-2</v>
      </c>
      <c r="AB26" s="3">
        <f t="shared" si="5"/>
        <v>-1.5889371295080664E-2</v>
      </c>
      <c r="AC26" s="12">
        <f t="shared" si="6"/>
        <v>-1.5889371295080664E-2</v>
      </c>
      <c r="AE26" s="13">
        <f t="shared" si="10"/>
        <v>-1.2273985288101757E-2</v>
      </c>
      <c r="AF26" s="13">
        <f t="shared" si="7"/>
        <v>-1.1423756100643367E-2</v>
      </c>
      <c r="AG26" s="13">
        <f t="shared" si="8"/>
        <v>-1.1839672321584447E-2</v>
      </c>
      <c r="AH26" s="13">
        <f t="shared" si="9"/>
        <v>-1.1839672321584447E-2</v>
      </c>
    </row>
    <row r="27" spans="1:34">
      <c r="A27" s="1" t="s">
        <v>0</v>
      </c>
      <c r="B27" s="1">
        <v>2007</v>
      </c>
      <c r="C27" s="2">
        <v>-4.2960446927711296E-2</v>
      </c>
      <c r="D27" s="2">
        <v>0.4411468598514221</v>
      </c>
      <c r="E27" s="3">
        <f t="shared" si="0"/>
        <v>-4.8410730677913337E-3</v>
      </c>
      <c r="F27" s="4">
        <v>545201.30000000005</v>
      </c>
      <c r="G27" s="4">
        <v>2560255</v>
      </c>
      <c r="H27" s="3">
        <f t="shared" si="1"/>
        <v>0.18534600709188495</v>
      </c>
      <c r="I27" s="3">
        <f t="shared" si="2"/>
        <v>0.2129480461907115</v>
      </c>
      <c r="J27" s="14">
        <v>0.12493432315770342</v>
      </c>
      <c r="K27" s="15">
        <v>0.15</v>
      </c>
      <c r="L27" s="16">
        <v>-7.8955903343538317E-2</v>
      </c>
      <c r="M27" s="7">
        <v>1.07</v>
      </c>
      <c r="N27" s="2">
        <v>0.69599999999999995</v>
      </c>
      <c r="O27" s="9">
        <v>1.8600000000000002E-2</v>
      </c>
      <c r="P27" s="8">
        <v>0.88</v>
      </c>
      <c r="Q27" s="9">
        <v>2.8449391902688269E-2</v>
      </c>
      <c r="R27" s="10">
        <v>0.41</v>
      </c>
      <c r="S27" s="8">
        <v>0.66</v>
      </c>
      <c r="T27" s="7">
        <v>0.7</v>
      </c>
      <c r="U27" s="7">
        <v>0.63</v>
      </c>
      <c r="V27" s="7">
        <v>0.9</v>
      </c>
      <c r="W27" s="10">
        <v>0.63</v>
      </c>
      <c r="Z27" s="3">
        <f t="shared" si="3"/>
        <v>-5.5187315210226157E-2</v>
      </c>
      <c r="AA27" s="3">
        <f t="shared" si="4"/>
        <v>-4.9208992583495766E-2</v>
      </c>
      <c r="AB27" s="3">
        <f t="shared" si="5"/>
        <v>-5.1143708742492522E-2</v>
      </c>
      <c r="AC27" s="17">
        <f t="shared" si="6"/>
        <v>-5.2279105252394001E-2</v>
      </c>
      <c r="AD27" s="18"/>
      <c r="AE27" s="13">
        <f t="shared" si="10"/>
        <v>-4.1121811320461943E-2</v>
      </c>
      <c r="AF27" s="13">
        <f t="shared" si="7"/>
        <v>-3.6667174342149549E-2</v>
      </c>
      <c r="AG27" s="13">
        <f t="shared" si="8"/>
        <v>-3.8108792448517788E-2</v>
      </c>
      <c r="AH27" s="19">
        <f t="shared" si="9"/>
        <v>-3.8954812242672006E-2</v>
      </c>
    </row>
    <row r="28" spans="1:34">
      <c r="A28" s="1" t="s">
        <v>0</v>
      </c>
      <c r="B28" s="1">
        <v>2008</v>
      </c>
      <c r="C28" s="2">
        <v>-1.1267727379770929</v>
      </c>
      <c r="D28" s="2">
        <v>0.4411468598514221</v>
      </c>
      <c r="E28" s="3">
        <f t="shared" si="0"/>
        <v>-1.5679195978285151E-2</v>
      </c>
      <c r="F28" s="4">
        <v>661631.59609746968</v>
      </c>
      <c r="G28" s="4">
        <v>2843133</v>
      </c>
      <c r="H28" s="3">
        <f t="shared" si="1"/>
        <v>0.18534600709188495</v>
      </c>
      <c r="I28" s="3">
        <f t="shared" si="2"/>
        <v>0.23271215103108778</v>
      </c>
      <c r="J28" s="14">
        <v>0.12493432315770342</v>
      </c>
      <c r="K28" s="15">
        <v>0.2</v>
      </c>
      <c r="L28" s="54">
        <v>4.0099956660941183E-2</v>
      </c>
      <c r="M28" s="7">
        <v>1.07</v>
      </c>
      <c r="N28" s="2">
        <v>-0.65800000000000003</v>
      </c>
      <c r="O28" s="9">
        <v>1.0200000000000001E-2</v>
      </c>
      <c r="P28" s="8">
        <v>0.88</v>
      </c>
      <c r="Q28" s="9">
        <v>1.7159399952795539E-2</v>
      </c>
      <c r="R28" s="10">
        <v>0.41</v>
      </c>
      <c r="S28" s="8">
        <v>0.66</v>
      </c>
      <c r="T28" s="7">
        <v>0.7</v>
      </c>
      <c r="U28" s="7">
        <v>0.63</v>
      </c>
      <c r="V28" s="7">
        <v>0.9</v>
      </c>
      <c r="W28" s="10">
        <v>0.63</v>
      </c>
      <c r="Z28" s="3">
        <f t="shared" si="3"/>
        <v>-0.1567728507928261</v>
      </c>
      <c r="AA28" s="3">
        <f t="shared" si="4"/>
        <v>-0.12636799399295365</v>
      </c>
      <c r="AB28" s="3">
        <f t="shared" si="5"/>
        <v>-0.14988400652596892</v>
      </c>
      <c r="AC28" s="17">
        <f t="shared" ref="AC28:AC33" si="11">(E28/(I28*(1-K28-L28))+M28*O28-P28*Q28)/((1-R28)*S28+U28*W28+R28-W28)</f>
        <v>-0.163959850889701</v>
      </c>
      <c r="AD28" s="18"/>
      <c r="AE28" s="13">
        <f t="shared" si="10"/>
        <v>-0.11681640184733871</v>
      </c>
      <c r="AF28" s="13">
        <f t="shared" si="7"/>
        <v>-9.4160782892381126E-2</v>
      </c>
      <c r="AG28" s="13">
        <f t="shared" si="8"/>
        <v>-0.11168330644165289</v>
      </c>
      <c r="AH28" s="19">
        <f t="shared" si="9"/>
        <v>-0.122171662577418</v>
      </c>
    </row>
    <row r="29" spans="1:34">
      <c r="A29" s="7" t="s">
        <v>0</v>
      </c>
      <c r="B29" s="7">
        <v>2009</v>
      </c>
      <c r="C29" s="2">
        <v>-0.93965883111014314</v>
      </c>
      <c r="D29" s="2">
        <v>0.22881488962362551</v>
      </c>
      <c r="E29" s="3">
        <f t="shared" si="0"/>
        <v>-1.1684737207337688E-2</v>
      </c>
      <c r="F29" s="4">
        <v>661631.59609746968</v>
      </c>
      <c r="G29" s="4">
        <v>2843133</v>
      </c>
      <c r="H29" s="3">
        <f t="shared" si="1"/>
        <v>0.18534600709188495</v>
      </c>
      <c r="I29" s="3">
        <f>F29/G29</f>
        <v>0.23271215103108778</v>
      </c>
      <c r="J29" s="14">
        <v>0.12493432315770342</v>
      </c>
      <c r="K29" s="15">
        <v>0.15</v>
      </c>
      <c r="L29" s="54">
        <v>4.0099956660941183E-2</v>
      </c>
      <c r="M29" s="7">
        <v>1.07</v>
      </c>
      <c r="N29" s="2">
        <v>-4.2229999999999999</v>
      </c>
      <c r="O29" s="9">
        <v>-2.6880000000000001E-2</v>
      </c>
      <c r="P29" s="8">
        <v>0.88</v>
      </c>
      <c r="Q29" s="9">
        <v>-3.1188215388114619E-2</v>
      </c>
      <c r="R29" s="10">
        <v>0.41</v>
      </c>
      <c r="S29" s="8">
        <v>0.66</v>
      </c>
      <c r="T29" s="7">
        <v>0.7</v>
      </c>
      <c r="U29" s="7">
        <v>0.63</v>
      </c>
      <c r="V29" s="7">
        <v>0.9</v>
      </c>
      <c r="W29" s="10">
        <v>0.63</v>
      </c>
      <c r="Z29" s="3">
        <f>(E29/H29+M29*O29-P29*Q29)/((1-R29)*S29+U29*W29+R29-W29)</f>
        <v>-0.11364789434642206</v>
      </c>
      <c r="AA29" s="3">
        <f>(E29/I29+M29*O29-P29*Q29)/((1-R29)*S29+U29*W29+R29-W29)</f>
        <v>-9.098903084185983E-2</v>
      </c>
      <c r="AB29" s="3">
        <f>(E29/(I29*(1-J29-L29))+M29*O29-P29*Q29)/((1-R29)*S29+U29*W29+R29-W29)</f>
        <v>-0.1085140638214397</v>
      </c>
      <c r="AC29" s="17">
        <f t="shared" si="11"/>
        <v>-0.11180055670061047</v>
      </c>
      <c r="AD29" s="18"/>
      <c r="AE29" s="13">
        <f>(E29/(H29)+M29*O29-P29*Q29)/((1-R29)*T29+V29*W29+R29-W29)</f>
        <v>-8.4682634958393177E-2</v>
      </c>
      <c r="AF29" s="13">
        <f>(E29/(I29)+M29*O29-P29*Q29)/((1-R29)*T29+V29*W29+R29-W29)</f>
        <v>-6.779880021808582E-2</v>
      </c>
      <c r="AG29" s="13">
        <f>(E29/(I29*(1-J29-L29))+M29*O29-P29*Q29)/((1-R29)*T29+V29*W29+R29-W29)</f>
        <v>-8.0857255713264881E-2</v>
      </c>
      <c r="AH29" s="19">
        <f>(E29/(I29*(1-K29-L29))+M29*O29-P29*Q29)/((1-R29)*T29+V29*W29+R29-W29)</f>
        <v>-8.3306125341520668E-2</v>
      </c>
    </row>
    <row r="30" spans="1:34">
      <c r="A30" s="7" t="s">
        <v>0</v>
      </c>
      <c r="B30" s="7">
        <v>2010</v>
      </c>
      <c r="C30" s="2">
        <v>-0.86535472414931303</v>
      </c>
      <c r="D30" s="2">
        <v>0.22881488962362551</v>
      </c>
      <c r="E30" s="3">
        <f>(C30-D30)/100</f>
        <v>-1.0941696137729386E-2</v>
      </c>
      <c r="F30" s="4">
        <v>661631.59609747003</v>
      </c>
      <c r="G30" s="4">
        <v>2843133</v>
      </c>
      <c r="H30" s="3">
        <f t="shared" si="1"/>
        <v>0.18534600709188495</v>
      </c>
      <c r="I30" s="3">
        <f>F30/G30</f>
        <v>0.23271215103108789</v>
      </c>
      <c r="J30" s="14">
        <v>0.124934323157703</v>
      </c>
      <c r="K30" s="15">
        <v>0.1</v>
      </c>
      <c r="L30" s="54">
        <v>4.0099956660941197E-2</v>
      </c>
      <c r="M30" s="7">
        <v>1.07</v>
      </c>
      <c r="N30" s="2">
        <v>-3.6440000000000001</v>
      </c>
      <c r="O30" s="9">
        <v>-1.78E-2</v>
      </c>
      <c r="P30" s="8">
        <v>0.88</v>
      </c>
      <c r="Q30" s="9">
        <v>-1.9185499178467961E-2</v>
      </c>
      <c r="R30" s="10">
        <v>0.41</v>
      </c>
      <c r="S30" s="8">
        <v>0.66</v>
      </c>
      <c r="T30" s="7">
        <v>0.7</v>
      </c>
      <c r="U30" s="7">
        <v>0.63</v>
      </c>
      <c r="V30" s="7">
        <v>0.9</v>
      </c>
      <c r="W30" s="10">
        <v>0.63</v>
      </c>
      <c r="Z30" s="3">
        <f>(E30/H30+M30*O30-P30*Q30)/((1-R30)*S30+U30*W30+R30-W30)</f>
        <v>-0.1080640165534712</v>
      </c>
      <c r="AA30" s="3">
        <f>(E30/I30+M30*O30-P30*Q30)/((1-R30)*S30+U30*W30+R30-W30)</f>
        <v>-8.6846046915479216E-2</v>
      </c>
      <c r="AB30" s="3">
        <f>(E30/(I30*(1-J30-L30))+M30*O30-P30*Q30)/((1-R30)*S30+U30*W30+R30-W30)</f>
        <v>-0.10325665010352802</v>
      </c>
      <c r="AC30" s="17">
        <f t="shared" si="11"/>
        <v>-0.10037328263067458</v>
      </c>
      <c r="AD30" s="18"/>
      <c r="AE30" s="13">
        <f>(E30/(H30)+M30*O30-P30*Q30)/((1-R30)*T30+V30*W30+R30-W30)</f>
        <v>-8.0521911281882561E-2</v>
      </c>
      <c r="AF30" s="13">
        <f>(E30/(I30)+M30*O30-P30*Q30)/((1-R30)*T30+V30*W30+R30-W30)</f>
        <v>-6.4711732063468266E-2</v>
      </c>
      <c r="AG30" s="13">
        <f>(E30/(I30*(1-J30-L30))+M30*O30-P30*Q30)/((1-R30)*T30+V30*W30+R30-W30)</f>
        <v>-7.6939790728457802E-2</v>
      </c>
      <c r="AH30" s="19">
        <f>(E30/(I30*(1-K30-L30))+M30*O30-P30*Q30)/((1-R30)*T30+V30*W30+R30-W30)</f>
        <v>-7.4791302570725027E-2</v>
      </c>
    </row>
    <row r="31" spans="1:34">
      <c r="A31" s="7" t="s">
        <v>0</v>
      </c>
      <c r="B31" s="7">
        <v>2011</v>
      </c>
      <c r="C31" s="2">
        <v>-0.93562351468347948</v>
      </c>
      <c r="D31" s="2">
        <v>0.22881488962362551</v>
      </c>
      <c r="E31" s="3">
        <f>(C31-D31)/100</f>
        <v>-1.1644384043071049E-2</v>
      </c>
      <c r="F31" s="4">
        <v>661631.59609747003</v>
      </c>
      <c r="G31" s="4">
        <v>2843133</v>
      </c>
      <c r="H31" s="3">
        <f t="shared" si="1"/>
        <v>0.18534600709188495</v>
      </c>
      <c r="I31" s="3">
        <f>F31/G31</f>
        <v>0.23271215103108789</v>
      </c>
      <c r="J31" s="14">
        <v>0.124934323157703</v>
      </c>
      <c r="K31" s="15">
        <v>0.1</v>
      </c>
      <c r="L31" s="54">
        <v>4.0099956660941197E-2</v>
      </c>
      <c r="M31" s="7">
        <v>1.07</v>
      </c>
      <c r="N31" s="2">
        <v>-2.5760000000000001</v>
      </c>
      <c r="O31" s="9">
        <v>-7.9900000000000006E-3</v>
      </c>
      <c r="P31" s="8">
        <v>0.88</v>
      </c>
      <c r="Q31" s="9">
        <v>-1.1743998809529088E-2</v>
      </c>
      <c r="R31" s="10">
        <v>0.41</v>
      </c>
      <c r="S31" s="8">
        <v>0.66</v>
      </c>
      <c r="T31" s="7">
        <v>0.7</v>
      </c>
      <c r="U31" s="7">
        <v>0.63</v>
      </c>
      <c r="V31" s="7">
        <v>0.9</v>
      </c>
      <c r="W31" s="10">
        <v>0.63</v>
      </c>
      <c r="Z31" s="3">
        <f>(E31/H31+M31*O31-P31*Q31)/((1-R31)*S31+U31*W31+R31-W31)</f>
        <v>-0.10778685351431035</v>
      </c>
      <c r="AA31" s="3">
        <f>(E31/I31+M31*O31-P31*Q31)/((1-R31)*S31+U31*W31+R31-W31)</f>
        <v>-8.5206242248105718E-2</v>
      </c>
      <c r="AB31" s="3">
        <f>(E31/(I31*(1-J31-L31))+M31*O31-P31*Q31)/((1-R31)*S31+U31*W31+R31-W31)</f>
        <v>-0.10267075263979548</v>
      </c>
      <c r="AC31" s="17">
        <f t="shared" si="11"/>
        <v>-9.960221209831302E-2</v>
      </c>
      <c r="AD31" s="18"/>
      <c r="AE31" s="13">
        <f>(E31/(H31)+M31*O31-P31*Q31)/((1-R31)*T31+V31*W31+R31-W31)</f>
        <v>-8.0315388348886782E-2</v>
      </c>
      <c r="AF31" s="13">
        <f>(E31/(I31)+M31*O31-P31*Q31)/((1-R31)*T31+V31*W31+R31-W31)</f>
        <v>-6.3489861822502991E-2</v>
      </c>
      <c r="AG31" s="13">
        <f>(E31/(I31*(1-J31-L31))+M31*O31-P31*Q31)/((1-R31)*T31+V31*W31+R31-W31)</f>
        <v>-7.6503220026205507E-2</v>
      </c>
      <c r="AH31" s="19">
        <f>(E31/(I31*(1-K31-L31))+M31*O31-P31*Q31)/((1-R31)*T31+V31*W31+R31-W31)</f>
        <v>-7.4216753567466667E-2</v>
      </c>
    </row>
    <row r="32" spans="1:34">
      <c r="A32" s="7" t="s">
        <v>0</v>
      </c>
      <c r="B32" s="7">
        <v>2012</v>
      </c>
      <c r="C32" s="2">
        <v>-1.0762042195146315</v>
      </c>
      <c r="D32" s="2">
        <v>0.22881488962362551</v>
      </c>
      <c r="E32" s="3">
        <f>(C32-D32)/100</f>
        <v>-1.3050191091382571E-2</v>
      </c>
      <c r="F32" s="4">
        <v>661631.59609747003</v>
      </c>
      <c r="G32" s="4">
        <v>2843133</v>
      </c>
      <c r="H32" s="3">
        <f t="shared" si="1"/>
        <v>0.18534600709188495</v>
      </c>
      <c r="I32" s="3">
        <f>F32/G32</f>
        <v>0.23271215103108789</v>
      </c>
      <c r="J32" s="14">
        <v>0.124934323157703</v>
      </c>
      <c r="K32" s="15">
        <v>0.1</v>
      </c>
      <c r="L32" s="54">
        <v>4.0099956660941197E-2</v>
      </c>
      <c r="M32" s="7">
        <v>1.07</v>
      </c>
      <c r="N32" s="2">
        <v>-2.5760000000000001</v>
      </c>
      <c r="O32" s="9">
        <v>-1.5429999999999999E-2</v>
      </c>
      <c r="P32" s="8">
        <v>0.88</v>
      </c>
      <c r="Q32" s="9">
        <v>-2.0742504486929117E-2</v>
      </c>
      <c r="R32" s="10">
        <v>0.41</v>
      </c>
      <c r="S32" s="8">
        <v>0.66</v>
      </c>
      <c r="T32" s="7">
        <v>0.7</v>
      </c>
      <c r="U32" s="7">
        <v>0.63</v>
      </c>
      <c r="V32" s="7">
        <v>0.9</v>
      </c>
      <c r="W32" s="10">
        <v>0.63</v>
      </c>
      <c r="Z32" s="3">
        <f>(E32/H32+M32*O32-P32*Q32)/((1-R32)*S32+U32*W32+R32-W32)</f>
        <v>-0.12125477892315958</v>
      </c>
      <c r="AA32" s="3">
        <f>(E32/I32+M32*O32-P32*Q32)/((1-R32)*S32+U32*W32+R32-W32)</f>
        <v>-9.594804815112308E-2</v>
      </c>
      <c r="AB32" s="3">
        <f>(E32/(I32*(1-J32-L32))+M32*O32-P32*Q32)/((1-R32)*S32+U32*W32+R32-W32)</f>
        <v>-0.11552101973003696</v>
      </c>
      <c r="AC32" s="17">
        <f t="shared" si="11"/>
        <v>-0.11208201941109527</v>
      </c>
      <c r="AD32" s="18"/>
      <c r="AE32" s="13">
        <f>(E32/(H32)+M32*O32-P32*Q32)/((1-R32)*T32+V32*W32+R32-W32)</f>
        <v>-9.0350764873927999E-2</v>
      </c>
      <c r="AF32" s="13">
        <f>(E32/(I32)+M32*O32-P32*Q32)/((1-R32)*T32+V32*W32+R32-W32)</f>
        <v>-7.1493920615764484E-2</v>
      </c>
      <c r="AG32" s="13">
        <f>(E32/(I32*(1-J32-L32))+M32*O32-P32*Q32)/((1-R32)*T32+V32*W32+R32-W32)</f>
        <v>-8.6078359833052551E-2</v>
      </c>
      <c r="AH32" s="19">
        <f>(E32/(I32*(1-K32-L32))+M32*O32-P32*Q32)/((1-R32)*T32+V32*W32+R32-W32)</f>
        <v>-8.3515852095399024E-2</v>
      </c>
    </row>
    <row r="33" spans="1:34">
      <c r="A33" s="7" t="s">
        <v>0</v>
      </c>
      <c r="B33" s="7">
        <v>2013</v>
      </c>
      <c r="C33" s="2">
        <v>-0.74761772903645995</v>
      </c>
      <c r="D33" s="2">
        <v>-0.25699853556943331</v>
      </c>
      <c r="E33" s="3">
        <f>(C33-D33)/100</f>
        <v>-4.9061919346702664E-3</v>
      </c>
      <c r="F33" s="4">
        <v>661631.59609747003</v>
      </c>
      <c r="G33" s="4">
        <v>2843133</v>
      </c>
      <c r="H33" s="3">
        <f t="shared" si="1"/>
        <v>0.18534600709188495</v>
      </c>
      <c r="I33" s="3">
        <f>F33/G33</f>
        <v>0.23271215103108789</v>
      </c>
      <c r="J33" s="14">
        <v>0.124934323157703</v>
      </c>
      <c r="K33" s="15">
        <v>0.1</v>
      </c>
      <c r="L33" s="54">
        <v>4.0099956660941197E-2</v>
      </c>
      <c r="M33" s="7">
        <v>1.07</v>
      </c>
      <c r="N33" s="2">
        <v>-2.5760000000000001</v>
      </c>
      <c r="O33" s="9">
        <v>-1.8169999999999999E-2</v>
      </c>
      <c r="P33" s="8">
        <v>0.88</v>
      </c>
      <c r="Q33" s="9">
        <v>-2.5398897081707901E-2</v>
      </c>
      <c r="R33" s="10">
        <v>0.41</v>
      </c>
      <c r="S33" s="8">
        <v>0.66</v>
      </c>
      <c r="T33" s="7">
        <v>0.7</v>
      </c>
      <c r="U33" s="7">
        <v>0.63</v>
      </c>
      <c r="V33" s="7">
        <v>0.9</v>
      </c>
      <c r="W33" s="10">
        <v>0.63</v>
      </c>
      <c r="Z33" s="3">
        <f>(E33/H33+M33*O33-P33*Q33)/((1-R33)*S33+U33*W33+R33-W33)</f>
        <v>-4.160571969649568E-2</v>
      </c>
      <c r="AA33" s="3">
        <f>(E33/I33+M33*O33-P33*Q33)/((1-R33)*S33+U33*W33+R33-W33)</f>
        <v>-3.2091707408305997E-2</v>
      </c>
      <c r="AB33" s="3">
        <f>(E33/(I33*(1-J33-L33))+M33*O33-P33*Q33)/((1-R33)*S33+U33*W33+R33-W33)</f>
        <v>-3.9450124969057906E-2</v>
      </c>
      <c r="AC33" s="17">
        <f t="shared" si="11"/>
        <v>-3.8157240021245799E-2</v>
      </c>
      <c r="AD33" s="18"/>
      <c r="AE33" s="13">
        <f>(E33/(H33)+M33*O33-P33*Q33)/((1-R33)*T33+V33*W33+R33-W33)</f>
        <v>-3.1001735610691451E-2</v>
      </c>
      <c r="AF33" s="13">
        <f>(E33/(I33)+M33*O33-P33*Q33)/((1-R33)*T33+V33*W33+R33-W33)</f>
        <v>-2.3912544612268008E-2</v>
      </c>
      <c r="AG33" s="13">
        <f>(E33/(I33*(1-J33-L33))+M33*O33-P33*Q33)/((1-R33)*T33+V33*W33+R33-W33)</f>
        <v>-2.9395533907865125E-2</v>
      </c>
      <c r="AH33" s="19">
        <f>(E33/(I33*(1-K33-L33))+M33*O33-P33*Q33)/((1-R33)*T33+V33*W33+R33-W33)</f>
        <v>-2.8432164505304603E-2</v>
      </c>
    </row>
    <row r="34" spans="1:34">
      <c r="A34" s="7" t="s">
        <v>0</v>
      </c>
      <c r="B34" s="7">
        <v>2014</v>
      </c>
      <c r="C34" s="2">
        <v>-1.1759550682344948</v>
      </c>
      <c r="D34" s="2">
        <v>-0.25699853556943331</v>
      </c>
      <c r="E34" s="3">
        <f t="shared" ref="E34:E36" si="12">(C34-D34)/100</f>
        <v>-9.1895653266506148E-3</v>
      </c>
      <c r="F34" s="4">
        <v>661631.59609747003</v>
      </c>
      <c r="G34" s="4">
        <v>2843133</v>
      </c>
      <c r="H34" s="3">
        <f t="shared" si="1"/>
        <v>0.18534600709188495</v>
      </c>
      <c r="I34" s="3">
        <f t="shared" ref="I34:I36" si="13">F34/G34</f>
        <v>0.23271215103108789</v>
      </c>
      <c r="J34" s="14">
        <v>0.124934323157703</v>
      </c>
      <c r="K34" s="15">
        <v>0.1</v>
      </c>
      <c r="L34" s="54">
        <v>4.0099956660941197E-2</v>
      </c>
      <c r="M34" s="7">
        <v>1.07</v>
      </c>
      <c r="O34" s="9">
        <v>-2.5000000000000001E-2</v>
      </c>
      <c r="P34" s="8">
        <v>0.88</v>
      </c>
      <c r="Q34" s="9">
        <v>-2.2506854303370093E-2</v>
      </c>
      <c r="R34" s="10">
        <v>0.41</v>
      </c>
      <c r="S34" s="8">
        <v>0.66</v>
      </c>
      <c r="T34" s="7">
        <v>0.7</v>
      </c>
      <c r="U34" s="7">
        <v>0.63</v>
      </c>
      <c r="V34" s="7">
        <v>0.9</v>
      </c>
      <c r="W34" s="10">
        <v>0.63</v>
      </c>
      <c r="Z34" s="3">
        <f t="shared" ref="Z34:Z36" si="14">(E34/H34+M34*O34-P34*Q34)/((1-R34)*S34+U34*W34+R34-W34)</f>
        <v>-9.9813814743838852E-2</v>
      </c>
      <c r="AA34" s="3">
        <f t="shared" ref="AA34:AA36" si="15">(E34/I34+M34*O34-P34*Q34)/((1-R34)*S34+U34*W34+R34-W34)</f>
        <v>-8.1993550350380792E-2</v>
      </c>
      <c r="AB34" s="3">
        <f t="shared" ref="AB34:AB36" si="16">(E34/(I34*(1-J34-L34))+M34*O34-P34*Q34)/((1-R34)*S34+U34*W34+R34-W34)</f>
        <v>-9.5776268143676291E-2</v>
      </c>
      <c r="AC34" s="17">
        <f t="shared" ref="AC34:AC36" si="17">(E34/(I34*(1-K34-L34))+M34*O34-P34*Q34)/((1-R34)*S34+U34*W34+R34-W34)</f>
        <v>-9.3354624056782035E-2</v>
      </c>
      <c r="AD34" s="18"/>
      <c r="AE34" s="13">
        <f t="shared" ref="AE34:AE36" si="18">(E34/(H34)+M34*O34-P34*Q34)/((1-R34)*T34+V34*W34+R34-W34)</f>
        <v>-7.4374425380836773E-2</v>
      </c>
      <c r="AF34" s="13">
        <f t="shared" ref="AF34:AF36" si="19">(E34/(I34)+M34*O34-P34*Q34)/((1-R34)*T34+V34*W34+R34-W34)</f>
        <v>-6.1095983636079799E-2</v>
      </c>
      <c r="AG34" s="13">
        <f t="shared" ref="AG34:AG36" si="20">(E34/(I34*(1-J34-L34))+M34*O34-P34*Q34)/((1-R34)*T34+V34*W34+R34-W34)</f>
        <v>-7.1365921907584062E-2</v>
      </c>
      <c r="AH34" s="19">
        <f t="shared" ref="AH34:AH36" si="21">(E34/(I34*(1-K34-L34))+M34*O34-P34*Q34)/((1-R34)*T34+V34*W34+R34-W34)</f>
        <v>-6.956147842546799E-2</v>
      </c>
    </row>
    <row r="35" spans="1:34">
      <c r="A35" s="7" t="s">
        <v>0</v>
      </c>
      <c r="B35" s="7">
        <v>2015</v>
      </c>
      <c r="C35" s="2">
        <v>-0.25906883489087623</v>
      </c>
      <c r="D35" s="2">
        <v>-0.25699853556943331</v>
      </c>
      <c r="E35" s="3">
        <f t="shared" si="12"/>
        <v>-2.0702993214429256E-5</v>
      </c>
      <c r="F35" s="4">
        <v>661631.59609747003</v>
      </c>
      <c r="G35" s="4">
        <v>2843133</v>
      </c>
      <c r="H35" s="3">
        <f t="shared" si="1"/>
        <v>0.18534600709188495</v>
      </c>
      <c r="I35" s="3">
        <f t="shared" si="13"/>
        <v>0.23271215103108789</v>
      </c>
      <c r="J35" s="14">
        <v>0.124934323157703</v>
      </c>
      <c r="K35" s="15">
        <v>0.1</v>
      </c>
      <c r="L35" s="54">
        <v>4.0099956660941197E-2</v>
      </c>
      <c r="M35" s="7">
        <v>1.07</v>
      </c>
      <c r="O35" s="9">
        <v>-2.223E-2</v>
      </c>
      <c r="P35" s="8">
        <v>0.88</v>
      </c>
      <c r="Q35" s="9">
        <v>-1.6829824954143577E-2</v>
      </c>
      <c r="R35" s="10">
        <v>0.41</v>
      </c>
      <c r="S35" s="8">
        <v>0.66</v>
      </c>
      <c r="T35" s="7">
        <v>0.7</v>
      </c>
      <c r="U35" s="7">
        <v>0.63</v>
      </c>
      <c r="V35" s="7">
        <v>0.9</v>
      </c>
      <c r="W35" s="10">
        <v>0.63</v>
      </c>
      <c r="Z35" s="3">
        <f t="shared" si="14"/>
        <v>-1.6047242097622785E-2</v>
      </c>
      <c r="AA35" s="3">
        <f t="shared" si="15"/>
        <v>-1.6007095170134586E-2</v>
      </c>
      <c r="AB35" s="3">
        <f t="shared" si="16"/>
        <v>-1.603814598731779E-2</v>
      </c>
      <c r="AC35" s="17">
        <f t="shared" si="17"/>
        <v>-1.603269031239557E-2</v>
      </c>
      <c r="AD35" s="18"/>
      <c r="AE35" s="13">
        <f t="shared" si="18"/>
        <v>-1.1957306841952347E-2</v>
      </c>
      <c r="AF35" s="13">
        <f t="shared" si="19"/>
        <v>-1.192739209848318E-2</v>
      </c>
      <c r="AG35" s="13">
        <f t="shared" si="20"/>
        <v>-1.1950529042918509E-2</v>
      </c>
      <c r="AH35" s="19">
        <f t="shared" si="21"/>
        <v>-1.1946463847249488E-2</v>
      </c>
    </row>
    <row r="36" spans="1:34">
      <c r="A36" s="7" t="s">
        <v>0</v>
      </c>
      <c r="B36" s="7">
        <v>2016</v>
      </c>
      <c r="C36" s="2">
        <v>0.3495578340353741</v>
      </c>
      <c r="D36" s="2">
        <v>-0.25699853556943331</v>
      </c>
      <c r="E36" s="3">
        <f t="shared" si="12"/>
        <v>6.0655636960480737E-3</v>
      </c>
      <c r="F36" s="4">
        <v>661631.59609747003</v>
      </c>
      <c r="G36" s="4">
        <v>2843133</v>
      </c>
      <c r="H36" s="3">
        <f t="shared" si="1"/>
        <v>0.18534600709188495</v>
      </c>
      <c r="I36" s="3">
        <f t="shared" si="13"/>
        <v>0.23271215103108789</v>
      </c>
      <c r="J36" s="14">
        <v>0.124934323157703</v>
      </c>
      <c r="K36" s="15">
        <v>0.1</v>
      </c>
      <c r="L36" s="54">
        <v>4.0099956660941197E-2</v>
      </c>
      <c r="M36" s="7">
        <v>1.07</v>
      </c>
      <c r="O36" s="9">
        <v>-1.984E-2</v>
      </c>
      <c r="P36" s="8">
        <v>0.88</v>
      </c>
      <c r="Q36" s="9">
        <v>-1.2768619188332069E-2</v>
      </c>
      <c r="R36" s="10">
        <v>0.41</v>
      </c>
      <c r="S36" s="8">
        <v>0.66</v>
      </c>
      <c r="T36" s="7">
        <v>0.7</v>
      </c>
      <c r="U36" s="7">
        <v>0.63</v>
      </c>
      <c r="V36" s="7">
        <v>0.9</v>
      </c>
      <c r="W36" s="10">
        <v>0.63</v>
      </c>
      <c r="Z36" s="3">
        <f t="shared" si="14"/>
        <v>4.0143402188663933E-2</v>
      </c>
      <c r="AA36" s="3">
        <f t="shared" si="15"/>
        <v>2.8381153930254328E-2</v>
      </c>
      <c r="AB36" s="3">
        <f t="shared" si="16"/>
        <v>3.7478423464585971E-2</v>
      </c>
      <c r="AC36" s="17">
        <f t="shared" si="17"/>
        <v>3.5880019629791211E-2</v>
      </c>
      <c r="AD36" s="18"/>
      <c r="AE36" s="13">
        <f t="shared" si="18"/>
        <v>2.9912116657158403E-2</v>
      </c>
      <c r="AF36" s="13">
        <f t="shared" si="19"/>
        <v>2.1147694040398721E-2</v>
      </c>
      <c r="AG36" s="13">
        <f t="shared" si="20"/>
        <v>2.792635685262505E-2</v>
      </c>
      <c r="AH36" s="19">
        <f t="shared" si="21"/>
        <v>2.67353356794089E-2</v>
      </c>
    </row>
    <row r="37" spans="1:34" s="20" customFormat="1">
      <c r="C37" s="21" t="s">
        <v>21</v>
      </c>
      <c r="D37" s="21"/>
      <c r="E37" s="22"/>
      <c r="F37" s="4" t="s">
        <v>70</v>
      </c>
      <c r="G37" s="4" t="s">
        <v>70</v>
      </c>
      <c r="H37" s="22"/>
      <c r="I37" s="22"/>
      <c r="J37" s="23"/>
      <c r="K37" s="24"/>
      <c r="L37" s="23"/>
      <c r="M37" s="25"/>
      <c r="N37" s="21" t="s">
        <v>112</v>
      </c>
      <c r="O37" s="26"/>
      <c r="P37" s="27"/>
      <c r="Q37" s="26"/>
      <c r="R37" s="28"/>
      <c r="S37" s="27"/>
      <c r="T37" s="25"/>
      <c r="U37" s="25"/>
      <c r="V37" s="25"/>
      <c r="W37" s="28"/>
      <c r="X37" s="29"/>
      <c r="Z37" s="3"/>
      <c r="AA37" s="3"/>
      <c r="AB37" s="3"/>
      <c r="AC37" s="12"/>
      <c r="AD37" s="3"/>
      <c r="AE37" s="13"/>
      <c r="AF37" s="13"/>
      <c r="AG37" s="13"/>
      <c r="AH37" s="13"/>
    </row>
    <row r="38" spans="1:34">
      <c r="A38" s="1" t="s">
        <v>1</v>
      </c>
      <c r="B38" s="1">
        <v>1982</v>
      </c>
      <c r="C38" s="2">
        <v>0.66384024511629314</v>
      </c>
      <c r="D38" s="2">
        <v>-1.1407812399999984</v>
      </c>
      <c r="E38" s="3">
        <f t="shared" si="0"/>
        <v>1.8046214851162916E-2</v>
      </c>
      <c r="F38" s="4">
        <v>173458.30780000001</v>
      </c>
      <c r="G38" s="4">
        <v>645963</v>
      </c>
      <c r="H38" s="3">
        <f t="shared" ref="H38:H72" si="22">AVERAGE($I$38:$I$64)</f>
        <v>0.28008566765916953</v>
      </c>
      <c r="I38" s="3">
        <f t="shared" ref="I38:I64" si="23">F38/G38</f>
        <v>0.26852669239569449</v>
      </c>
      <c r="J38" s="5">
        <v>0.15629049434878706</v>
      </c>
      <c r="K38" s="6">
        <v>0.15629049434878706</v>
      </c>
      <c r="L38" s="5">
        <v>-5.9402440739473941E-3</v>
      </c>
      <c r="M38" s="31">
        <v>0.86</v>
      </c>
      <c r="N38" s="2">
        <v>-4.0789999999999997</v>
      </c>
      <c r="O38" s="9">
        <v>-1.8749999999999999E-2</v>
      </c>
      <c r="P38" s="8">
        <v>0.99</v>
      </c>
      <c r="Q38" s="9">
        <v>-1.2360304920339158E-2</v>
      </c>
      <c r="R38" s="10">
        <v>0.14000000000000001</v>
      </c>
      <c r="S38" s="8">
        <v>0.94</v>
      </c>
      <c r="T38" s="31">
        <v>0.6</v>
      </c>
      <c r="U38" s="7">
        <v>0.82</v>
      </c>
      <c r="V38" s="31">
        <v>0.7</v>
      </c>
      <c r="W38" s="10">
        <v>0.55000000000000004</v>
      </c>
      <c r="Z38" s="3">
        <f t="shared" si="3"/>
        <v>7.1277085158786113E-2</v>
      </c>
      <c r="AA38" s="3">
        <f t="shared" ref="AA38:AA64" si="24">(E38/I38+M38*O38-P38*Q38)/((1-R38)*S38+U38*W38+R38-W38)</f>
        <v>7.4542323240060465E-2</v>
      </c>
      <c r="AB38" s="3">
        <f t="shared" ref="AB38:AB64" si="25">(E38/(I38*(1-J38-L38))+M38*O38-P38*Q38)/((1-R38)*S38+U38*W38+R38-W38)</f>
        <v>8.8543051487540367E-2</v>
      </c>
      <c r="AC38" s="12">
        <f t="shared" si="6"/>
        <v>8.8543051487540367E-2</v>
      </c>
      <c r="AE38" s="13">
        <f t="shared" si="10"/>
        <v>0.1233050023093135</v>
      </c>
      <c r="AF38" s="13">
        <f t="shared" si="7"/>
        <v>0.1289536646845364</v>
      </c>
      <c r="AG38" s="13">
        <f t="shared" si="8"/>
        <v>0.15317406911103218</v>
      </c>
      <c r="AH38" s="13">
        <f t="shared" si="9"/>
        <v>0.15317406911103218</v>
      </c>
    </row>
    <row r="39" spans="1:34">
      <c r="A39" s="1" t="s">
        <v>1</v>
      </c>
      <c r="B39" s="1">
        <v>1983</v>
      </c>
      <c r="C39" s="2">
        <v>0.25804082460455424</v>
      </c>
      <c r="D39" s="2">
        <v>-1.1407812399999984</v>
      </c>
      <c r="E39" s="3">
        <f t="shared" si="0"/>
        <v>1.3988220646045525E-2</v>
      </c>
      <c r="F39" s="4">
        <v>167712.307139999</v>
      </c>
      <c r="G39" s="4">
        <v>636100</v>
      </c>
      <c r="H39" s="3">
        <f t="shared" si="22"/>
        <v>0.28008566765916953</v>
      </c>
      <c r="I39" s="3">
        <f t="shared" si="23"/>
        <v>0.26365714060682127</v>
      </c>
      <c r="J39" s="5">
        <v>0.14323379221561466</v>
      </c>
      <c r="K39" s="6">
        <v>0.14323379221561466</v>
      </c>
      <c r="L39" s="5">
        <v>-1.8307923879495504E-2</v>
      </c>
      <c r="M39" s="31">
        <v>0.86</v>
      </c>
      <c r="N39" s="2">
        <v>-4.5579999999999998</v>
      </c>
      <c r="O39" s="9">
        <v>-2.3650000000000001E-2</v>
      </c>
      <c r="P39" s="8">
        <v>0.99</v>
      </c>
      <c r="Q39" s="9">
        <v>-9.5459484507358309E-3</v>
      </c>
      <c r="R39" s="10">
        <v>0.14000000000000001</v>
      </c>
      <c r="S39" s="8">
        <v>0.94</v>
      </c>
      <c r="T39" s="31">
        <v>0.6</v>
      </c>
      <c r="U39" s="7">
        <v>0.82</v>
      </c>
      <c r="V39" s="31">
        <v>0.7</v>
      </c>
      <c r="W39" s="10">
        <v>0.55000000000000004</v>
      </c>
      <c r="Z39" s="3">
        <f t="shared" si="3"/>
        <v>4.5978501995599434E-2</v>
      </c>
      <c r="AA39" s="3">
        <f t="shared" si="24"/>
        <v>4.9642189480265934E-2</v>
      </c>
      <c r="AB39" s="3">
        <f t="shared" si="25"/>
        <v>5.8559178067291884E-2</v>
      </c>
      <c r="AC39" s="12">
        <f t="shared" si="6"/>
        <v>5.8559178067291884E-2</v>
      </c>
      <c r="AE39" s="13">
        <f t="shared" si="10"/>
        <v>7.9539999175279361E-2</v>
      </c>
      <c r="AF39" s="13">
        <f t="shared" si="7"/>
        <v>8.5877954673193257E-2</v>
      </c>
      <c r="AG39" s="13">
        <f t="shared" si="8"/>
        <v>0.10130380010256158</v>
      </c>
      <c r="AH39" s="13">
        <f t="shared" si="9"/>
        <v>0.10130380010256158</v>
      </c>
    </row>
    <row r="40" spans="1:34">
      <c r="A40" s="1" t="s">
        <v>1</v>
      </c>
      <c r="B40" s="1">
        <v>1984</v>
      </c>
      <c r="C40" s="2">
        <v>1.6026495449058329</v>
      </c>
      <c r="D40" s="2">
        <v>-1.1407812399999984</v>
      </c>
      <c r="E40" s="3">
        <f t="shared" si="0"/>
        <v>2.7434307849058311E-2</v>
      </c>
      <c r="F40" s="4">
        <v>169194.56476000001</v>
      </c>
      <c r="G40" s="4">
        <v>597700</v>
      </c>
      <c r="H40" s="3">
        <f t="shared" si="22"/>
        <v>0.28008566765916953</v>
      </c>
      <c r="I40" s="3">
        <f t="shared" si="23"/>
        <v>0.28307606618705039</v>
      </c>
      <c r="J40" s="5">
        <v>0.13650272195512389</v>
      </c>
      <c r="K40" s="6">
        <v>0.13650272195512389</v>
      </c>
      <c r="L40" s="5">
        <v>-2.9699731566029158E-2</v>
      </c>
      <c r="M40" s="31">
        <v>0.86</v>
      </c>
      <c r="N40" s="2">
        <v>-3.9820000000000002</v>
      </c>
      <c r="O40" s="9">
        <v>-1.7760000000000001E-2</v>
      </c>
      <c r="P40" s="8">
        <v>0.99</v>
      </c>
      <c r="Q40" s="9">
        <v>-5.3971810997382897E-3</v>
      </c>
      <c r="R40" s="10">
        <v>0.14000000000000001</v>
      </c>
      <c r="S40" s="8">
        <v>0.94</v>
      </c>
      <c r="T40" s="31">
        <v>0.6</v>
      </c>
      <c r="U40" s="7">
        <v>0.82</v>
      </c>
      <c r="V40" s="31">
        <v>0.7</v>
      </c>
      <c r="W40" s="10">
        <v>0.55000000000000004</v>
      </c>
      <c r="Z40" s="3">
        <f t="shared" si="3"/>
        <v>0.10362527888664218</v>
      </c>
      <c r="AA40" s="3">
        <f t="shared" si="24"/>
        <v>0.10240708396823348</v>
      </c>
      <c r="AB40" s="3">
        <f t="shared" si="25"/>
        <v>0.11605023703429977</v>
      </c>
      <c r="AC40" s="12">
        <f t="shared" si="6"/>
        <v>0.11605023703429977</v>
      </c>
      <c r="AE40" s="13">
        <f t="shared" si="10"/>
        <v>0.17926540099045596</v>
      </c>
      <c r="AF40" s="13">
        <f t="shared" si="7"/>
        <v>0.17715799821307032</v>
      </c>
      <c r="AG40" s="13">
        <f t="shared" si="8"/>
        <v>0.20075981942349133</v>
      </c>
      <c r="AH40" s="13">
        <f t="shared" si="9"/>
        <v>0.20075981942349133</v>
      </c>
    </row>
    <row r="41" spans="1:34">
      <c r="A41" s="1" t="s">
        <v>1</v>
      </c>
      <c r="B41" s="1">
        <v>1985</v>
      </c>
      <c r="C41" s="2">
        <v>2.7517228486781367</v>
      </c>
      <c r="D41" s="2">
        <v>0.3681460600000015</v>
      </c>
      <c r="E41" s="3">
        <f t="shared" si="0"/>
        <v>2.383576788678135E-2</v>
      </c>
      <c r="F41" s="4">
        <v>181534.23772</v>
      </c>
      <c r="G41" s="4">
        <v>602832</v>
      </c>
      <c r="H41" s="3">
        <f t="shared" si="22"/>
        <v>0.28008566765916953</v>
      </c>
      <c r="I41" s="3">
        <f t="shared" si="23"/>
        <v>0.30113570235156728</v>
      </c>
      <c r="J41" s="5">
        <v>0.1255722788439394</v>
      </c>
      <c r="K41" s="6">
        <v>0.1255722788439394</v>
      </c>
      <c r="L41" s="5">
        <v>-2.9221665698115688E-2</v>
      </c>
      <c r="M41" s="31">
        <v>0.86</v>
      </c>
      <c r="N41" s="2">
        <v>-4.1539999999999999</v>
      </c>
      <c r="O41" s="9">
        <v>-1.9519999999999999E-2</v>
      </c>
      <c r="P41" s="8">
        <v>0.99</v>
      </c>
      <c r="Q41" s="9">
        <v>-1.5382216968287666E-3</v>
      </c>
      <c r="R41" s="10">
        <v>0.14000000000000001</v>
      </c>
      <c r="S41" s="8">
        <v>0.94</v>
      </c>
      <c r="T41" s="31">
        <v>0.6</v>
      </c>
      <c r="U41" s="7">
        <v>0.82</v>
      </c>
      <c r="V41" s="31">
        <v>0.7</v>
      </c>
      <c r="W41" s="10">
        <v>0.55000000000000004</v>
      </c>
      <c r="Z41" s="3">
        <f t="shared" si="3"/>
        <v>8.2219619215566406E-2</v>
      </c>
      <c r="AA41" s="3">
        <f t="shared" si="24"/>
        <v>7.5216095996881713E-2</v>
      </c>
      <c r="AB41" s="3">
        <f t="shared" si="25"/>
        <v>8.5152040733899786E-2</v>
      </c>
      <c r="AC41" s="12">
        <f t="shared" si="6"/>
        <v>8.5152040733899786E-2</v>
      </c>
      <c r="AE41" s="13">
        <f t="shared" si="10"/>
        <v>0.14223491764094118</v>
      </c>
      <c r="AF41" s="13">
        <f t="shared" si="7"/>
        <v>0.13011925038645894</v>
      </c>
      <c r="AG41" s="13">
        <f t="shared" si="8"/>
        <v>0.14730782769730039</v>
      </c>
      <c r="AH41" s="13">
        <f t="shared" si="9"/>
        <v>0.14730782769730039</v>
      </c>
    </row>
    <row r="42" spans="1:34">
      <c r="A42" s="1" t="s">
        <v>1</v>
      </c>
      <c r="B42" s="1">
        <v>1986</v>
      </c>
      <c r="C42" s="2">
        <v>3.3191700359711369</v>
      </c>
      <c r="D42" s="2">
        <v>0.3681460600000015</v>
      </c>
      <c r="E42" s="3">
        <f t="shared" si="0"/>
        <v>2.9510239759711353E-2</v>
      </c>
      <c r="F42" s="4">
        <v>241283.326299999</v>
      </c>
      <c r="G42" s="4">
        <v>865514</v>
      </c>
      <c r="H42" s="3">
        <f t="shared" si="22"/>
        <v>0.28008566765916953</v>
      </c>
      <c r="I42" s="3">
        <f t="shared" si="23"/>
        <v>0.27877460826745609</v>
      </c>
      <c r="J42" s="5">
        <v>5.9495916703838629E-2</v>
      </c>
      <c r="K42" s="6">
        <v>5.9495916703838629E-2</v>
      </c>
      <c r="L42" s="5">
        <v>-2.1975954837847096E-2</v>
      </c>
      <c r="M42" s="31">
        <v>0.86</v>
      </c>
      <c r="N42" s="2">
        <v>-4.2699999999999996</v>
      </c>
      <c r="O42" s="9">
        <v>-2.0710000000000003E-2</v>
      </c>
      <c r="P42" s="8">
        <v>0.99</v>
      </c>
      <c r="Q42" s="9">
        <v>-1.7648636135619014E-3</v>
      </c>
      <c r="R42" s="10">
        <v>0.14000000000000001</v>
      </c>
      <c r="S42" s="8">
        <v>0.94</v>
      </c>
      <c r="T42" s="31">
        <v>0.6</v>
      </c>
      <c r="U42" s="7">
        <v>0.82</v>
      </c>
      <c r="V42" s="31">
        <v>0.7</v>
      </c>
      <c r="W42" s="10">
        <v>0.55000000000000004</v>
      </c>
      <c r="Z42" s="3">
        <f t="shared" si="3"/>
        <v>0.10513078930610742</v>
      </c>
      <c r="AA42" s="3">
        <f t="shared" si="24"/>
        <v>0.10571415212700623</v>
      </c>
      <c r="AB42" s="3">
        <f t="shared" si="25"/>
        <v>0.11057238048212674</v>
      </c>
      <c r="AC42" s="12">
        <f t="shared" si="6"/>
        <v>0.11057238048212674</v>
      </c>
      <c r="AE42" s="13">
        <f t="shared" si="10"/>
        <v>0.18186984202975082</v>
      </c>
      <c r="AF42" s="13">
        <f t="shared" si="7"/>
        <v>0.18287902406655623</v>
      </c>
      <c r="AG42" s="13">
        <f t="shared" si="8"/>
        <v>0.19128346228415166</v>
      </c>
      <c r="AH42" s="13">
        <f t="shared" si="9"/>
        <v>0.19128346228415166</v>
      </c>
    </row>
    <row r="43" spans="1:34">
      <c r="A43" s="1" t="s">
        <v>1</v>
      </c>
      <c r="B43" s="1">
        <v>1987</v>
      </c>
      <c r="C43" s="2">
        <v>2.6540076388624865</v>
      </c>
      <c r="D43" s="2">
        <v>0.3681460600000015</v>
      </c>
      <c r="E43" s="3">
        <f t="shared" si="0"/>
        <v>2.2858615788624848E-2</v>
      </c>
      <c r="F43" s="4">
        <v>291952.09179999901</v>
      </c>
      <c r="G43" s="4">
        <v>1071381</v>
      </c>
      <c r="H43" s="3">
        <f t="shared" si="22"/>
        <v>0.28008566765916953</v>
      </c>
      <c r="I43" s="3">
        <f t="shared" si="23"/>
        <v>0.27250071804521359</v>
      </c>
      <c r="J43" s="5">
        <v>5.3195803717804996E-2</v>
      </c>
      <c r="K43" s="6">
        <v>5.3195803717804996E-2</v>
      </c>
      <c r="L43" s="5">
        <v>-1.9067494903134068E-2</v>
      </c>
      <c r="M43" s="31">
        <v>0.86</v>
      </c>
      <c r="N43" s="2">
        <v>-5.4050000000000002</v>
      </c>
      <c r="O43" s="9">
        <v>-3.2320000000000002E-2</v>
      </c>
      <c r="P43" s="8">
        <v>0.99</v>
      </c>
      <c r="Q43" s="9">
        <v>1.953562638977396E-3</v>
      </c>
      <c r="R43" s="10">
        <v>0.14000000000000001</v>
      </c>
      <c r="S43" s="8">
        <v>0.94</v>
      </c>
      <c r="T43" s="31">
        <v>0.6</v>
      </c>
      <c r="U43" s="7">
        <v>0.82</v>
      </c>
      <c r="V43" s="31">
        <v>0.7</v>
      </c>
      <c r="W43" s="10">
        <v>0.55000000000000004</v>
      </c>
      <c r="Z43" s="3">
        <f t="shared" si="3"/>
        <v>6.1082783793883856E-2</v>
      </c>
      <c r="AA43" s="3">
        <f t="shared" si="24"/>
        <v>6.3757217484349579E-2</v>
      </c>
      <c r="AB43" s="3">
        <f t="shared" si="25"/>
        <v>6.7246734744201342E-2</v>
      </c>
      <c r="AC43" s="12">
        <f t="shared" si="6"/>
        <v>6.7246734744201342E-2</v>
      </c>
      <c r="AE43" s="13">
        <f t="shared" si="10"/>
        <v>0.10566948381776976</v>
      </c>
      <c r="AF43" s="13">
        <f t="shared" si="7"/>
        <v>0.11029609069492169</v>
      </c>
      <c r="AG43" s="13">
        <f t="shared" si="8"/>
        <v>0.11633274234567134</v>
      </c>
      <c r="AH43" s="13">
        <f t="shared" si="9"/>
        <v>0.11633274234567134</v>
      </c>
    </row>
    <row r="44" spans="1:34">
      <c r="A44" s="1" t="s">
        <v>1</v>
      </c>
      <c r="B44" s="1">
        <v>1988</v>
      </c>
      <c r="C44" s="2">
        <v>3.6072000719204436</v>
      </c>
      <c r="D44" s="2">
        <v>0.3681460600000015</v>
      </c>
      <c r="E44" s="3">
        <f t="shared" si="0"/>
        <v>3.239054011920442E-2</v>
      </c>
      <c r="F44" s="4">
        <v>320114.979029999</v>
      </c>
      <c r="G44" s="4">
        <v>1152318</v>
      </c>
      <c r="H44" s="3">
        <f t="shared" si="22"/>
        <v>0.28008566765916953</v>
      </c>
      <c r="I44" s="3">
        <f t="shared" si="23"/>
        <v>0.27780090133973345</v>
      </c>
      <c r="J44" s="5">
        <v>4.4408968834451154E-2</v>
      </c>
      <c r="K44" s="6">
        <v>4.4408968834451154E-2</v>
      </c>
      <c r="L44" s="5">
        <v>-3.9580925095292735E-2</v>
      </c>
      <c r="M44" s="31">
        <v>0.86</v>
      </c>
      <c r="N44" s="2">
        <v>-4.5380000000000003</v>
      </c>
      <c r="O44" s="9">
        <v>-2.3450000000000002E-2</v>
      </c>
      <c r="P44" s="8">
        <v>0.99</v>
      </c>
      <c r="Q44" s="9">
        <v>8.5332896584064347E-3</v>
      </c>
      <c r="R44" s="10">
        <v>0.14000000000000001</v>
      </c>
      <c r="S44" s="8">
        <v>0.94</v>
      </c>
      <c r="T44" s="31">
        <v>0.6</v>
      </c>
      <c r="U44" s="7">
        <v>0.82</v>
      </c>
      <c r="V44" s="31">
        <v>0.7</v>
      </c>
      <c r="W44" s="10">
        <v>0.55000000000000004</v>
      </c>
      <c r="Z44" s="3">
        <f t="shared" si="3"/>
        <v>0.10246075035878571</v>
      </c>
      <c r="AA44" s="3">
        <f t="shared" si="24"/>
        <v>0.10358050580890169</v>
      </c>
      <c r="AB44" s="3">
        <f t="shared" si="25"/>
        <v>0.10424646152288439</v>
      </c>
      <c r="AC44" s="12">
        <f t="shared" si="6"/>
        <v>0.10424646152288439</v>
      </c>
      <c r="AE44" s="13">
        <f t="shared" si="10"/>
        <v>0.17725083778972017</v>
      </c>
      <c r="AF44" s="13">
        <f t="shared" si="7"/>
        <v>0.17918794630159085</v>
      </c>
      <c r="AG44" s="13">
        <f t="shared" si="8"/>
        <v>0.18034000899702243</v>
      </c>
      <c r="AH44" s="13">
        <f t="shared" si="9"/>
        <v>0.18034000899702243</v>
      </c>
    </row>
    <row r="45" spans="1:34">
      <c r="A45" s="1" t="s">
        <v>1</v>
      </c>
      <c r="B45" s="1">
        <v>1989</v>
      </c>
      <c r="C45" s="2">
        <v>4.4121471096525351</v>
      </c>
      <c r="D45" s="2">
        <v>0.77668314000000005</v>
      </c>
      <c r="E45" s="3">
        <f t="shared" si="0"/>
        <v>3.6354639696525345E-2</v>
      </c>
      <c r="F45" s="4">
        <v>336022.67073999898</v>
      </c>
      <c r="G45" s="4">
        <v>1174060</v>
      </c>
      <c r="H45" s="3">
        <f t="shared" si="22"/>
        <v>0.28008566765916953</v>
      </c>
      <c r="I45" s="3">
        <f t="shared" si="23"/>
        <v>0.28620570561981412</v>
      </c>
      <c r="J45" s="5">
        <v>4.6844373404335483E-2</v>
      </c>
      <c r="K45" s="6">
        <v>4.6844373404335483E-2</v>
      </c>
      <c r="L45" s="5">
        <v>-4.8045516422735648E-2</v>
      </c>
      <c r="M45" s="31">
        <v>0.86</v>
      </c>
      <c r="N45" s="2">
        <v>-3.536</v>
      </c>
      <c r="O45" s="9">
        <v>-1.32E-2</v>
      </c>
      <c r="P45" s="8">
        <v>0.99</v>
      </c>
      <c r="Q45" s="9">
        <v>8.5989526136829673E-3</v>
      </c>
      <c r="R45" s="10">
        <v>0.14000000000000001</v>
      </c>
      <c r="S45" s="8">
        <v>0.94</v>
      </c>
      <c r="T45" s="31">
        <v>0.6</v>
      </c>
      <c r="U45" s="7">
        <v>0.82</v>
      </c>
      <c r="V45" s="31">
        <v>0.7</v>
      </c>
      <c r="W45" s="10">
        <v>0.55000000000000004</v>
      </c>
      <c r="Z45" s="3">
        <f t="shared" si="3"/>
        <v>0.12942468009626812</v>
      </c>
      <c r="AA45" s="3">
        <f t="shared" si="24"/>
        <v>0.12615705268368246</v>
      </c>
      <c r="AB45" s="3">
        <f t="shared" si="25"/>
        <v>0.12597764431992028</v>
      </c>
      <c r="AC45" s="12">
        <f t="shared" si="6"/>
        <v>0.12597764431992028</v>
      </c>
      <c r="AE45" s="13">
        <f t="shared" si="10"/>
        <v>0.22389678874494939</v>
      </c>
      <c r="AF45" s="13">
        <f t="shared" si="7"/>
        <v>0.21824399297254565</v>
      </c>
      <c r="AG45" s="13">
        <f t="shared" si="8"/>
        <v>0.21793362746505152</v>
      </c>
      <c r="AH45" s="13">
        <f t="shared" si="9"/>
        <v>0.21793362746505152</v>
      </c>
    </row>
    <row r="46" spans="1:34">
      <c r="A46" s="1" t="s">
        <v>1</v>
      </c>
      <c r="B46" s="1">
        <v>1990</v>
      </c>
      <c r="C46" s="2">
        <v>3.1048479516821348</v>
      </c>
      <c r="D46" s="2">
        <v>0.77668314000000005</v>
      </c>
      <c r="E46" s="3">
        <f t="shared" si="0"/>
        <v>2.328164811682135E-2</v>
      </c>
      <c r="F46" s="4">
        <v>393203.09671999898</v>
      </c>
      <c r="G46" s="4">
        <v>1548183</v>
      </c>
      <c r="H46" s="3">
        <f t="shared" si="22"/>
        <v>0.28008566765916953</v>
      </c>
      <c r="I46" s="3">
        <f t="shared" si="23"/>
        <v>0.25397714399395871</v>
      </c>
      <c r="J46" s="5">
        <v>5.4947602895634919E-2</v>
      </c>
      <c r="K46" s="6">
        <v>5.4947602895634919E-2</v>
      </c>
      <c r="L46" s="5">
        <v>-5.7845560149673854E-2</v>
      </c>
      <c r="M46" s="31">
        <v>0.86</v>
      </c>
      <c r="N46" s="2">
        <v>-0.78400000000000003</v>
      </c>
      <c r="O46" s="9">
        <v>1.4959999999999999E-2</v>
      </c>
      <c r="P46" s="8">
        <v>0.99</v>
      </c>
      <c r="Q46" s="9">
        <v>1.5598322599089662E-3</v>
      </c>
      <c r="R46" s="10">
        <v>0.14000000000000001</v>
      </c>
      <c r="S46" s="8">
        <v>0.94</v>
      </c>
      <c r="T46" s="31">
        <v>0.6</v>
      </c>
      <c r="U46" s="7">
        <v>0.82</v>
      </c>
      <c r="V46" s="31">
        <v>0.7</v>
      </c>
      <c r="W46" s="10">
        <v>0.55000000000000004</v>
      </c>
      <c r="Z46" s="3">
        <f t="shared" si="3"/>
        <v>0.11118987198897229</v>
      </c>
      <c r="AA46" s="3">
        <f t="shared" si="24"/>
        <v>0.1212498784112602</v>
      </c>
      <c r="AB46" s="3">
        <f t="shared" si="25"/>
        <v>0.12093803106149612</v>
      </c>
      <c r="AC46" s="12">
        <f t="shared" si="6"/>
        <v>0.12093803106149612</v>
      </c>
      <c r="AE46" s="13">
        <f t="shared" si="10"/>
        <v>0.19235168486238916</v>
      </c>
      <c r="AF46" s="13">
        <f t="shared" si="7"/>
        <v>0.20975488130860373</v>
      </c>
      <c r="AG46" s="13">
        <f t="shared" si="8"/>
        <v>0.20921540444732142</v>
      </c>
      <c r="AH46" s="13">
        <f t="shared" si="9"/>
        <v>0.20921540444732142</v>
      </c>
    </row>
    <row r="47" spans="1:34">
      <c r="A47" s="1" t="s">
        <v>1</v>
      </c>
      <c r="B47" s="1">
        <v>1991</v>
      </c>
      <c r="C47" s="2">
        <v>-0.96564800817740248</v>
      </c>
      <c r="D47" s="2">
        <v>0.77668314000000005</v>
      </c>
      <c r="E47" s="3">
        <f t="shared" si="0"/>
        <v>-1.7423311481774024E-2</v>
      </c>
      <c r="F47" s="4">
        <v>394123.27574999898</v>
      </c>
      <c r="G47" s="4">
        <v>1808584</v>
      </c>
      <c r="H47" s="3">
        <f t="shared" si="22"/>
        <v>0.28008566765916953</v>
      </c>
      <c r="I47" s="3">
        <f t="shared" si="23"/>
        <v>0.21791814798206718</v>
      </c>
      <c r="J47" s="5">
        <v>5.9579589733346469E-2</v>
      </c>
      <c r="K47" s="6">
        <v>5.9579589733346469E-2</v>
      </c>
      <c r="L47" s="5">
        <v>-4.5657942915608977E-2</v>
      </c>
      <c r="M47" s="31">
        <v>0.86</v>
      </c>
      <c r="N47" s="2">
        <v>0.495</v>
      </c>
      <c r="O47" s="9">
        <v>2.8039999999999999E-2</v>
      </c>
      <c r="P47" s="8">
        <v>0.99</v>
      </c>
      <c r="Q47" s="9">
        <v>6.9254110764122301E-3</v>
      </c>
      <c r="R47" s="10">
        <v>0.14000000000000001</v>
      </c>
      <c r="S47" s="8">
        <v>0.94</v>
      </c>
      <c r="T47" s="31">
        <v>0.6</v>
      </c>
      <c r="U47" s="7">
        <v>0.82</v>
      </c>
      <c r="V47" s="31">
        <v>0.7</v>
      </c>
      <c r="W47" s="10">
        <v>0.55000000000000004</v>
      </c>
      <c r="Z47" s="3">
        <f t="shared" si="3"/>
        <v>-5.2918338563542257E-2</v>
      </c>
      <c r="AA47" s="3">
        <f t="shared" si="24"/>
        <v>-7.3811189187568196E-2</v>
      </c>
      <c r="AB47" s="3">
        <f t="shared" si="25"/>
        <v>-7.5140125692889789E-2</v>
      </c>
      <c r="AC47" s="12">
        <f t="shared" si="6"/>
        <v>-7.5140125692889789E-2</v>
      </c>
      <c r="AE47" s="13">
        <f t="shared" si="10"/>
        <v>-9.1545492415219545E-2</v>
      </c>
      <c r="AF47" s="13">
        <f t="shared" si="7"/>
        <v>-0.12768884744586648</v>
      </c>
      <c r="AG47" s="13">
        <f t="shared" si="8"/>
        <v>-0.12998782640232301</v>
      </c>
      <c r="AH47" s="13">
        <f t="shared" si="9"/>
        <v>-0.12998782640232301</v>
      </c>
    </row>
    <row r="48" spans="1:34">
      <c r="A48" s="1" t="s">
        <v>1</v>
      </c>
      <c r="B48" s="1">
        <v>1992</v>
      </c>
      <c r="C48" s="2">
        <v>-0.85253418036442707</v>
      </c>
      <c r="D48" s="2">
        <v>0.77668314000000005</v>
      </c>
      <c r="E48" s="3">
        <f t="shared" si="0"/>
        <v>-1.6292173203644272E-2</v>
      </c>
      <c r="F48" s="4">
        <v>423125.33963</v>
      </c>
      <c r="G48" s="4">
        <v>2062247</v>
      </c>
      <c r="H48" s="3">
        <f t="shared" si="22"/>
        <v>0.28008566765916953</v>
      </c>
      <c r="I48" s="3">
        <f t="shared" si="23"/>
        <v>0.20517684818064955</v>
      </c>
      <c r="J48" s="5">
        <v>5.3440711789150525E-2</v>
      </c>
      <c r="K48" s="6">
        <v>5.3440711789150525E-2</v>
      </c>
      <c r="L48" s="5">
        <v>-4.3699313863745558E-2</v>
      </c>
      <c r="M48" s="31">
        <v>0.86</v>
      </c>
      <c r="N48" s="2">
        <v>5.5E-2</v>
      </c>
      <c r="O48" s="9">
        <v>2.3599999999999999E-2</v>
      </c>
      <c r="P48" s="8">
        <v>0.99</v>
      </c>
      <c r="Q48" s="9">
        <v>-7.8111387754741576E-4</v>
      </c>
      <c r="R48" s="10">
        <v>0.14000000000000001</v>
      </c>
      <c r="S48" s="8">
        <v>0.94</v>
      </c>
      <c r="T48" s="31">
        <v>0.6</v>
      </c>
      <c r="U48" s="7">
        <v>0.82</v>
      </c>
      <c r="V48" s="31">
        <v>0.7</v>
      </c>
      <c r="W48" s="10">
        <v>0.55000000000000004</v>
      </c>
      <c r="Z48" s="3">
        <f t="shared" si="3"/>
        <v>-4.3676987430133533E-2</v>
      </c>
      <c r="AA48" s="3">
        <f t="shared" si="24"/>
        <v>-6.8679316943462076E-2</v>
      </c>
      <c r="AB48" s="3">
        <f t="shared" si="25"/>
        <v>-6.9598942576846221E-2</v>
      </c>
      <c r="AC48" s="12">
        <f t="shared" si="6"/>
        <v>-6.9598942576846221E-2</v>
      </c>
      <c r="AE48" s="13">
        <f t="shared" si="10"/>
        <v>-7.5558519599094556E-2</v>
      </c>
      <c r="AF48" s="13">
        <f t="shared" si="7"/>
        <v>-0.1188110220199118</v>
      </c>
      <c r="AG48" s="13">
        <f t="shared" si="8"/>
        <v>-0.12040191817672748</v>
      </c>
      <c r="AH48" s="13">
        <f t="shared" si="9"/>
        <v>-0.12040191817672748</v>
      </c>
    </row>
    <row r="49" spans="1:34">
      <c r="A49" s="1" t="s">
        <v>1</v>
      </c>
      <c r="B49" s="1">
        <v>1993</v>
      </c>
      <c r="C49" s="2">
        <v>-0.91903332780033342</v>
      </c>
      <c r="D49" s="2">
        <v>0.48343246000000017</v>
      </c>
      <c r="E49" s="3">
        <f t="shared" si="0"/>
        <v>-1.4024657878003338E-2</v>
      </c>
      <c r="F49" s="4">
        <v>382714.28759000002</v>
      </c>
      <c r="G49" s="4">
        <v>2004391</v>
      </c>
      <c r="H49" s="3">
        <f t="shared" si="22"/>
        <v>0.28008566765916953</v>
      </c>
      <c r="I49" s="3">
        <f t="shared" si="23"/>
        <v>0.19093793954872079</v>
      </c>
      <c r="J49" s="5">
        <v>5.0497763359023937E-2</v>
      </c>
      <c r="K49" s="6">
        <v>5.0497763359023937E-2</v>
      </c>
      <c r="L49" s="5">
        <v>-3.0742000451309679E-2</v>
      </c>
      <c r="M49" s="31">
        <v>0.86</v>
      </c>
      <c r="N49" s="2">
        <v>-2.88</v>
      </c>
      <c r="O49" s="9">
        <v>-8.539999999999999E-3</v>
      </c>
      <c r="P49" s="8">
        <v>0.99</v>
      </c>
      <c r="Q49" s="9">
        <v>-2.4130374941765505E-2</v>
      </c>
      <c r="R49" s="10">
        <v>0.14000000000000001</v>
      </c>
      <c r="S49" s="8">
        <v>0.94</v>
      </c>
      <c r="T49" s="31">
        <v>0.6</v>
      </c>
      <c r="U49" s="7">
        <v>0.82</v>
      </c>
      <c r="V49" s="31">
        <v>0.7</v>
      </c>
      <c r="W49" s="10">
        <v>0.55000000000000004</v>
      </c>
      <c r="Z49" s="3">
        <f t="shared" si="3"/>
        <v>-3.9472654350115315E-2</v>
      </c>
      <c r="AA49" s="3">
        <f t="shared" si="24"/>
        <v>-6.6996377528825965E-2</v>
      </c>
      <c r="AB49" s="3">
        <f t="shared" si="25"/>
        <v>-6.8739176500981894E-2</v>
      </c>
      <c r="AC49" s="12">
        <f t="shared" si="6"/>
        <v>-6.8739176500981894E-2</v>
      </c>
      <c r="AE49" s="13">
        <f t="shared" si="10"/>
        <v>-6.8285280254557948E-2</v>
      </c>
      <c r="AF49" s="13">
        <f t="shared" si="7"/>
        <v>-0.11589963965984681</v>
      </c>
      <c r="AG49" s="13">
        <f t="shared" si="8"/>
        <v>-0.1189145753970143</v>
      </c>
      <c r="AH49" s="13">
        <f t="shared" si="9"/>
        <v>-0.1189145753970143</v>
      </c>
    </row>
    <row r="50" spans="1:34">
      <c r="A50" s="1" t="s">
        <v>1</v>
      </c>
      <c r="B50" s="1">
        <v>1994</v>
      </c>
      <c r="C50" s="2">
        <v>-1.3074236836818889</v>
      </c>
      <c r="D50" s="2">
        <v>0.48343246000000017</v>
      </c>
      <c r="E50" s="3">
        <f t="shared" si="0"/>
        <v>-1.790856143681889E-2</v>
      </c>
      <c r="F50" s="4">
        <v>431945.36642999901</v>
      </c>
      <c r="G50" s="4">
        <v>2146244</v>
      </c>
      <c r="H50" s="3">
        <f t="shared" si="22"/>
        <v>0.28008566765916953</v>
      </c>
      <c r="I50" s="3">
        <f t="shared" si="23"/>
        <v>0.20125641186649748</v>
      </c>
      <c r="J50" s="5">
        <v>4.2991131986054323E-2</v>
      </c>
      <c r="K50" s="6">
        <v>4.2991131986054323E-2</v>
      </c>
      <c r="L50" s="5">
        <v>-3.3783499973766029E-3</v>
      </c>
      <c r="M50" s="31">
        <v>0.86</v>
      </c>
      <c r="N50" s="2">
        <v>-1.538</v>
      </c>
      <c r="O50" s="9">
        <v>-4.5700000000000003E-3</v>
      </c>
      <c r="P50" s="8">
        <v>0.99</v>
      </c>
      <c r="Q50" s="9">
        <v>-1.6521761870181464E-2</v>
      </c>
      <c r="R50" s="10">
        <v>0.14000000000000001</v>
      </c>
      <c r="S50" s="8">
        <v>0.94</v>
      </c>
      <c r="T50" s="31">
        <v>0.6</v>
      </c>
      <c r="U50" s="7">
        <v>0.82</v>
      </c>
      <c r="V50" s="31">
        <v>0.7</v>
      </c>
      <c r="W50" s="10">
        <v>0.55000000000000004</v>
      </c>
      <c r="Z50" s="3">
        <f t="shared" si="3"/>
        <v>-6.0646622371271372E-2</v>
      </c>
      <c r="AA50" s="3">
        <f t="shared" si="24"/>
        <v>-9.0131223670790919E-2</v>
      </c>
      <c r="AB50" s="3">
        <f t="shared" si="25"/>
        <v>-9.4452257749085444E-2</v>
      </c>
      <c r="AC50" s="12">
        <f t="shared" si="6"/>
        <v>-9.4452257749085444E-2</v>
      </c>
      <c r="AE50" s="13">
        <f t="shared" si="10"/>
        <v>-0.10491495120602426</v>
      </c>
      <c r="AF50" s="13">
        <f t="shared" si="7"/>
        <v>-0.15592150995105869</v>
      </c>
      <c r="AG50" s="13">
        <f t="shared" si="8"/>
        <v>-0.16339663489220607</v>
      </c>
      <c r="AH50" s="13">
        <f t="shared" si="9"/>
        <v>-0.16339663489220607</v>
      </c>
    </row>
    <row r="51" spans="1:34">
      <c r="A51" s="1" t="s">
        <v>1</v>
      </c>
      <c r="B51" s="1">
        <v>1995</v>
      </c>
      <c r="C51" s="2">
        <v>-1.264848843258394</v>
      </c>
      <c r="D51" s="2">
        <v>0.48343246000000017</v>
      </c>
      <c r="E51" s="3">
        <f t="shared" si="0"/>
        <v>-1.7482813032583942E-2</v>
      </c>
      <c r="F51" s="4">
        <v>531046.50919000001</v>
      </c>
      <c r="G51" s="4">
        <v>2522628</v>
      </c>
      <c r="H51" s="3">
        <f t="shared" si="22"/>
        <v>0.28008566765916953</v>
      </c>
      <c r="I51" s="3">
        <f t="shared" si="23"/>
        <v>0.21051320654095651</v>
      </c>
      <c r="J51" s="5">
        <v>3.5636958532043871E-2</v>
      </c>
      <c r="K51" s="6">
        <v>3.5636958532043871E-2</v>
      </c>
      <c r="L51" s="5">
        <v>5.1841124371138358E-3</v>
      </c>
      <c r="M51" s="31">
        <v>0.86</v>
      </c>
      <c r="N51" s="2">
        <v>-1.0589999999999999</v>
      </c>
      <c r="O51" s="9">
        <v>-4.8799999999999998E-3</v>
      </c>
      <c r="P51" s="8">
        <v>0.99</v>
      </c>
      <c r="Q51" s="9">
        <v>-1.2452643895881785E-2</v>
      </c>
      <c r="R51" s="10">
        <v>0.14000000000000001</v>
      </c>
      <c r="S51" s="8">
        <v>0.94</v>
      </c>
      <c r="T51" s="31">
        <v>0.6</v>
      </c>
      <c r="U51" s="7">
        <v>0.82</v>
      </c>
      <c r="V51" s="31">
        <v>0.7</v>
      </c>
      <c r="W51" s="10">
        <v>0.55000000000000004</v>
      </c>
      <c r="Z51" s="3">
        <f t="shared" si="3"/>
        <v>-6.3913589468408472E-2</v>
      </c>
      <c r="AA51" s="3">
        <f t="shared" si="24"/>
        <v>-8.8200159867191097E-2</v>
      </c>
      <c r="AB51" s="3">
        <f t="shared" si="25"/>
        <v>-9.2361224625821012E-2</v>
      </c>
      <c r="AC51" s="12">
        <f t="shared" si="6"/>
        <v>-9.2361224625821012E-2</v>
      </c>
      <c r="AE51" s="13">
        <f t="shared" si="10"/>
        <v>-0.11056660467304719</v>
      </c>
      <c r="AF51" s="13">
        <f t="shared" si="7"/>
        <v>-0.1525808875584361</v>
      </c>
      <c r="AG51" s="13">
        <f t="shared" si="8"/>
        <v>-0.15977927535065659</v>
      </c>
      <c r="AH51" s="13">
        <f t="shared" si="9"/>
        <v>-0.15977927535065659</v>
      </c>
    </row>
    <row r="52" spans="1:34">
      <c r="A52" s="1" t="s">
        <v>1</v>
      </c>
      <c r="B52" s="1">
        <v>1996</v>
      </c>
      <c r="C52" s="2">
        <v>-0.39452831327032528</v>
      </c>
      <c r="D52" s="2">
        <v>0.48343246000000017</v>
      </c>
      <c r="E52" s="3">
        <f t="shared" si="0"/>
        <v>-8.779607732703254E-3</v>
      </c>
      <c r="F52" s="4">
        <v>531067.17486000003</v>
      </c>
      <c r="G52" s="4">
        <v>2438571</v>
      </c>
      <c r="H52" s="3">
        <f t="shared" si="22"/>
        <v>0.28008566765916953</v>
      </c>
      <c r="I52" s="3">
        <f t="shared" si="23"/>
        <v>0.21777802444956493</v>
      </c>
      <c r="J52" s="5">
        <v>4.4353386145722713E-2</v>
      </c>
      <c r="K52" s="6">
        <v>4.4353386145722713E-2</v>
      </c>
      <c r="L52" s="5">
        <v>-1.5832928561020736E-3</v>
      </c>
      <c r="M52" s="31">
        <v>0.86</v>
      </c>
      <c r="N52" s="2">
        <v>-1.56</v>
      </c>
      <c r="O52" s="9">
        <v>-1.265E-2</v>
      </c>
      <c r="P52" s="8">
        <v>0.99</v>
      </c>
      <c r="Q52" s="9">
        <v>-1.4633572383704455E-2</v>
      </c>
      <c r="R52" s="10">
        <v>0.14000000000000001</v>
      </c>
      <c r="S52" s="8">
        <v>0.94</v>
      </c>
      <c r="T52" s="31">
        <v>0.6</v>
      </c>
      <c r="U52" s="7">
        <v>0.82</v>
      </c>
      <c r="V52" s="31">
        <v>0.7</v>
      </c>
      <c r="W52" s="10">
        <v>0.55000000000000004</v>
      </c>
      <c r="Z52" s="3">
        <f t="shared" si="3"/>
        <v>-3.2655892043666299E-2</v>
      </c>
      <c r="AA52" s="3">
        <f t="shared" si="24"/>
        <v>-4.3214319496226929E-2</v>
      </c>
      <c r="AB52" s="3">
        <f t="shared" si="25"/>
        <v>-4.5334987776878485E-2</v>
      </c>
      <c r="AC52" s="12">
        <f t="shared" si="6"/>
        <v>-4.5334987776878485E-2</v>
      </c>
      <c r="AE52" s="13">
        <f t="shared" si="10"/>
        <v>-5.6492697967189733E-2</v>
      </c>
      <c r="AF52" s="13">
        <f t="shared" si="7"/>
        <v>-7.4758132342352665E-2</v>
      </c>
      <c r="AG52" s="13">
        <f t="shared" si="8"/>
        <v>-7.8426758895479814E-2</v>
      </c>
      <c r="AH52" s="13">
        <f t="shared" si="9"/>
        <v>-7.8426758895479814E-2</v>
      </c>
    </row>
    <row r="53" spans="1:34">
      <c r="A53" s="1" t="s">
        <v>1</v>
      </c>
      <c r="B53" s="1">
        <v>1997</v>
      </c>
      <c r="C53" s="2">
        <v>0.14256742803623765</v>
      </c>
      <c r="D53" s="2">
        <v>0.11253208500000222</v>
      </c>
      <c r="E53" s="3">
        <f t="shared" si="0"/>
        <v>3.0035343036235421E-4</v>
      </c>
      <c r="F53" s="4">
        <v>508832.59642000002</v>
      </c>
      <c r="G53" s="4">
        <v>2160565</v>
      </c>
      <c r="H53" s="3">
        <f t="shared" si="22"/>
        <v>0.28008566765916953</v>
      </c>
      <c r="I53" s="3">
        <f t="shared" si="23"/>
        <v>0.23550904343076928</v>
      </c>
      <c r="J53" s="5">
        <v>4.3230765899373996E-2</v>
      </c>
      <c r="K53" s="6">
        <v>4.3230765899373996E-2</v>
      </c>
      <c r="L53" s="5">
        <v>4.6831407293119265E-3</v>
      </c>
      <c r="M53" s="31">
        <v>0.86</v>
      </c>
      <c r="N53" s="2">
        <v>-0.99299999999999999</v>
      </c>
      <c r="O53" s="9">
        <v>-1.014E-2</v>
      </c>
      <c r="P53" s="8">
        <v>0.99</v>
      </c>
      <c r="Q53" s="9">
        <v>-9.2113891652259583E-3</v>
      </c>
      <c r="R53" s="10">
        <v>0.14000000000000001</v>
      </c>
      <c r="S53" s="8">
        <v>0.94</v>
      </c>
      <c r="T53" s="31">
        <v>0.6</v>
      </c>
      <c r="U53" s="7">
        <v>0.82</v>
      </c>
      <c r="V53" s="31">
        <v>0.7</v>
      </c>
      <c r="W53" s="10">
        <v>0.55000000000000004</v>
      </c>
      <c r="Z53" s="3">
        <f t="shared" si="3"/>
        <v>1.73209088835139E-3</v>
      </c>
      <c r="AA53" s="3">
        <f t="shared" si="24"/>
        <v>1.9710529968990677E-3</v>
      </c>
      <c r="AB53" s="3">
        <f t="shared" si="25"/>
        <v>2.0466140690911217E-3</v>
      </c>
      <c r="AC53" s="12">
        <f t="shared" si="6"/>
        <v>2.0466140690911217E-3</v>
      </c>
      <c r="AE53" s="13">
        <f t="shared" si="10"/>
        <v>2.9964114064473949E-3</v>
      </c>
      <c r="AF53" s="13">
        <f t="shared" si="7"/>
        <v>3.409801253698714E-3</v>
      </c>
      <c r="AG53" s="13">
        <f t="shared" si="8"/>
        <v>3.5405172918248451E-3</v>
      </c>
      <c r="AH53" s="13">
        <f t="shared" si="9"/>
        <v>3.5405172918248451E-3</v>
      </c>
    </row>
    <row r="54" spans="1:34">
      <c r="A54" s="1" t="s">
        <v>1</v>
      </c>
      <c r="B54" s="1">
        <v>1998</v>
      </c>
      <c r="C54" s="2">
        <v>-0.52037825651642422</v>
      </c>
      <c r="D54" s="2">
        <v>0.11253208500000222</v>
      </c>
      <c r="E54" s="3">
        <f t="shared" si="0"/>
        <v>-6.3291034151642641E-3</v>
      </c>
      <c r="F54" s="4">
        <v>538424.13632000005</v>
      </c>
      <c r="G54" s="4">
        <v>2184472</v>
      </c>
      <c r="H54" s="3">
        <f t="shared" si="22"/>
        <v>0.28008566765916953</v>
      </c>
      <c r="I54" s="3">
        <f t="shared" si="23"/>
        <v>0.24647792982468991</v>
      </c>
      <c r="J54" s="5">
        <v>2.9525176163286718E-2</v>
      </c>
      <c r="K54" s="6">
        <v>2.9525176163286718E-2</v>
      </c>
      <c r="L54" s="5">
        <v>1.9216005349508992E-2</v>
      </c>
      <c r="M54" s="31">
        <v>0.86</v>
      </c>
      <c r="N54" s="2">
        <v>-0.60899999999999999</v>
      </c>
      <c r="O54" s="9">
        <v>-8.3099999999999997E-3</v>
      </c>
      <c r="P54" s="8">
        <v>0.99</v>
      </c>
      <c r="Q54" s="9">
        <v>-4.2723648365565999E-3</v>
      </c>
      <c r="R54" s="10">
        <v>0.14000000000000001</v>
      </c>
      <c r="S54" s="8">
        <v>0.94</v>
      </c>
      <c r="T54" s="31">
        <v>0.6</v>
      </c>
      <c r="U54" s="7">
        <v>0.82</v>
      </c>
      <c r="V54" s="31">
        <v>0.7</v>
      </c>
      <c r="W54" s="10">
        <v>0.55000000000000004</v>
      </c>
      <c r="Z54" s="3">
        <f t="shared" si="3"/>
        <v>-3.0037657035458413E-2</v>
      </c>
      <c r="AA54" s="3">
        <f t="shared" si="24"/>
        <v>-3.366509749203242E-2</v>
      </c>
      <c r="AB54" s="3">
        <f t="shared" si="25"/>
        <v>-3.5214089775534876E-2</v>
      </c>
      <c r="AC54" s="12">
        <f t="shared" si="6"/>
        <v>-3.5214089775534876E-2</v>
      </c>
      <c r="AE54" s="13">
        <f t="shared" si="10"/>
        <v>-5.1963311376615841E-2</v>
      </c>
      <c r="AF54" s="13">
        <f t="shared" si="7"/>
        <v>-5.823856173061577E-2</v>
      </c>
      <c r="AG54" s="13">
        <f t="shared" si="8"/>
        <v>-6.091822373796197E-2</v>
      </c>
      <c r="AH54" s="13">
        <f t="shared" si="9"/>
        <v>-6.091822373796197E-2</v>
      </c>
    </row>
    <row r="55" spans="1:34">
      <c r="A55" s="1" t="s">
        <v>1</v>
      </c>
      <c r="B55" s="1">
        <v>1999</v>
      </c>
      <c r="C55" s="2">
        <v>-1.2357820065299909</v>
      </c>
      <c r="D55" s="2">
        <v>0.11253208500000222</v>
      </c>
      <c r="E55" s="3">
        <f t="shared" si="0"/>
        <v>-1.3483140915299931E-2</v>
      </c>
      <c r="F55" s="4">
        <v>537165.30217000004</v>
      </c>
      <c r="G55" s="4">
        <v>2143556</v>
      </c>
      <c r="H55" s="3">
        <f t="shared" si="22"/>
        <v>0.28008566765916953</v>
      </c>
      <c r="I55" s="3">
        <f t="shared" si="23"/>
        <v>0.25059541349514547</v>
      </c>
      <c r="J55" s="5">
        <v>3.6236049064907766E-2</v>
      </c>
      <c r="K55" s="6">
        <v>3.6236049064907766E-2</v>
      </c>
      <c r="L55" s="5">
        <v>2.277166768019151E-2</v>
      </c>
      <c r="M55" s="31">
        <v>0.86</v>
      </c>
      <c r="N55" s="2">
        <v>-0.51500000000000001</v>
      </c>
      <c r="O55" s="9">
        <v>-5.4300000000000008E-3</v>
      </c>
      <c r="P55" s="8">
        <v>0.99</v>
      </c>
      <c r="Q55" s="9">
        <v>9.7436223395953034E-4</v>
      </c>
      <c r="R55" s="10">
        <v>0.14000000000000001</v>
      </c>
      <c r="S55" s="8">
        <v>0.94</v>
      </c>
      <c r="T55" s="31">
        <v>0.6</v>
      </c>
      <c r="U55" s="7">
        <v>0.82</v>
      </c>
      <c r="V55" s="31">
        <v>0.7</v>
      </c>
      <c r="W55" s="10">
        <v>0.55000000000000004</v>
      </c>
      <c r="Z55" s="3">
        <f t="shared" si="3"/>
        <v>-6.3307940653286279E-2</v>
      </c>
      <c r="AA55" s="3">
        <f t="shared" si="24"/>
        <v>-6.9977441442661936E-2</v>
      </c>
      <c r="AB55" s="3">
        <f t="shared" si="25"/>
        <v>-7.3949617113414925E-2</v>
      </c>
      <c r="AC55" s="12">
        <f t="shared" si="6"/>
        <v>-7.3949617113414925E-2</v>
      </c>
      <c r="AE55" s="13">
        <f t="shared" si="10"/>
        <v>-0.10951886922790505</v>
      </c>
      <c r="AF55" s="13">
        <f t="shared" si="7"/>
        <v>-0.12105669808838504</v>
      </c>
      <c r="AG55" s="13">
        <f t="shared" si="8"/>
        <v>-0.12792831929966322</v>
      </c>
      <c r="AH55" s="13">
        <f t="shared" si="9"/>
        <v>-0.12792831929966322</v>
      </c>
    </row>
    <row r="56" spans="1:34">
      <c r="A56" s="1" t="s">
        <v>1</v>
      </c>
      <c r="B56" s="1">
        <v>2000</v>
      </c>
      <c r="C56" s="2">
        <v>-1.3402419273149171</v>
      </c>
      <c r="D56" s="2">
        <v>0.11253208500000222</v>
      </c>
      <c r="E56" s="3">
        <f t="shared" si="0"/>
        <v>-1.4527740123149193E-2</v>
      </c>
      <c r="F56" s="4">
        <v>552479.31122000003</v>
      </c>
      <c r="G56" s="4">
        <v>1900221</v>
      </c>
      <c r="H56" s="3">
        <f t="shared" si="22"/>
        <v>0.28008566765916953</v>
      </c>
      <c r="I56" s="3">
        <f t="shared" si="23"/>
        <v>0.29074476664556387</v>
      </c>
      <c r="J56" s="5">
        <v>5.7881330260856088E-2</v>
      </c>
      <c r="K56" s="6">
        <v>5.7881330260856088E-2</v>
      </c>
      <c r="L56" s="5">
        <v>1.3998820254192105E-2</v>
      </c>
      <c r="M56" s="31">
        <v>0.86</v>
      </c>
      <c r="N56" s="2">
        <v>0.92200000000000004</v>
      </c>
      <c r="O56" s="9">
        <v>1.014E-2</v>
      </c>
      <c r="P56" s="8">
        <v>0.99</v>
      </c>
      <c r="Q56" s="9">
        <v>1.2556210954043436E-2</v>
      </c>
      <c r="R56" s="10">
        <v>0.14000000000000001</v>
      </c>
      <c r="S56" s="8">
        <v>0.94</v>
      </c>
      <c r="T56" s="31">
        <v>0.6</v>
      </c>
      <c r="U56" s="7">
        <v>0.82</v>
      </c>
      <c r="V56" s="31">
        <v>0.7</v>
      </c>
      <c r="W56" s="10">
        <v>0.55000000000000004</v>
      </c>
      <c r="Z56" s="3">
        <f t="shared" si="3"/>
        <v>-6.5433441719135302E-2</v>
      </c>
      <c r="AA56" s="3">
        <f t="shared" si="24"/>
        <v>-6.3194702492717691E-2</v>
      </c>
      <c r="AB56" s="3">
        <f t="shared" si="25"/>
        <v>-6.7750651100203632E-2</v>
      </c>
      <c r="AC56" s="12">
        <f t="shared" si="6"/>
        <v>-6.7750651100203632E-2</v>
      </c>
      <c r="AE56" s="13">
        <f t="shared" si="10"/>
        <v>-0.11319585620414162</v>
      </c>
      <c r="AF56" s="13">
        <f t="shared" si="7"/>
        <v>-0.10932297412894992</v>
      </c>
      <c r="AG56" s="13">
        <f t="shared" si="8"/>
        <v>-0.11720448685236858</v>
      </c>
      <c r="AH56" s="13">
        <f t="shared" si="9"/>
        <v>-0.11720448685236858</v>
      </c>
    </row>
    <row r="57" spans="1:34">
      <c r="A57" s="1" t="s">
        <v>1</v>
      </c>
      <c r="B57" s="1">
        <v>2001</v>
      </c>
      <c r="C57" s="2">
        <v>0.31491338748288705</v>
      </c>
      <c r="D57" s="2">
        <v>2.2607034999999831E-2</v>
      </c>
      <c r="E57" s="3">
        <f t="shared" si="0"/>
        <v>2.9230635248288723E-3</v>
      </c>
      <c r="F57" s="4">
        <v>564623.23849999905</v>
      </c>
      <c r="G57" s="4">
        <v>1890954</v>
      </c>
      <c r="H57" s="3">
        <f t="shared" si="22"/>
        <v>0.28008566765916953</v>
      </c>
      <c r="I57" s="3">
        <f t="shared" si="23"/>
        <v>0.29859173649914228</v>
      </c>
      <c r="J57" s="5">
        <v>4.9878664119977892E-2</v>
      </c>
      <c r="K57" s="6">
        <v>4.9878664119977892E-2</v>
      </c>
      <c r="L57" s="5">
        <v>1.740138372140438E-2</v>
      </c>
      <c r="M57" s="31">
        <v>0.86</v>
      </c>
      <c r="N57" s="2">
        <v>0.82899999999999996</v>
      </c>
      <c r="O57" s="9">
        <v>1.3919999999999998E-2</v>
      </c>
      <c r="P57" s="8">
        <v>0.99</v>
      </c>
      <c r="Q57" s="9">
        <v>9.2389080923886962E-3</v>
      </c>
      <c r="R57" s="10">
        <v>0.14000000000000001</v>
      </c>
      <c r="S57" s="8">
        <v>0.94</v>
      </c>
      <c r="T57" s="31">
        <v>0.6</v>
      </c>
      <c r="U57" s="7">
        <v>0.82</v>
      </c>
      <c r="V57" s="31">
        <v>0.7</v>
      </c>
      <c r="W57" s="10">
        <v>0.55000000000000004</v>
      </c>
      <c r="Z57" s="3">
        <f t="shared" si="3"/>
        <v>1.5612197461039002E-2</v>
      </c>
      <c r="AA57" s="3">
        <f t="shared" si="24"/>
        <v>1.4850694669226299E-2</v>
      </c>
      <c r="AB57" s="3">
        <f t="shared" si="25"/>
        <v>1.568204339814408E-2</v>
      </c>
      <c r="AC57" s="12">
        <f t="shared" si="6"/>
        <v>1.568204339814408E-2</v>
      </c>
      <c r="AE57" s="13">
        <f t="shared" si="10"/>
        <v>2.700814770551228E-2</v>
      </c>
      <c r="AF57" s="13">
        <f t="shared" si="7"/>
        <v>2.5690794403341793E-2</v>
      </c>
      <c r="AG57" s="13">
        <f t="shared" si="8"/>
        <v>2.7128976909131533E-2</v>
      </c>
      <c r="AH57" s="13">
        <f t="shared" si="9"/>
        <v>2.7128976909131533E-2</v>
      </c>
    </row>
    <row r="58" spans="1:34">
      <c r="A58" s="1" t="s">
        <v>1</v>
      </c>
      <c r="B58" s="1">
        <v>2002</v>
      </c>
      <c r="C58" s="2">
        <v>2.0099557454934027</v>
      </c>
      <c r="D58" s="2">
        <v>2.2607034999999831E-2</v>
      </c>
      <c r="E58" s="3">
        <f t="shared" si="0"/>
        <v>1.9873487104934029E-2</v>
      </c>
      <c r="F58" s="4">
        <v>586618.46262999903</v>
      </c>
      <c r="G58" s="4">
        <v>2017016</v>
      </c>
      <c r="H58" s="3">
        <f t="shared" si="22"/>
        <v>0.28008566765916953</v>
      </c>
      <c r="I58" s="3">
        <f t="shared" si="23"/>
        <v>0.29083480876205198</v>
      </c>
      <c r="J58" s="5">
        <v>4.2134770890883376E-2</v>
      </c>
      <c r="K58" s="6">
        <v>4.2134770890883376E-2</v>
      </c>
      <c r="L58" s="5">
        <v>2.9240727147056216E-2</v>
      </c>
      <c r="M58" s="31">
        <v>0.86</v>
      </c>
      <c r="N58" s="2">
        <v>-0.23</v>
      </c>
      <c r="O58" s="9">
        <v>1.7899999999999999E-3</v>
      </c>
      <c r="P58" s="8">
        <v>0.99</v>
      </c>
      <c r="Q58" s="9">
        <v>-8.7460665657340819E-5</v>
      </c>
      <c r="R58" s="10">
        <v>0.14000000000000001</v>
      </c>
      <c r="S58" s="8">
        <v>0.94</v>
      </c>
      <c r="T58" s="31">
        <v>0.6</v>
      </c>
      <c r="U58" s="7">
        <v>0.82</v>
      </c>
      <c r="V58" s="31">
        <v>0.7</v>
      </c>
      <c r="W58" s="10">
        <v>0.55000000000000004</v>
      </c>
      <c r="Z58" s="3">
        <f t="shared" si="3"/>
        <v>8.5449748772582559E-2</v>
      </c>
      <c r="AA58" s="3">
        <f t="shared" si="24"/>
        <v>8.236231027978573E-2</v>
      </c>
      <c r="AB58" s="3">
        <f t="shared" si="25"/>
        <v>8.8545669106408986E-2</v>
      </c>
      <c r="AC58" s="12">
        <f t="shared" si="6"/>
        <v>8.8545669106408986E-2</v>
      </c>
      <c r="AE58" s="13">
        <f t="shared" si="10"/>
        <v>0.14782284441432106</v>
      </c>
      <c r="AF58" s="13">
        <f t="shared" si="7"/>
        <v>0.14248176446364566</v>
      </c>
      <c r="AG58" s="13">
        <f t="shared" si="8"/>
        <v>0.15317859743173889</v>
      </c>
      <c r="AH58" s="13">
        <f t="shared" si="9"/>
        <v>0.15317859743173889</v>
      </c>
    </row>
    <row r="59" spans="1:34">
      <c r="A59" s="1" t="s">
        <v>1</v>
      </c>
      <c r="B59" s="1">
        <v>2003</v>
      </c>
      <c r="C59" s="2">
        <v>1.3830669758023848</v>
      </c>
      <c r="D59" s="2">
        <v>2.2607034999999831E-2</v>
      </c>
      <c r="E59" s="3">
        <f t="shared" si="0"/>
        <v>1.3604599408023849E-2</v>
      </c>
      <c r="F59" s="4">
        <v>742630.93382999895</v>
      </c>
      <c r="G59" s="4">
        <v>2442118</v>
      </c>
      <c r="H59" s="3">
        <f t="shared" si="22"/>
        <v>0.28008566765916953</v>
      </c>
      <c r="I59" s="3">
        <f t="shared" si="23"/>
        <v>0.30409297741960012</v>
      </c>
      <c r="J59" s="5">
        <v>4.1470074314473068E-2</v>
      </c>
      <c r="K59" s="6">
        <v>4.1470074314473068E-2</v>
      </c>
      <c r="L59" s="5">
        <v>2.3040711370950033E-2</v>
      </c>
      <c r="M59" s="31">
        <v>0.86</v>
      </c>
      <c r="N59" s="2">
        <v>-1.173</v>
      </c>
      <c r="O59" s="9">
        <v>-1.601E-2</v>
      </c>
      <c r="P59" s="8">
        <v>0.99</v>
      </c>
      <c r="Q59" s="9">
        <v>-5.2807244484115549E-3</v>
      </c>
      <c r="R59" s="10">
        <v>0.14000000000000001</v>
      </c>
      <c r="S59" s="8">
        <v>0.94</v>
      </c>
      <c r="T59" s="31">
        <v>0.6</v>
      </c>
      <c r="U59" s="7">
        <v>0.82</v>
      </c>
      <c r="V59" s="31">
        <v>0.7</v>
      </c>
      <c r="W59" s="10">
        <v>0.55000000000000004</v>
      </c>
      <c r="Z59" s="3">
        <f t="shared" si="3"/>
        <v>4.7130104823753634E-2</v>
      </c>
      <c r="AA59" s="3">
        <f t="shared" si="24"/>
        <v>4.2615500211369818E-2</v>
      </c>
      <c r="AB59" s="3">
        <f t="shared" si="25"/>
        <v>4.6247624132570823E-2</v>
      </c>
      <c r="AC59" s="12">
        <f t="shared" si="6"/>
        <v>4.6247624132570823E-2</v>
      </c>
      <c r="AE59" s="13">
        <f t="shared" si="10"/>
        <v>8.1532201705287868E-2</v>
      </c>
      <c r="AF59" s="13">
        <f t="shared" si="7"/>
        <v>7.3722211567286214E-2</v>
      </c>
      <c r="AG59" s="13">
        <f t="shared" si="8"/>
        <v>8.0005564028932108E-2</v>
      </c>
      <c r="AH59" s="13">
        <f t="shared" si="9"/>
        <v>8.0005564028932108E-2</v>
      </c>
    </row>
    <row r="60" spans="1:34">
      <c r="A60" s="1" t="s">
        <v>1</v>
      </c>
      <c r="B60" s="1">
        <v>2004</v>
      </c>
      <c r="C60" s="2">
        <v>3.6586644447310408</v>
      </c>
      <c r="D60" s="2">
        <v>2.2607034999999831E-2</v>
      </c>
      <c r="E60" s="3">
        <f t="shared" si="0"/>
        <v>3.6360574097310409E-2</v>
      </c>
      <c r="F60" s="4">
        <v>910264.54836999904</v>
      </c>
      <c r="G60" s="4">
        <v>2745587</v>
      </c>
      <c r="H60" s="3">
        <f t="shared" si="22"/>
        <v>0.28008566765916953</v>
      </c>
      <c r="I60" s="3">
        <f t="shared" si="23"/>
        <v>0.33153731729134756</v>
      </c>
      <c r="J60" s="5">
        <v>5.3295774336545851E-2</v>
      </c>
      <c r="K60" s="6">
        <v>5.3295774336545851E-2</v>
      </c>
      <c r="L60" s="5">
        <v>-2.8618895371243597E-2</v>
      </c>
      <c r="M60" s="31">
        <v>0.86</v>
      </c>
      <c r="N60" s="2">
        <v>-1.135</v>
      </c>
      <c r="O60" s="9">
        <v>-1.9990000000000001E-2</v>
      </c>
      <c r="P60" s="8">
        <v>0.99</v>
      </c>
      <c r="Q60" s="9">
        <v>-2.9352047744614444E-4</v>
      </c>
      <c r="R60" s="10">
        <v>0.14000000000000001</v>
      </c>
      <c r="S60" s="8">
        <v>0.94</v>
      </c>
      <c r="T60" s="31">
        <v>0.6</v>
      </c>
      <c r="U60" s="7">
        <v>0.82</v>
      </c>
      <c r="V60" s="31">
        <v>0.7</v>
      </c>
      <c r="W60" s="10">
        <v>0.55000000000000004</v>
      </c>
      <c r="Z60" s="3">
        <f t="shared" si="3"/>
        <v>0.13293932121494142</v>
      </c>
      <c r="AA60" s="3">
        <f t="shared" si="24"/>
        <v>0.10922042506164578</v>
      </c>
      <c r="AB60" s="3">
        <f t="shared" si="25"/>
        <v>0.11248726433011463</v>
      </c>
      <c r="AC60" s="12">
        <f t="shared" si="6"/>
        <v>0.11248726433011463</v>
      </c>
      <c r="AE60" s="13">
        <f t="shared" si="10"/>
        <v>0.22997690313639771</v>
      </c>
      <c r="AF60" s="13">
        <f t="shared" si="7"/>
        <v>0.18894466201092044</v>
      </c>
      <c r="AG60" s="13">
        <f t="shared" si="8"/>
        <v>0.19459609434215761</v>
      </c>
      <c r="AH60" s="13">
        <f t="shared" si="9"/>
        <v>0.19459609434215761</v>
      </c>
    </row>
    <row r="61" spans="1:34">
      <c r="A61" s="1" t="s">
        <v>1</v>
      </c>
      <c r="B61" s="1">
        <v>2005</v>
      </c>
      <c r="C61" s="2">
        <v>3.8291131665671001</v>
      </c>
      <c r="D61" s="2">
        <v>-0.12073662270203767</v>
      </c>
      <c r="E61" s="3">
        <f t="shared" si="0"/>
        <v>3.9498497892691373E-2</v>
      </c>
      <c r="F61" s="4">
        <v>970897.00754999905</v>
      </c>
      <c r="G61" s="4">
        <v>2791374</v>
      </c>
      <c r="H61" s="3">
        <f t="shared" si="22"/>
        <v>0.28008566765916953</v>
      </c>
      <c r="I61" s="3">
        <f t="shared" si="23"/>
        <v>0.34782046674863315</v>
      </c>
      <c r="J61" s="5">
        <v>5.7914065985663885E-2</v>
      </c>
      <c r="K61" s="6">
        <v>5.7914065985663885E-2</v>
      </c>
      <c r="L61" s="5">
        <v>-3.3138059517685885E-2</v>
      </c>
      <c r="M61" s="31">
        <v>0.86</v>
      </c>
      <c r="N61" s="2">
        <v>-1.357</v>
      </c>
      <c r="O61" s="9">
        <v>-2.3019999999999999E-2</v>
      </c>
      <c r="P61" s="8">
        <v>0.99</v>
      </c>
      <c r="Q61" s="9">
        <v>2.4253571171624785E-3</v>
      </c>
      <c r="R61" s="10">
        <v>0.14000000000000001</v>
      </c>
      <c r="S61" s="8">
        <v>0.94</v>
      </c>
      <c r="T61" s="31">
        <v>0.6</v>
      </c>
      <c r="U61" s="7">
        <v>0.82</v>
      </c>
      <c r="V61" s="31">
        <v>0.7</v>
      </c>
      <c r="W61" s="10">
        <v>0.55000000000000004</v>
      </c>
      <c r="Z61" s="3">
        <f t="shared" si="3"/>
        <v>0.13989241059494206</v>
      </c>
      <c r="AA61" s="3">
        <f t="shared" si="24"/>
        <v>0.10756029292363271</v>
      </c>
      <c r="AB61" s="3">
        <f t="shared" si="25"/>
        <v>0.11095685939121672</v>
      </c>
      <c r="AC61" s="12">
        <f t="shared" si="6"/>
        <v>0.11095685939121672</v>
      </c>
      <c r="AE61" s="13">
        <f t="shared" si="10"/>
        <v>0.24200532293145377</v>
      </c>
      <c r="AF61" s="13">
        <f t="shared" si="7"/>
        <v>0.18607273484589337</v>
      </c>
      <c r="AG61" s="13">
        <f t="shared" si="8"/>
        <v>0.19194858730529429</v>
      </c>
      <c r="AH61" s="13">
        <f t="shared" si="9"/>
        <v>0.19194858730529429</v>
      </c>
    </row>
    <row r="62" spans="1:34">
      <c r="A62" s="1" t="s">
        <v>1</v>
      </c>
      <c r="B62" s="1">
        <v>2006</v>
      </c>
      <c r="C62" s="2">
        <v>5.1417761719482993</v>
      </c>
      <c r="D62" s="2">
        <v>-0.12073662270203767</v>
      </c>
      <c r="E62" s="3">
        <f t="shared" si="0"/>
        <v>5.2625127946503369E-2</v>
      </c>
      <c r="F62" s="4">
        <v>1111123.4907</v>
      </c>
      <c r="G62" s="4">
        <v>2913161</v>
      </c>
      <c r="H62" s="3">
        <f t="shared" si="22"/>
        <v>0.28008566765916953</v>
      </c>
      <c r="I62" s="3">
        <f t="shared" si="23"/>
        <v>0.38141506449523388</v>
      </c>
      <c r="J62" s="5">
        <v>6.1453549006148654E-2</v>
      </c>
      <c r="K62" s="6">
        <v>6.1453549006148654E-2</v>
      </c>
      <c r="L62" s="5">
        <v>-4.3182722992628597E-2</v>
      </c>
      <c r="M62" s="31">
        <v>0.86</v>
      </c>
      <c r="N62" s="2">
        <v>1.0289999999999999</v>
      </c>
      <c r="O62" s="9">
        <v>1.3900000000000002E-3</v>
      </c>
      <c r="P62" s="8">
        <v>0.99</v>
      </c>
      <c r="Q62" s="9">
        <v>1.5199396337039293E-2</v>
      </c>
      <c r="R62" s="10">
        <v>0.14000000000000001</v>
      </c>
      <c r="S62" s="8">
        <v>0.94</v>
      </c>
      <c r="T62" s="31">
        <v>0.6</v>
      </c>
      <c r="U62" s="7">
        <v>0.82</v>
      </c>
      <c r="V62" s="31">
        <v>0.7</v>
      </c>
      <c r="W62" s="10">
        <v>0.55000000000000004</v>
      </c>
      <c r="Z62" s="3">
        <f t="shared" si="3"/>
        <v>0.20489451056554825</v>
      </c>
      <c r="AA62" s="3">
        <f t="shared" si="24"/>
        <v>0.1461283066827184</v>
      </c>
      <c r="AB62" s="3">
        <f t="shared" si="25"/>
        <v>0.14915138606186065</v>
      </c>
      <c r="AC62" s="12">
        <f t="shared" si="6"/>
        <v>0.14915138606186065</v>
      </c>
      <c r="AE62" s="13">
        <f t="shared" si="10"/>
        <v>0.35445498426553301</v>
      </c>
      <c r="AF62" s="13">
        <f t="shared" si="7"/>
        <v>0.25279304215132592</v>
      </c>
      <c r="AG62" s="13">
        <f t="shared" si="8"/>
        <v>0.25802278476770762</v>
      </c>
      <c r="AH62" s="13">
        <f t="shared" si="9"/>
        <v>0.25802278476770762</v>
      </c>
    </row>
    <row r="63" spans="1:34">
      <c r="A63" s="1" t="s">
        <v>1</v>
      </c>
      <c r="B63" s="1">
        <v>2007</v>
      </c>
      <c r="C63" s="2">
        <v>6.0912592391703146</v>
      </c>
      <c r="D63" s="2">
        <v>-0.12073662270203767</v>
      </c>
      <c r="E63" s="3">
        <f t="shared" si="0"/>
        <v>6.211995861872352E-2</v>
      </c>
      <c r="F63" s="4">
        <v>1351595</v>
      </c>
      <c r="G63" s="4">
        <v>3322147</v>
      </c>
      <c r="H63" s="3">
        <f t="shared" si="22"/>
        <v>0.28008566765916953</v>
      </c>
      <c r="I63" s="3">
        <f>F63/G63</f>
        <v>0.40684382719969947</v>
      </c>
      <c r="J63" s="14">
        <v>6.1453549006148654E-2</v>
      </c>
      <c r="K63" s="15">
        <v>0.08</v>
      </c>
      <c r="L63" s="16">
        <v>-4.4326563571514307E-2</v>
      </c>
      <c r="M63" s="31">
        <v>0.86</v>
      </c>
      <c r="N63" s="2">
        <v>2.7</v>
      </c>
      <c r="O63" s="9">
        <v>2.2499999999999999E-2</v>
      </c>
      <c r="P63" s="8">
        <v>0.99</v>
      </c>
      <c r="Q63" s="9">
        <v>2.7788267450072679E-2</v>
      </c>
      <c r="R63" s="10">
        <v>0.14000000000000001</v>
      </c>
      <c r="S63" s="8">
        <v>0.94</v>
      </c>
      <c r="T63" s="31">
        <v>0.6</v>
      </c>
      <c r="U63" s="7">
        <v>0.82</v>
      </c>
      <c r="V63" s="31">
        <v>0.7</v>
      </c>
      <c r="W63" s="10">
        <v>0.55000000000000004</v>
      </c>
      <c r="Z63" s="3">
        <f t="shared" si="3"/>
        <v>0.25150547750233776</v>
      </c>
      <c r="AA63" s="3">
        <f t="shared" si="24"/>
        <v>0.17015198369927831</v>
      </c>
      <c r="AB63" s="3">
        <f t="shared" si="25"/>
        <v>0.17328436546376597</v>
      </c>
      <c r="AC63" s="17">
        <f t="shared" si="6"/>
        <v>0.17680183580990561</v>
      </c>
      <c r="AD63" s="18"/>
      <c r="AE63" s="13">
        <f t="shared" si="10"/>
        <v>0.43508910914559212</v>
      </c>
      <c r="AF63" s="13">
        <f t="shared" si="7"/>
        <v>0.29435253554820168</v>
      </c>
      <c r="AG63" s="13">
        <f t="shared" si="8"/>
        <v>0.29977136461287746</v>
      </c>
      <c r="AH63" s="19">
        <f t="shared" si="9"/>
        <v>0.30585637339497729</v>
      </c>
    </row>
    <row r="64" spans="1:34">
      <c r="A64" s="1" t="s">
        <v>1</v>
      </c>
      <c r="B64" s="1">
        <v>2008</v>
      </c>
      <c r="C64" s="2">
        <v>5.3202614088206293</v>
      </c>
      <c r="D64" s="2">
        <v>-0.12073662270203767</v>
      </c>
      <c r="E64" s="3">
        <f t="shared" si="0"/>
        <v>5.4409980315226668E-2</v>
      </c>
      <c r="F64" s="4">
        <v>1638952.6604059339</v>
      </c>
      <c r="G64" s="4">
        <v>3653366</v>
      </c>
      <c r="H64" s="3">
        <f t="shared" si="22"/>
        <v>0.28008566765916953</v>
      </c>
      <c r="I64" s="3">
        <f t="shared" si="23"/>
        <v>0.44861441760993392</v>
      </c>
      <c r="J64" s="14">
        <v>6.1453549006148654E-2</v>
      </c>
      <c r="K64" s="15">
        <v>0.1</v>
      </c>
      <c r="L64" s="54">
        <v>-6.6330185425534829E-2</v>
      </c>
      <c r="M64" s="31">
        <v>0.86</v>
      </c>
      <c r="N64" s="2">
        <v>2.3250000000000002</v>
      </c>
      <c r="O64" s="9">
        <v>2.1409999999999998E-2</v>
      </c>
      <c r="P64" s="8">
        <v>0.99</v>
      </c>
      <c r="Q64" s="9">
        <v>1.5951292089649325E-2</v>
      </c>
      <c r="R64" s="10">
        <v>0.14000000000000001</v>
      </c>
      <c r="S64" s="8">
        <v>0.94</v>
      </c>
      <c r="T64" s="31">
        <v>0.6</v>
      </c>
      <c r="U64" s="7">
        <v>0.82</v>
      </c>
      <c r="V64" s="31">
        <v>0.7</v>
      </c>
      <c r="W64" s="10">
        <v>0.55000000000000004</v>
      </c>
      <c r="Z64" s="3">
        <f t="shared" si="3"/>
        <v>0.23179037380921791</v>
      </c>
      <c r="AA64" s="3">
        <f t="shared" si="24"/>
        <v>0.14587394859656511</v>
      </c>
      <c r="AB64" s="3">
        <f t="shared" si="25"/>
        <v>0.14518100048738711</v>
      </c>
      <c r="AC64" s="17">
        <f t="shared" si="6"/>
        <v>0.15084912248003518</v>
      </c>
      <c r="AD64" s="18"/>
      <c r="AE64" s="13">
        <f t="shared" si="10"/>
        <v>0.4009831843453151</v>
      </c>
      <c r="AF64" s="13">
        <f t="shared" si="7"/>
        <v>0.25235301820350797</v>
      </c>
      <c r="AG64" s="13">
        <f t="shared" si="8"/>
        <v>0.25115426031361843</v>
      </c>
      <c r="AH64" s="19">
        <f t="shared" si="9"/>
        <v>0.26095976503980023</v>
      </c>
    </row>
    <row r="65" spans="1:34">
      <c r="A65" s="7" t="s">
        <v>1</v>
      </c>
      <c r="B65" s="7">
        <v>2009</v>
      </c>
      <c r="C65" s="2">
        <v>5.7138388421941384</v>
      </c>
      <c r="D65" s="2">
        <v>-0.13604720403571524</v>
      </c>
      <c r="E65" s="3">
        <f>(C65-D65)/100</f>
        <v>5.8498860462298533E-2</v>
      </c>
      <c r="F65" s="4">
        <v>1638952.6604059339</v>
      </c>
      <c r="G65" s="4">
        <v>3653366</v>
      </c>
      <c r="H65" s="3">
        <f t="shared" si="22"/>
        <v>0.28008566765916953</v>
      </c>
      <c r="I65" s="3">
        <f>F65/G65</f>
        <v>0.44861441760993392</v>
      </c>
      <c r="J65" s="14">
        <v>6.1453549006148654E-2</v>
      </c>
      <c r="K65" s="15">
        <v>0.08</v>
      </c>
      <c r="L65" s="54">
        <v>-6.6330185425534829E-2</v>
      </c>
      <c r="M65" s="31">
        <v>0.86</v>
      </c>
      <c r="N65" s="2">
        <v>-3.6909999999999998</v>
      </c>
      <c r="O65" s="9">
        <v>-4.0320000000000002E-2</v>
      </c>
      <c r="P65" s="8">
        <v>0.99</v>
      </c>
      <c r="Q65" s="9">
        <v>-3.1464349392304337E-2</v>
      </c>
      <c r="R65" s="10">
        <v>0.14000000000000001</v>
      </c>
      <c r="S65" s="8">
        <v>0.94</v>
      </c>
      <c r="T65" s="31">
        <v>0.6</v>
      </c>
      <c r="U65" s="7">
        <v>0.82</v>
      </c>
      <c r="V65" s="31">
        <v>0.7</v>
      </c>
      <c r="W65" s="10">
        <v>0.55000000000000004</v>
      </c>
      <c r="Z65" s="3">
        <f>(E65/H65+M65*O65-P65*Q65)/((1-R65)*S65+U65*W65+R65-W65)</f>
        <v>0.24174135320390977</v>
      </c>
      <c r="AA65" s="3">
        <f>(E65/I65+M65*O65-P65*Q65)/((1-R65)*S65+U65*W65+R65-W65)</f>
        <v>0.14936835580865157</v>
      </c>
      <c r="AB65" s="3">
        <f>(E65/(I65*(1-J65-L65))+M65*O65-P65*Q65)/((1-R65)*S65+U65*W65+R65-W65)</f>
        <v>0.14862333302952968</v>
      </c>
      <c r="AC65" s="17">
        <f>(E65/(I65*(1-K65-L65))+M65*O65-P65*Q65)/((1-R65)*S65+U65*W65+R65-W65)</f>
        <v>0.15149601577442923</v>
      </c>
      <c r="AD65" s="18"/>
      <c r="AE65" s="13">
        <f>(E65/(H65)+M65*O65-P65*Q65)/((1-R65)*T65+V65*W65+R65-W65)</f>
        <v>0.41819777069531766</v>
      </c>
      <c r="AF65" s="13">
        <f>(E65/(I65)+M65*O65-P65*Q65)/((1-R65)*T65+V65*W65+R65-W65)</f>
        <v>0.2583981291728486</v>
      </c>
      <c r="AG65" s="13">
        <f>(E65/(I65*(1-J65-L65))+M65*O65-P65*Q65)/((1-R65)*T65+V65*W65+R65-W65)</f>
        <v>0.25710928528570781</v>
      </c>
      <c r="AH65" s="19">
        <f>(E65/(I65*(1-K65-L65))+M65*O65-P65*Q65)/((1-R65)*T65+V65*W65+R65-W65)</f>
        <v>0.26207885091405336</v>
      </c>
    </row>
    <row r="66" spans="1:34">
      <c r="A66" s="7" t="s">
        <v>1</v>
      </c>
      <c r="B66" s="7">
        <v>2010</v>
      </c>
      <c r="C66" s="2">
        <v>6.3235320798285928</v>
      </c>
      <c r="D66" s="2">
        <v>-0.13604720403571524</v>
      </c>
      <c r="E66" s="3">
        <f>(C66-D66)/100</f>
        <v>6.4595792838643085E-2</v>
      </c>
      <c r="F66" s="4">
        <v>1638952.6604059339</v>
      </c>
      <c r="G66" s="4">
        <v>3653366</v>
      </c>
      <c r="H66" s="3">
        <f t="shared" si="22"/>
        <v>0.28008566765916953</v>
      </c>
      <c r="I66" s="3">
        <f>F66/G66</f>
        <v>0.44861441760993392</v>
      </c>
      <c r="J66" s="14">
        <v>6.1453549006148654E-2</v>
      </c>
      <c r="K66" s="15">
        <v>0.08</v>
      </c>
      <c r="L66" s="54">
        <v>-6.6330185425534829E-2</v>
      </c>
      <c r="M66" s="31">
        <v>0.86</v>
      </c>
      <c r="N66" s="2">
        <v>-1.5409999999999999</v>
      </c>
      <c r="O66" s="9">
        <v>-1.332E-2</v>
      </c>
      <c r="P66" s="8">
        <v>0.99</v>
      </c>
      <c r="Q66" s="9">
        <v>-1.939883583414027E-2</v>
      </c>
      <c r="R66" s="10">
        <v>0.14000000000000001</v>
      </c>
      <c r="S66" s="8">
        <v>0.94</v>
      </c>
      <c r="T66" s="31">
        <v>0.6</v>
      </c>
      <c r="U66" s="7">
        <v>0.82</v>
      </c>
      <c r="V66" s="31">
        <v>0.7</v>
      </c>
      <c r="W66" s="10">
        <v>0.55000000000000004</v>
      </c>
      <c r="Z66" s="3">
        <f>(E66/H66+M66*O66-P66*Q66)/((1-R66)*S66+U66*W66+R66-W66)</f>
        <v>0.28064321332360043</v>
      </c>
      <c r="AA66" s="3">
        <f>(E66/I66+M66*O66-P66*Q66)/((1-R66)*S66+U66*W66+R66-W66)</f>
        <v>0.17864281611117641</v>
      </c>
      <c r="AB66" s="3">
        <f>(E66/(I66*(1-J66-L66))+M66*O66-P66*Q66)/((1-R66)*S66+U66*W66+R66-W66)</f>
        <v>0.17782014475108657</v>
      </c>
      <c r="AC66" s="17">
        <f>(E66/(I66*(1-K66-L66))+M66*O66-P66*Q66)/((1-R66)*S66+U66*W66+R66-W66)</f>
        <v>0.18099222738678619</v>
      </c>
      <c r="AD66" s="18"/>
      <c r="AE66" s="13">
        <f>(E66/(H66)+M66*O66-P66*Q66)/((1-R66)*T66+V66*W66+R66-W66)</f>
        <v>0.48549561180665224</v>
      </c>
      <c r="AF66" s="13">
        <f>(E66/(I66)+M66*O66-P66*Q66)/((1-R66)*T66+V66*W66+R66-W66)</f>
        <v>0.30904115683265432</v>
      </c>
      <c r="AG66" s="13">
        <f>(E66/(I66*(1-J66-L66))+M66*O66-P66*Q66)/((1-R66)*T66+V66*W66+R66-W66)</f>
        <v>0.3076179856447514</v>
      </c>
      <c r="AH66" s="19">
        <f>(E66/(I66*(1-K66-L66))+M66*O66-P66*Q66)/((1-R66)*T66+V66*W66+R66-W66)</f>
        <v>0.31310549479090882</v>
      </c>
    </row>
    <row r="67" spans="1:34">
      <c r="A67" s="7" t="s">
        <v>1</v>
      </c>
      <c r="B67" s="7">
        <v>2011</v>
      </c>
      <c r="C67" s="2">
        <v>7.0676489214999494</v>
      </c>
      <c r="D67" s="2">
        <v>-0.13604720403571524</v>
      </c>
      <c r="E67" s="3">
        <f>(C67-D67)/100</f>
        <v>7.2036961255356649E-2</v>
      </c>
      <c r="F67" s="4">
        <v>1638952.6604059339</v>
      </c>
      <c r="G67" s="4">
        <v>3653366</v>
      </c>
      <c r="H67" s="3">
        <f t="shared" si="22"/>
        <v>0.28008566765916953</v>
      </c>
      <c r="I67" s="3">
        <f>F67/G67</f>
        <v>0.44861441760993392</v>
      </c>
      <c r="J67" s="14">
        <v>6.1453549006148654E-2</v>
      </c>
      <c r="K67" s="15">
        <v>0.08</v>
      </c>
      <c r="L67" s="54">
        <v>-6.6330185425534829E-2</v>
      </c>
      <c r="M67" s="31">
        <v>0.86</v>
      </c>
      <c r="N67" s="2">
        <v>0.222</v>
      </c>
      <c r="O67" s="9">
        <v>1.0200000000000001E-2</v>
      </c>
      <c r="P67" s="8">
        <v>0.99</v>
      </c>
      <c r="Q67" s="9">
        <v>-1.223248583621598E-2</v>
      </c>
      <c r="R67" s="10">
        <v>0.14000000000000001</v>
      </c>
      <c r="S67" s="8">
        <v>0.94</v>
      </c>
      <c r="T67" s="31">
        <v>0.6</v>
      </c>
      <c r="U67" s="7">
        <v>0.82</v>
      </c>
      <c r="V67" s="31">
        <v>0.7</v>
      </c>
      <c r="W67" s="10">
        <v>0.55000000000000004</v>
      </c>
      <c r="Z67" s="3">
        <f>(E67/H67+M67*O67-P67*Q67)/((1-R67)*S67+U67*W67+R67-W67)</f>
        <v>0.3273820719467711</v>
      </c>
      <c r="AA67" s="3">
        <f>(E67/I67+M67*O67-P67*Q67)/((1-R67)*S67+U67*W67+R67-W67)</f>
        <v>0.21363165045451082</v>
      </c>
      <c r="AB67" s="3">
        <f>(E67/(I67*(1-J67-L67))+M67*O67-P67*Q67)/((1-R67)*S67+U67*W67+R67-W67)</f>
        <v>0.21271421075312469</v>
      </c>
      <c r="AC67" s="17">
        <f>(E67/(I67*(1-K67-L67))+M67*O67-P67*Q67)/((1-R67)*S67+U67*W67+R67-W67)</f>
        <v>0.21625170420099496</v>
      </c>
      <c r="AD67" s="18"/>
      <c r="AE67" s="13">
        <f>(E67/(H67)+M67*O67-P67*Q67)/((1-R67)*T67+V67*W67+R67-W67)</f>
        <v>0.56635098148999474</v>
      </c>
      <c r="AF67" s="13">
        <f>(E67/(I67)+M67*O67-P67*Q67)/((1-R67)*T67+V67*W67+R67-W67)</f>
        <v>0.36956970243597054</v>
      </c>
      <c r="AG67" s="13">
        <f>(E67/(I67*(1-J67-L67))+M67*O67-P67*Q67)/((1-R67)*T67+V67*W67+R67-W67)</f>
        <v>0.3679825878079514</v>
      </c>
      <c r="AH67" s="19">
        <f>(E67/(I67*(1-K67-L67))+M67*O67-P67*Q67)/((1-R67)*T67+V67*W67+R67-W67)</f>
        <v>0.37410223533263776</v>
      </c>
    </row>
    <row r="68" spans="1:34">
      <c r="A68" s="7" t="s">
        <v>1</v>
      </c>
      <c r="B68" s="7">
        <v>2012</v>
      </c>
      <c r="C68" s="2">
        <v>8.4706462798837858</v>
      </c>
      <c r="D68" s="2">
        <v>-0.13604720403571524</v>
      </c>
      <c r="E68" s="3">
        <f>(C68-D68)/100</f>
        <v>8.6066934839195017E-2</v>
      </c>
      <c r="F68" s="4">
        <v>1638952.6604059339</v>
      </c>
      <c r="G68" s="4">
        <v>3653366</v>
      </c>
      <c r="H68" s="3">
        <f t="shared" si="22"/>
        <v>0.28008566765916953</v>
      </c>
      <c r="I68" s="3">
        <f>F68/G68</f>
        <v>0.44861441760993392</v>
      </c>
      <c r="J68" s="14">
        <v>6.1453549006148654E-2</v>
      </c>
      <c r="K68" s="15">
        <v>0.08</v>
      </c>
      <c r="L68" s="54">
        <v>-6.6330185425534829E-2</v>
      </c>
      <c r="M68" s="31">
        <v>0.86</v>
      </c>
      <c r="N68" s="2">
        <v>0.222</v>
      </c>
      <c r="O68" s="9">
        <v>4.0200000000000001E-3</v>
      </c>
      <c r="P68" s="8">
        <v>0.99</v>
      </c>
      <c r="Q68" s="9">
        <v>-2.049916996276752E-2</v>
      </c>
      <c r="R68" s="10">
        <v>0.14000000000000001</v>
      </c>
      <c r="S68" s="8">
        <v>0.94</v>
      </c>
      <c r="T68" s="31">
        <v>0.6</v>
      </c>
      <c r="U68" s="7">
        <v>0.82</v>
      </c>
      <c r="V68" s="31">
        <v>0.7</v>
      </c>
      <c r="W68" s="10">
        <v>0.55000000000000004</v>
      </c>
      <c r="Z68" s="3">
        <f>(E68/H68+M68*O68-P68*Q68)/((1-R68)*S68+U68*W68+R68-W68)</f>
        <v>0.38973307258207202</v>
      </c>
      <c r="AA68" s="3">
        <f>(E68/I68+M68*O68-P68*Q68)/((1-R68)*S68+U68*W68+R68-W68)</f>
        <v>0.25382853213649154</v>
      </c>
      <c r="AB68" s="3">
        <f>(E68/(I68*(1-J68-L68))+M68*O68-P68*Q68)/((1-R68)*S68+U68*W68+R68-W68)</f>
        <v>0.25273241117827688</v>
      </c>
      <c r="AC68" s="17">
        <f>(E68/(I68*(1-K68-L68))+M68*O68-P68*Q68)/((1-R68)*S68+U68*W68+R68-W68)</f>
        <v>0.25695886955139841</v>
      </c>
      <c r="AD68" s="18"/>
      <c r="AE68" s="13">
        <f>(E68/(H68)+M68*O68-P68*Q68)/((1-R68)*T68+V68*W68+R68-W68)</f>
        <v>0.67421440295562529</v>
      </c>
      <c r="AF68" s="13">
        <f>(E68/(I68)+M68*O68-P68*Q68)/((1-R68)*T68+V68*W68+R68-W68)</f>
        <v>0.43910785172451311</v>
      </c>
      <c r="AG68" s="13">
        <f>(E68/(I68*(1-J68-L68))+M68*O68-P68*Q68)/((1-R68)*T68+V68*W68+R68-W68)</f>
        <v>0.43721162943956909</v>
      </c>
      <c r="AH68" s="19">
        <f>(E68/(I68*(1-K68-L68))+M68*O68-P68*Q68)/((1-R68)*T68+V68*W68+R68-W68)</f>
        <v>0.44452314418932348</v>
      </c>
    </row>
    <row r="69" spans="1:34">
      <c r="A69" s="7" t="s">
        <v>1</v>
      </c>
      <c r="B69" s="7">
        <v>2013</v>
      </c>
      <c r="C69" s="2">
        <v>7.6839519611932268</v>
      </c>
      <c r="D69" s="2">
        <v>-0.20793106225793623</v>
      </c>
      <c r="E69" s="3">
        <f>(C69-D69)/100</f>
        <v>7.8918830234511628E-2</v>
      </c>
      <c r="F69" s="4">
        <v>1638952.6604059339</v>
      </c>
      <c r="G69" s="4">
        <v>3653366</v>
      </c>
      <c r="H69" s="3">
        <f t="shared" si="22"/>
        <v>0.28008566765916953</v>
      </c>
      <c r="I69" s="3">
        <f>F69/G69</f>
        <v>0.44861441760993392</v>
      </c>
      <c r="J69" s="14">
        <v>6.1453549006148654E-2</v>
      </c>
      <c r="K69" s="15">
        <v>0.08</v>
      </c>
      <c r="L69" s="54">
        <v>-6.6330185425534829E-2</v>
      </c>
      <c r="M69" s="31">
        <v>0.86</v>
      </c>
      <c r="N69" s="2">
        <v>0.222</v>
      </c>
      <c r="O69" s="9">
        <v>-4.3299999999999996E-3</v>
      </c>
      <c r="P69" s="8">
        <v>0.99</v>
      </c>
      <c r="Q69" s="9">
        <v>-2.4851305721646816E-2</v>
      </c>
      <c r="R69" s="10">
        <v>0.14000000000000001</v>
      </c>
      <c r="S69" s="8">
        <v>0.94</v>
      </c>
      <c r="T69" s="31">
        <v>0.6</v>
      </c>
      <c r="U69" s="7">
        <v>0.82</v>
      </c>
      <c r="V69" s="31">
        <v>0.7</v>
      </c>
      <c r="W69" s="10">
        <v>0.55000000000000004</v>
      </c>
      <c r="Z69" s="3">
        <f>(E69/H69+M69*O69-P69*Q69)/((1-R69)*S69+U69*W69+R69-W69)</f>
        <v>0.35630533268044451</v>
      </c>
      <c r="AA69" s="3">
        <f>(E69/I69+M69*O69-P69*Q69)/((1-R69)*S69+U69*W69+R69-W69)</f>
        <v>0.23168805223978328</v>
      </c>
      <c r="AB69" s="3">
        <f>(E69/(I69*(1-J69-L69))+M69*O69-P69*Q69)/((1-R69)*S69+U69*W69+R69-W69)</f>
        <v>0.2306829672558757</v>
      </c>
      <c r="AC69" s="17">
        <f>(E69/(I69*(1-K69-L69))+M69*O69-P69*Q69)/((1-R69)*S69+U69*W69+R69-W69)</f>
        <v>0.23455840619726234</v>
      </c>
      <c r="AD69" s="18"/>
      <c r="AE69" s="13">
        <f>(E69/(H69)+M69*O69-P69*Q69)/((1-R69)*T69+V69*W69+R69-W69)</f>
        <v>0.61638645535390957</v>
      </c>
      <c r="AF69" s="13">
        <f>(E69/(I69)+M69*O69-P69*Q69)/((1-R69)*T69+V69*W69+R69-W69)</f>
        <v>0.40080617428202026</v>
      </c>
      <c r="AG69" s="13">
        <f>(E69/(I69*(1-J69-L69))+M69*O69-P69*Q69)/((1-R69)*T69+V69*W69+R69-W69)</f>
        <v>0.39906743867034794</v>
      </c>
      <c r="AH69" s="19">
        <f>(E69/(I69*(1-K69-L69))+M69*O69-P69*Q69)/((1-R69)*T69+V69*W69+R69-W69)</f>
        <v>0.40577171125041683</v>
      </c>
    </row>
    <row r="70" spans="1:34">
      <c r="A70" s="7" t="s">
        <v>1</v>
      </c>
      <c r="B70" s="7">
        <v>2014</v>
      </c>
      <c r="C70" s="2">
        <v>8.1904145156623596</v>
      </c>
      <c r="D70" s="2">
        <v>-0.20793106225793623</v>
      </c>
      <c r="E70" s="3">
        <f t="shared" ref="E70:E72" si="26">(C70-D70)/100</f>
        <v>8.3983455779202951E-2</v>
      </c>
      <c r="F70" s="4">
        <v>1638952.6604059339</v>
      </c>
      <c r="G70" s="4">
        <v>3653366</v>
      </c>
      <c r="H70" s="3">
        <f t="shared" si="22"/>
        <v>0.28008566765916953</v>
      </c>
      <c r="I70" s="3">
        <f t="shared" ref="I70:I72" si="27">F70/G70</f>
        <v>0.44861441760993392</v>
      </c>
      <c r="J70" s="14">
        <v>6.1453549006148654E-2</v>
      </c>
      <c r="K70" s="15">
        <v>0.08</v>
      </c>
      <c r="L70" s="54">
        <v>-6.6330185425534829E-2</v>
      </c>
      <c r="M70" s="31">
        <v>0.86</v>
      </c>
      <c r="O70" s="9">
        <v>-1.99E-3</v>
      </c>
      <c r="P70" s="8">
        <v>0.99</v>
      </c>
      <c r="Q70" s="9">
        <v>-2.1875466739783703E-2</v>
      </c>
      <c r="R70" s="10">
        <v>0.14000000000000001</v>
      </c>
      <c r="S70" s="8">
        <v>0.94</v>
      </c>
      <c r="T70" s="31">
        <v>0.6</v>
      </c>
      <c r="U70" s="7">
        <v>0.82</v>
      </c>
      <c r="V70" s="31">
        <v>0.7</v>
      </c>
      <c r="W70" s="10">
        <v>0.55000000000000004</v>
      </c>
      <c r="Z70" s="3">
        <f t="shared" ref="Z70:Z72" si="28">(E70/H70+M70*O70-P70*Q70)/((1-R70)*S70+U70*W70+R70-W70)</f>
        <v>0.37649456668037795</v>
      </c>
      <c r="AA70" s="3">
        <f t="shared" ref="AA70:AA72" si="29">(E70/I70+M70*O70-P70*Q70)/((1-R70)*S70+U70*W70+R70-W70)</f>
        <v>0.2438799570857712</v>
      </c>
      <c r="AB70" s="3">
        <f t="shared" ref="AB70:AB72" si="30">(E70/(I70*(1-J70-L70))+M70*O70-P70*Q70)/((1-R70)*S70+U70*W70+R70-W70)</f>
        <v>0.24281037065057551</v>
      </c>
      <c r="AC70" s="17">
        <f t="shared" ref="AC70:AC72" si="31">(E70/(I70*(1-K70-L70))+M70*O70-P70*Q70)/((1-R70)*S70+U70*W70+R70-W70)</f>
        <v>0.24693451635815616</v>
      </c>
      <c r="AD70" s="18"/>
      <c r="AE70" s="13">
        <f t="shared" ref="AE70:AE72" si="32">(E70/(H70)+M70*O70-P70*Q70)/((1-R70)*T70+V70*W70+R70-W70)</f>
        <v>0.65131259661570895</v>
      </c>
      <c r="AF70" s="13">
        <f t="shared" ref="AF70:AF72" si="33">(E70/(I70)+M70*O70-P70*Q70)/((1-R70)*T70+V70*W70+R70-W70)</f>
        <v>0.42189742474267633</v>
      </c>
      <c r="AG70" s="13">
        <f t="shared" ref="AG70:AG72" si="34">(E70/(I70*(1-J70-L70))+M70*O70-P70*Q70)/((1-R70)*T70+V70*W70+R70-W70)</f>
        <v>0.42004710556130115</v>
      </c>
      <c r="AH70" s="19">
        <f t="shared" ref="AH70:AH72" si="35">(E70/(I70*(1-K70-L70))+M70*O70-P70*Q70)/((1-R70)*T70+V70*W70+R70-W70)</f>
        <v>0.42718162565095291</v>
      </c>
    </row>
    <row r="71" spans="1:34">
      <c r="A71" s="7" t="s">
        <v>1</v>
      </c>
      <c r="B71" s="7">
        <v>2015</v>
      </c>
      <c r="C71" s="2">
        <v>9.8408561902057041</v>
      </c>
      <c r="D71" s="2">
        <v>-0.20793106225793623</v>
      </c>
      <c r="E71" s="3">
        <f t="shared" si="26"/>
        <v>0.1004878725246364</v>
      </c>
      <c r="F71" s="4">
        <v>1638952.6604059339</v>
      </c>
      <c r="G71" s="4">
        <v>3653366</v>
      </c>
      <c r="H71" s="3">
        <f t="shared" si="22"/>
        <v>0.28008566765916953</v>
      </c>
      <c r="I71" s="3">
        <f t="shared" si="27"/>
        <v>0.44861441760993392</v>
      </c>
      <c r="J71" s="14">
        <v>6.1453549006148654E-2</v>
      </c>
      <c r="K71" s="15">
        <v>0.08</v>
      </c>
      <c r="L71" s="54">
        <v>-6.6330185425534829E-2</v>
      </c>
      <c r="M71" s="31">
        <v>0.86</v>
      </c>
      <c r="O71" s="9">
        <v>-1.1100000000000001E-3</v>
      </c>
      <c r="P71" s="8">
        <v>0.99</v>
      </c>
      <c r="Q71" s="9">
        <v>-1.6328499626490602E-2</v>
      </c>
      <c r="R71" s="10">
        <v>0.14000000000000001</v>
      </c>
      <c r="S71" s="8">
        <v>0.94</v>
      </c>
      <c r="T71" s="31">
        <v>0.6</v>
      </c>
      <c r="U71" s="7">
        <v>0.82</v>
      </c>
      <c r="V71" s="31">
        <v>0.7</v>
      </c>
      <c r="W71" s="10">
        <v>0.55000000000000004</v>
      </c>
      <c r="Z71" s="3">
        <f t="shared" si="28"/>
        <v>0.44029444803367163</v>
      </c>
      <c r="AA71" s="3">
        <f t="shared" si="29"/>
        <v>0.28161843428541078</v>
      </c>
      <c r="AB71" s="3">
        <f t="shared" si="30"/>
        <v>0.28033865287659854</v>
      </c>
      <c r="AC71" s="17">
        <f t="shared" si="31"/>
        <v>0.2852732751101244</v>
      </c>
      <c r="AD71" s="18"/>
      <c r="AE71" s="13">
        <f t="shared" si="32"/>
        <v>0.7616824931971502</v>
      </c>
      <c r="AF71" s="13">
        <f t="shared" si="33"/>
        <v>0.48718268448478197</v>
      </c>
      <c r="AG71" s="13">
        <f t="shared" si="34"/>
        <v>0.48496874084192026</v>
      </c>
      <c r="AH71" s="19">
        <f t="shared" si="35"/>
        <v>0.49350533580150652</v>
      </c>
    </row>
    <row r="72" spans="1:34">
      <c r="A72" s="7" t="s">
        <v>1</v>
      </c>
      <c r="B72" s="7">
        <v>2016</v>
      </c>
      <c r="C72" s="2">
        <v>9.2277989363239605</v>
      </c>
      <c r="D72" s="2">
        <v>-0.20793106225793623</v>
      </c>
      <c r="E72" s="3">
        <f t="shared" si="26"/>
        <v>9.435729998581896E-2</v>
      </c>
      <c r="F72" s="4">
        <v>1638952.6604059339</v>
      </c>
      <c r="G72" s="4">
        <v>3653366</v>
      </c>
      <c r="H72" s="3">
        <f t="shared" si="22"/>
        <v>0.28008566765916953</v>
      </c>
      <c r="I72" s="3">
        <f t="shared" si="27"/>
        <v>0.44861441760993392</v>
      </c>
      <c r="J72" s="14">
        <v>6.1453549006148654E-2</v>
      </c>
      <c r="K72" s="15">
        <v>0.08</v>
      </c>
      <c r="L72" s="54">
        <v>-6.6330185425534829E-2</v>
      </c>
      <c r="M72" s="31">
        <v>0.86</v>
      </c>
      <c r="O72" s="9">
        <v>1.0999999999999999E-4</v>
      </c>
      <c r="P72" s="8">
        <v>0.99</v>
      </c>
      <c r="Q72" s="9">
        <v>-1.2345793437824999E-2</v>
      </c>
      <c r="R72" s="10">
        <v>0.14000000000000001</v>
      </c>
      <c r="S72" s="8">
        <v>0.94</v>
      </c>
      <c r="T72" s="31">
        <v>0.6</v>
      </c>
      <c r="U72" s="7">
        <v>0.82</v>
      </c>
      <c r="V72" s="31">
        <v>0.7</v>
      </c>
      <c r="W72" s="10">
        <v>0.55000000000000004</v>
      </c>
      <c r="Z72" s="3">
        <f t="shared" si="28"/>
        <v>0.41111869547295088</v>
      </c>
      <c r="AA72" s="3">
        <f t="shared" si="29"/>
        <v>0.26212320125420446</v>
      </c>
      <c r="AB72" s="3">
        <f t="shared" si="30"/>
        <v>0.26092149685671151</v>
      </c>
      <c r="AC72" s="17">
        <f t="shared" si="31"/>
        <v>0.26555506724393746</v>
      </c>
      <c r="AD72" s="18"/>
      <c r="AE72" s="13">
        <f t="shared" si="32"/>
        <v>0.71121022389964261</v>
      </c>
      <c r="AF72" s="13">
        <f t="shared" si="33"/>
        <v>0.45345712249556275</v>
      </c>
      <c r="AG72" s="13">
        <f t="shared" si="34"/>
        <v>0.45137824731179388</v>
      </c>
      <c r="AH72" s="19">
        <f t="shared" si="35"/>
        <v>0.45939404097148784</v>
      </c>
    </row>
    <row r="73" spans="1:34" s="20" customFormat="1">
      <c r="C73" s="21" t="s">
        <v>21</v>
      </c>
      <c r="D73" s="21"/>
      <c r="E73" s="22"/>
      <c r="F73" s="4"/>
      <c r="G73" s="4"/>
      <c r="H73" s="22"/>
      <c r="I73" s="22"/>
      <c r="J73" s="23"/>
      <c r="K73" s="24"/>
      <c r="L73" s="23"/>
      <c r="M73" s="25"/>
      <c r="N73" s="21" t="s">
        <v>22</v>
      </c>
      <c r="O73" s="26"/>
      <c r="P73" s="27"/>
      <c r="Q73" s="26"/>
      <c r="R73" s="28"/>
      <c r="S73" s="27"/>
      <c r="T73" s="25"/>
      <c r="U73" s="25"/>
      <c r="V73" s="25"/>
      <c r="W73" s="28"/>
      <c r="X73" s="29"/>
      <c r="Z73" s="3"/>
      <c r="AA73" s="3"/>
      <c r="AB73" s="3"/>
      <c r="AC73" s="12"/>
      <c r="AD73" s="3"/>
      <c r="AE73" s="13"/>
      <c r="AF73" s="13"/>
      <c r="AG73" s="13"/>
      <c r="AH73" s="13"/>
    </row>
    <row r="74" spans="1:34">
      <c r="A74" s="1" t="s">
        <v>2</v>
      </c>
      <c r="B74" s="1">
        <v>1982</v>
      </c>
      <c r="C74" s="2">
        <v>-3.1875974385409709</v>
      </c>
      <c r="D74" s="2">
        <v>-2.5944194949999986</v>
      </c>
      <c r="E74" s="3">
        <f t="shared" si="0"/>
        <v>-5.9317794354097229E-3</v>
      </c>
      <c r="F74" s="4">
        <v>73445.848301000005</v>
      </c>
      <c r="G74" s="4">
        <v>411913</v>
      </c>
      <c r="H74" s="13">
        <f t="shared" ref="H74:H108" si="36">AVERAGE($I$74:$I$100)</f>
        <v>0.1877166033718965</v>
      </c>
      <c r="I74" s="13">
        <f t="shared" ref="I74:I97" si="37">F74/G74</f>
        <v>0.17830427372042157</v>
      </c>
      <c r="J74" s="5">
        <v>0.34061616852746285</v>
      </c>
      <c r="K74" s="6">
        <v>0.34061616852746285</v>
      </c>
      <c r="L74" s="5">
        <v>3.5785293984687584E-2</v>
      </c>
      <c r="M74" s="7">
        <v>1.42</v>
      </c>
      <c r="N74" s="2">
        <v>-0.17399999999999999</v>
      </c>
      <c r="O74" s="9">
        <v>-2.7869999999999999E-2</v>
      </c>
      <c r="P74" s="8">
        <v>0.87</v>
      </c>
      <c r="Q74" s="9">
        <v>-1.2290607249657678E-2</v>
      </c>
      <c r="R74" s="10">
        <v>0.56999999999999995</v>
      </c>
      <c r="S74" s="8">
        <v>1.26</v>
      </c>
      <c r="T74" s="31">
        <v>1.3</v>
      </c>
      <c r="U74" s="7">
        <v>1.53</v>
      </c>
      <c r="V74" s="31">
        <v>0.7</v>
      </c>
      <c r="W74" s="10">
        <v>0.65</v>
      </c>
      <c r="Z74" s="3">
        <f t="shared" ref="Z74:Z101" si="38">(E74/H74+M74*O74-P74*Q74)/((1-R74)*S74+U74*W74+R74-W74)</f>
        <v>-4.1531431844268787E-2</v>
      </c>
      <c r="AA74" s="3">
        <f t="shared" ref="AA74:AA100" si="39">(E74/I74+M74*O74-P74*Q74)/((1-R74)*S74+U74*W74+R74-W74)</f>
        <v>-4.2676857308251305E-2</v>
      </c>
      <c r="AB74" s="3">
        <f t="shared" ref="AB74:AB100" si="40">(E74/(I74*(1-J74-L74))+M74*O74-P74*Q74)/((1-R74)*S74+U74*W74+R74-W74)</f>
        <v>-5.6465407553020298E-2</v>
      </c>
      <c r="AC74" s="12">
        <f t="shared" si="6"/>
        <v>-5.6465407553020298E-2</v>
      </c>
      <c r="AE74" s="13">
        <f t="shared" si="10"/>
        <v>-6.4756128688231954E-2</v>
      </c>
      <c r="AF74" s="13">
        <f t="shared" si="7"/>
        <v>-6.654208490150576E-2</v>
      </c>
      <c r="AG74" s="13">
        <f t="shared" si="8"/>
        <v>-8.8041298736042259E-2</v>
      </c>
      <c r="AH74" s="13">
        <f t="shared" si="9"/>
        <v>-8.8041298736042259E-2</v>
      </c>
    </row>
    <row r="75" spans="1:34">
      <c r="A75" s="1" t="s">
        <v>2</v>
      </c>
      <c r="B75" s="1">
        <v>1983</v>
      </c>
      <c r="C75" s="2">
        <v>-0.91965641840457191</v>
      </c>
      <c r="D75" s="2">
        <v>-2.5944194949999986</v>
      </c>
      <c r="E75" s="3">
        <f t="shared" si="0"/>
        <v>1.6747630765954268E-2</v>
      </c>
      <c r="F75" s="4">
        <v>72681.210670999906</v>
      </c>
      <c r="G75" s="4">
        <v>427113</v>
      </c>
      <c r="H75" s="13">
        <f t="shared" si="36"/>
        <v>0.1877166033718965</v>
      </c>
      <c r="I75" s="13">
        <f t="shared" si="37"/>
        <v>0.1701685752271645</v>
      </c>
      <c r="J75" s="5">
        <v>0.29998510610226353</v>
      </c>
      <c r="K75" s="6">
        <v>0.29998510610226353</v>
      </c>
      <c r="L75" s="5">
        <v>3.6092329569603863E-2</v>
      </c>
      <c r="M75" s="7">
        <v>1.42</v>
      </c>
      <c r="N75" s="2">
        <v>-1.4930000000000001</v>
      </c>
      <c r="O75" s="9">
        <v>-3.7510000000000002E-2</v>
      </c>
      <c r="P75" s="8">
        <v>0.87</v>
      </c>
      <c r="Q75" s="9">
        <v>-9.0498892097419254E-3</v>
      </c>
      <c r="R75" s="10">
        <v>0.56999999999999995</v>
      </c>
      <c r="S75" s="8">
        <v>1.26</v>
      </c>
      <c r="T75" s="31">
        <v>1.3</v>
      </c>
      <c r="U75" s="7">
        <v>1.53</v>
      </c>
      <c r="V75" s="31">
        <v>0.7</v>
      </c>
      <c r="W75" s="10">
        <v>0.65</v>
      </c>
      <c r="Z75" s="3">
        <f t="shared" si="38"/>
        <v>3.0094647544068123E-2</v>
      </c>
      <c r="AA75" s="3">
        <f t="shared" si="39"/>
        <v>3.6412199180238587E-2</v>
      </c>
      <c r="AB75" s="3">
        <f t="shared" si="40"/>
        <v>7.0621570347086174E-2</v>
      </c>
      <c r="AC75" s="12">
        <f t="shared" si="6"/>
        <v>7.0621570347086174E-2</v>
      </c>
      <c r="AE75" s="13">
        <f t="shared" si="10"/>
        <v>4.6923806443711358E-2</v>
      </c>
      <c r="AF75" s="13">
        <f t="shared" si="7"/>
        <v>5.6774181655440528E-2</v>
      </c>
      <c r="AG75" s="13">
        <f t="shared" si="8"/>
        <v>0.1101136968912865</v>
      </c>
      <c r="AH75" s="13">
        <f t="shared" si="9"/>
        <v>0.1101136968912865</v>
      </c>
    </row>
    <row r="76" spans="1:34">
      <c r="A76" s="1" t="s">
        <v>2</v>
      </c>
      <c r="B76" s="1">
        <v>1984</v>
      </c>
      <c r="C76" s="2">
        <v>-1.7186121636674658</v>
      </c>
      <c r="D76" s="2">
        <v>-2.5944194949999986</v>
      </c>
      <c r="E76" s="3">
        <f t="shared" si="0"/>
        <v>8.7580733133253274E-3</v>
      </c>
      <c r="F76" s="4">
        <v>73367.788060999897</v>
      </c>
      <c r="G76" s="4">
        <v>422157</v>
      </c>
      <c r="H76" s="13">
        <f t="shared" si="36"/>
        <v>0.1877166033718965</v>
      </c>
      <c r="I76" s="13">
        <f t="shared" si="37"/>
        <v>0.17379266022119708</v>
      </c>
      <c r="J76" s="5">
        <v>0.26147381444152495</v>
      </c>
      <c r="K76" s="6">
        <v>0.26147381444152495</v>
      </c>
      <c r="L76" s="5">
        <v>3.5999025453563462E-2</v>
      </c>
      <c r="M76" s="7">
        <v>1.42</v>
      </c>
      <c r="N76" s="2">
        <v>-0.84</v>
      </c>
      <c r="O76" s="9">
        <v>-2.86E-2</v>
      </c>
      <c r="P76" s="8">
        <v>0.87</v>
      </c>
      <c r="Q76" s="9">
        <v>-4.8078326134018898E-3</v>
      </c>
      <c r="R76" s="10">
        <v>0.56999999999999995</v>
      </c>
      <c r="S76" s="8">
        <v>1.26</v>
      </c>
      <c r="T76" s="31">
        <v>1.3</v>
      </c>
      <c r="U76" s="7">
        <v>1.53</v>
      </c>
      <c r="V76" s="31">
        <v>0.7</v>
      </c>
      <c r="W76" s="10">
        <v>0.65</v>
      </c>
      <c r="Z76" s="3">
        <f t="shared" si="38"/>
        <v>7.0223450260059389E-3</v>
      </c>
      <c r="AA76" s="3">
        <f t="shared" si="39"/>
        <v>9.5891084972272774E-3</v>
      </c>
      <c r="AB76" s="3">
        <f t="shared" si="40"/>
        <v>2.4241566877135291E-2</v>
      </c>
      <c r="AC76" s="12">
        <f t="shared" si="6"/>
        <v>2.4241566877135291E-2</v>
      </c>
      <c r="AE76" s="13">
        <f t="shared" si="10"/>
        <v>1.0949294498257441E-2</v>
      </c>
      <c r="AF76" s="13">
        <f t="shared" ref="AF76:AF100" si="41">(E76/(I76)+M76*O76-P76*Q76)/((1-R76)*T76+V76*W76+R76-W76)</f>
        <v>1.4951411889199235E-2</v>
      </c>
      <c r="AG76" s="13">
        <f t="shared" ref="AG76:AG100" si="42">(E76/(I76*(1-J76-L76))+M76*O76-P76*Q76)/((1-R76)*T76+V76*W76+R76-W76)</f>
        <v>3.7797637947721764E-2</v>
      </c>
      <c r="AH76" s="13">
        <f t="shared" ref="AH76:AH100" si="43">(E76/(I76*(1-K76-L76))+M76*O76-P76*Q76)/((1-R76)*T76+V76*W76+R76-W76)</f>
        <v>3.7797637947721764E-2</v>
      </c>
    </row>
    <row r="77" spans="1:34">
      <c r="A77" s="1" t="s">
        <v>2</v>
      </c>
      <c r="B77" s="1">
        <v>1985</v>
      </c>
      <c r="C77" s="2">
        <v>-1.85738559844429</v>
      </c>
      <c r="D77" s="2">
        <v>-1.2955410849999989</v>
      </c>
      <c r="E77" s="3">
        <f t="shared" ref="E77:E152" si="44">(C77-D77)/100</f>
        <v>-5.6184451344429114E-3</v>
      </c>
      <c r="F77" s="4">
        <v>78956.585699000003</v>
      </c>
      <c r="G77" s="4">
        <v>435950</v>
      </c>
      <c r="H77" s="13">
        <f t="shared" si="36"/>
        <v>0.1877166033718965</v>
      </c>
      <c r="I77" s="13">
        <f t="shared" si="37"/>
        <v>0.18111385640325725</v>
      </c>
      <c r="J77" s="5">
        <v>0.25001906225375725</v>
      </c>
      <c r="K77" s="6">
        <v>0.25001906225375725</v>
      </c>
      <c r="L77" s="5">
        <v>3.594310580387395E-2</v>
      </c>
      <c r="M77" s="7">
        <v>1.42</v>
      </c>
      <c r="N77" s="2">
        <v>-0.69199999999999995</v>
      </c>
      <c r="O77" s="9">
        <v>-2.6600000000000002E-2</v>
      </c>
      <c r="P77" s="8">
        <v>0.87</v>
      </c>
      <c r="Q77" s="9">
        <v>-1.3769117964601272E-3</v>
      </c>
      <c r="R77" s="10">
        <v>0.56999999999999995</v>
      </c>
      <c r="S77" s="8">
        <v>1.26</v>
      </c>
      <c r="T77" s="31">
        <v>1.3</v>
      </c>
      <c r="U77" s="7">
        <v>1.53</v>
      </c>
      <c r="V77" s="31">
        <v>0.7</v>
      </c>
      <c r="W77" s="10">
        <v>0.65</v>
      </c>
      <c r="Z77" s="3">
        <f t="shared" si="38"/>
        <v>-4.5666793410188873E-2</v>
      </c>
      <c r="AA77" s="3">
        <f t="shared" si="39"/>
        <v>-4.6416058647977723E-2</v>
      </c>
      <c r="AB77" s="3">
        <f t="shared" si="40"/>
        <v>-5.4947078943281831E-2</v>
      </c>
      <c r="AC77" s="12">
        <f t="shared" ref="AC77:AC136" si="45">(E77/(I77*(1-K77-L77))+M77*O77-P77*Q77)/((1-R77)*S77+U77*W77+R77-W77)</f>
        <v>-5.4947078943281831E-2</v>
      </c>
      <c r="AE77" s="13">
        <f t="shared" si="10"/>
        <v>-7.1204016320404767E-2</v>
      </c>
      <c r="AF77" s="13">
        <f t="shared" si="41"/>
        <v>-7.2372276455085607E-2</v>
      </c>
      <c r="AG77" s="13">
        <f t="shared" si="42"/>
        <v>-8.5673909063277667E-2</v>
      </c>
      <c r="AH77" s="13">
        <f t="shared" si="43"/>
        <v>-8.5673909063277667E-2</v>
      </c>
    </row>
    <row r="78" spans="1:34">
      <c r="A78" s="1" t="s">
        <v>2</v>
      </c>
      <c r="B78" s="1">
        <v>1986</v>
      </c>
      <c r="C78" s="2">
        <v>-0.61508661167251177</v>
      </c>
      <c r="D78" s="2">
        <v>-1.2955410849999989</v>
      </c>
      <c r="E78" s="3">
        <f t="shared" si="44"/>
        <v>6.8045447332748706E-3</v>
      </c>
      <c r="F78" s="4">
        <v>97834.292587000004</v>
      </c>
      <c r="G78" s="4">
        <v>617346</v>
      </c>
      <c r="H78" s="13">
        <f t="shared" si="36"/>
        <v>0.1877166033718965</v>
      </c>
      <c r="I78" s="13">
        <f t="shared" si="37"/>
        <v>0.1584756240212134</v>
      </c>
      <c r="J78" s="5">
        <v>0.11974359340646994</v>
      </c>
      <c r="K78" s="6">
        <v>0.11974359340646994</v>
      </c>
      <c r="L78" s="5">
        <v>4.4359137602323087E-2</v>
      </c>
      <c r="M78" s="7">
        <v>1.42</v>
      </c>
      <c r="N78" s="2">
        <v>-0.40500000000000003</v>
      </c>
      <c r="O78" s="9">
        <v>-2.4700000000000003E-2</v>
      </c>
      <c r="P78" s="8">
        <v>0.87</v>
      </c>
      <c r="Q78" s="9">
        <v>-1.5233471681583282E-3</v>
      </c>
      <c r="R78" s="10">
        <v>0.56999999999999995</v>
      </c>
      <c r="S78" s="8">
        <v>1.26</v>
      </c>
      <c r="T78" s="31">
        <v>1.3</v>
      </c>
      <c r="U78" s="7">
        <v>1.53</v>
      </c>
      <c r="V78" s="31">
        <v>0.7</v>
      </c>
      <c r="W78" s="10">
        <v>0.65</v>
      </c>
      <c r="Z78" s="3">
        <f t="shared" si="38"/>
        <v>1.7169139253060788E-3</v>
      </c>
      <c r="AA78" s="3">
        <f t="shared" si="39"/>
        <v>6.3096869199533029E-3</v>
      </c>
      <c r="AB78" s="3">
        <f t="shared" si="40"/>
        <v>1.2097955250327964E-2</v>
      </c>
      <c r="AC78" s="12">
        <f t="shared" si="45"/>
        <v>1.2097955250327964E-2</v>
      </c>
      <c r="AE78" s="13">
        <f t="shared" si="10"/>
        <v>2.6770254276480112E-3</v>
      </c>
      <c r="AF78" s="13">
        <f t="shared" si="41"/>
        <v>9.838112485576013E-3</v>
      </c>
      <c r="AG78" s="13">
        <f t="shared" si="42"/>
        <v>1.8863225086780101E-2</v>
      </c>
      <c r="AH78" s="13">
        <f t="shared" si="43"/>
        <v>1.8863225086780101E-2</v>
      </c>
    </row>
    <row r="79" spans="1:34">
      <c r="A79" s="1" t="s">
        <v>2</v>
      </c>
      <c r="B79" s="1">
        <v>1987</v>
      </c>
      <c r="C79" s="2">
        <v>-1.2587908122227129</v>
      </c>
      <c r="D79" s="2">
        <v>-1.2955410849999989</v>
      </c>
      <c r="E79" s="3">
        <f t="shared" si="44"/>
        <v>3.675027277728593E-4</v>
      </c>
      <c r="F79" s="4">
        <v>116602.059989999</v>
      </c>
      <c r="G79" s="4">
        <v>776806</v>
      </c>
      <c r="H79" s="13">
        <f t="shared" si="36"/>
        <v>0.1877166033718965</v>
      </c>
      <c r="I79" s="13">
        <f t="shared" si="37"/>
        <v>0.15010447909774</v>
      </c>
      <c r="J79" s="5">
        <v>0.1167394273987326</v>
      </c>
      <c r="K79" s="6">
        <v>0.1167394273987326</v>
      </c>
      <c r="L79" s="5">
        <v>4.3043361237710062E-2</v>
      </c>
      <c r="M79" s="7">
        <v>1.42</v>
      </c>
      <c r="N79" s="2">
        <v>0.17799999999999999</v>
      </c>
      <c r="O79" s="9">
        <v>-1.9599999999999999E-2</v>
      </c>
      <c r="P79" s="8">
        <v>0.87</v>
      </c>
      <c r="Q79" s="9">
        <v>1.457571214798316E-3</v>
      </c>
      <c r="R79" s="10">
        <v>0.56999999999999995</v>
      </c>
      <c r="S79" s="8">
        <v>1.26</v>
      </c>
      <c r="T79" s="31">
        <v>1.3</v>
      </c>
      <c r="U79" s="7">
        <v>1.53</v>
      </c>
      <c r="V79" s="31">
        <v>0.7</v>
      </c>
      <c r="W79" s="10">
        <v>0.65</v>
      </c>
      <c r="Z79" s="3">
        <f t="shared" si="38"/>
        <v>-1.8637872718621981E-2</v>
      </c>
      <c r="AA79" s="3">
        <f t="shared" si="39"/>
        <v>-1.8301019081589376E-2</v>
      </c>
      <c r="AB79" s="3">
        <f t="shared" si="40"/>
        <v>-1.7981310356504028E-2</v>
      </c>
      <c r="AC79" s="12">
        <f t="shared" si="45"/>
        <v>-1.7981310356504028E-2</v>
      </c>
      <c r="AE79" s="13">
        <f t="shared" ref="AE79:AE100" si="46">(E79/(H79)+M79*O79-P79*Q79)/((1-R79)*T79+V79*W79+R79-W79)</f>
        <v>-2.906031481812547E-2</v>
      </c>
      <c r="AF79" s="13">
        <f t="shared" si="41"/>
        <v>-2.8535090030533845E-2</v>
      </c>
      <c r="AG79" s="13">
        <f t="shared" si="42"/>
        <v>-2.8036597721816721E-2</v>
      </c>
      <c r="AH79" s="13">
        <f t="shared" si="43"/>
        <v>-2.8036597721816721E-2</v>
      </c>
    </row>
    <row r="80" spans="1:34">
      <c r="A80" s="1" t="s">
        <v>2</v>
      </c>
      <c r="B80" s="1">
        <v>1988</v>
      </c>
      <c r="C80" s="2">
        <v>-1.1587511030142987</v>
      </c>
      <c r="D80" s="2">
        <v>-1.2955410849999989</v>
      </c>
      <c r="E80" s="3">
        <f t="shared" si="44"/>
        <v>1.3678998198570014E-3</v>
      </c>
      <c r="F80" s="4">
        <v>127926.24198000001</v>
      </c>
      <c r="G80" s="4">
        <v>859535</v>
      </c>
      <c r="H80" s="13">
        <f t="shared" si="36"/>
        <v>0.1877166033718965</v>
      </c>
      <c r="I80" s="13">
        <f t="shared" si="37"/>
        <v>0.14883191723431857</v>
      </c>
      <c r="J80" s="5">
        <v>7.9349047689434959E-2</v>
      </c>
      <c r="K80" s="6">
        <v>7.9349047689434959E-2</v>
      </c>
      <c r="L80" s="5">
        <v>4.3894122088828667E-2</v>
      </c>
      <c r="M80" s="7">
        <v>1.42</v>
      </c>
      <c r="N80" s="2">
        <v>1.6319999999999999</v>
      </c>
      <c r="O80" s="9">
        <v>-4.4400000000000004E-3</v>
      </c>
      <c r="P80" s="8">
        <v>0.87</v>
      </c>
      <c r="Q80" s="9">
        <v>7.019001742871591E-3</v>
      </c>
      <c r="R80" s="10">
        <v>0.56999999999999995</v>
      </c>
      <c r="S80" s="8">
        <v>1.26</v>
      </c>
      <c r="T80" s="31">
        <v>1.3</v>
      </c>
      <c r="U80" s="7">
        <v>1.53</v>
      </c>
      <c r="V80" s="31">
        <v>0.7</v>
      </c>
      <c r="W80" s="10">
        <v>0.65</v>
      </c>
      <c r="Z80" s="3">
        <f t="shared" si="38"/>
        <v>-3.5187007751164186E-3</v>
      </c>
      <c r="AA80" s="3">
        <f t="shared" si="39"/>
        <v>-2.2113766456835163E-3</v>
      </c>
      <c r="AB80" s="3">
        <f t="shared" si="40"/>
        <v>-1.3242388785477607E-3</v>
      </c>
      <c r="AC80" s="12">
        <f t="shared" si="45"/>
        <v>-1.3242388785477607E-3</v>
      </c>
      <c r="AE80" s="13">
        <f t="shared" si="46"/>
        <v>-5.4863853734497224E-3</v>
      </c>
      <c r="AF80" s="13">
        <f t="shared" si="41"/>
        <v>-3.4479955129645668E-3</v>
      </c>
      <c r="AG80" s="13">
        <f t="shared" si="42"/>
        <v>-2.0647634676971135E-3</v>
      </c>
      <c r="AH80" s="13">
        <f t="shared" si="43"/>
        <v>-2.0647634676971135E-3</v>
      </c>
    </row>
    <row r="81" spans="1:34">
      <c r="A81" s="1" t="s">
        <v>2</v>
      </c>
      <c r="B81" s="1">
        <v>1989</v>
      </c>
      <c r="C81" s="2">
        <v>-1.7469321341935418</v>
      </c>
      <c r="D81" s="2">
        <v>-0.48682922499999903</v>
      </c>
      <c r="E81" s="3">
        <f t="shared" si="44"/>
        <v>-1.2601029091935428E-2</v>
      </c>
      <c r="F81" s="4">
        <v>140500.860439999</v>
      </c>
      <c r="G81" s="4">
        <v>895263</v>
      </c>
      <c r="H81" s="13">
        <f t="shared" si="36"/>
        <v>0.1877166033718965</v>
      </c>
      <c r="I81" s="13">
        <f t="shared" si="37"/>
        <v>0.1569380846075388</v>
      </c>
      <c r="J81" s="5">
        <v>9.0120836529117815E-2</v>
      </c>
      <c r="K81" s="6">
        <v>9.0120836529117815E-2</v>
      </c>
      <c r="L81" s="5">
        <v>5.3130691612546396E-2</v>
      </c>
      <c r="M81" s="7">
        <v>1.42</v>
      </c>
      <c r="N81" s="2">
        <v>2.504</v>
      </c>
      <c r="O81" s="9">
        <v>5.1500000000000001E-3</v>
      </c>
      <c r="P81" s="8">
        <v>0.87</v>
      </c>
      <c r="Q81" s="9">
        <v>7.1414164553812564E-3</v>
      </c>
      <c r="R81" s="10">
        <v>0.56999999999999995</v>
      </c>
      <c r="S81" s="8">
        <v>1.26</v>
      </c>
      <c r="T81" s="31">
        <v>1.3</v>
      </c>
      <c r="U81" s="7">
        <v>1.53</v>
      </c>
      <c r="V81" s="31">
        <v>0.7</v>
      </c>
      <c r="W81" s="10">
        <v>0.65</v>
      </c>
      <c r="Z81" s="3">
        <f t="shared" si="38"/>
        <v>-4.533954089251533E-2</v>
      </c>
      <c r="AA81" s="3">
        <f t="shared" si="39"/>
        <v>-5.4379611964758393E-2</v>
      </c>
      <c r="AB81" s="3">
        <f t="shared" si="40"/>
        <v>-6.3598376913916302E-2</v>
      </c>
      <c r="AC81" s="12">
        <f t="shared" si="45"/>
        <v>-6.3598376913916302E-2</v>
      </c>
      <c r="AE81" s="13">
        <f t="shared" si="46"/>
        <v>-7.0693761672130706E-2</v>
      </c>
      <c r="AF81" s="13">
        <f t="shared" si="41"/>
        <v>-8.4789110175886126E-2</v>
      </c>
      <c r="AG81" s="13">
        <f t="shared" si="42"/>
        <v>-9.9163079550038877E-2</v>
      </c>
      <c r="AH81" s="13">
        <f t="shared" si="43"/>
        <v>-9.9163079550038877E-2</v>
      </c>
    </row>
    <row r="82" spans="1:34">
      <c r="A82" s="1" t="s">
        <v>2</v>
      </c>
      <c r="B82" s="1">
        <v>1990</v>
      </c>
      <c r="C82" s="2">
        <v>-2.0698288639433224</v>
      </c>
      <c r="D82" s="2">
        <v>-0.48682922499999903</v>
      </c>
      <c r="E82" s="3">
        <f t="shared" si="44"/>
        <v>-1.5829996389433235E-2</v>
      </c>
      <c r="F82" s="4">
        <v>168554.13265000001</v>
      </c>
      <c r="G82" s="4">
        <v>1134155</v>
      </c>
      <c r="H82" s="13">
        <f t="shared" si="36"/>
        <v>0.1877166033718965</v>
      </c>
      <c r="I82" s="13">
        <f t="shared" si="37"/>
        <v>0.14861648773756675</v>
      </c>
      <c r="J82" s="5">
        <v>9.9338067810690267E-2</v>
      </c>
      <c r="K82" s="6">
        <v>9.9338067810690267E-2</v>
      </c>
      <c r="L82" s="5">
        <v>8.9285014330425155E-2</v>
      </c>
      <c r="M82" s="7">
        <v>1.42</v>
      </c>
      <c r="N82" s="2">
        <v>2.149</v>
      </c>
      <c r="O82" s="9">
        <v>4.8300000000000001E-3</v>
      </c>
      <c r="P82" s="8">
        <v>0.87</v>
      </c>
      <c r="Q82" s="9">
        <v>1.2315161006994893E-3</v>
      </c>
      <c r="R82" s="10">
        <v>0.56999999999999995</v>
      </c>
      <c r="S82" s="8">
        <v>1.26</v>
      </c>
      <c r="T82" s="31">
        <v>1.3</v>
      </c>
      <c r="U82" s="7">
        <v>1.53</v>
      </c>
      <c r="V82" s="31">
        <v>0.7</v>
      </c>
      <c r="W82" s="10">
        <v>0.65</v>
      </c>
      <c r="Z82" s="3">
        <f t="shared" si="38"/>
        <v>-5.3932601645481845E-2</v>
      </c>
      <c r="AA82" s="3">
        <f t="shared" si="39"/>
        <v>-6.9167456725406196E-2</v>
      </c>
      <c r="AB82" s="3">
        <f t="shared" si="40"/>
        <v>-8.6170832830093524E-2</v>
      </c>
      <c r="AC82" s="12">
        <f t="shared" si="45"/>
        <v>-8.6170832830093524E-2</v>
      </c>
      <c r="AE82" s="13">
        <f t="shared" si="46"/>
        <v>-8.4092128240166195E-2</v>
      </c>
      <c r="AF82" s="13">
        <f t="shared" si="41"/>
        <v>-0.10784643172292188</v>
      </c>
      <c r="AG82" s="13">
        <f t="shared" si="42"/>
        <v>-0.13435822682062656</v>
      </c>
      <c r="AH82" s="13">
        <f t="shared" si="43"/>
        <v>-0.13435822682062656</v>
      </c>
    </row>
    <row r="83" spans="1:34">
      <c r="A83" s="1" t="s">
        <v>2</v>
      </c>
      <c r="B83" s="1">
        <v>1991</v>
      </c>
      <c r="C83" s="2">
        <v>-2.7536132843162857</v>
      </c>
      <c r="D83" s="2">
        <v>-0.48682922499999903</v>
      </c>
      <c r="E83" s="3">
        <f t="shared" si="44"/>
        <v>-2.2667840593162864E-2</v>
      </c>
      <c r="F83" s="4">
        <v>169397.508919999</v>
      </c>
      <c r="G83" s="4">
        <v>1195950</v>
      </c>
      <c r="H83" s="13">
        <f t="shared" si="36"/>
        <v>0.1877166033718965</v>
      </c>
      <c r="I83" s="13">
        <f t="shared" si="37"/>
        <v>0.14164263465863874</v>
      </c>
      <c r="J83" s="5">
        <v>8.8554695936370595E-2</v>
      </c>
      <c r="K83" s="6">
        <v>8.8554695936370595E-2</v>
      </c>
      <c r="L83" s="5">
        <v>0.10597642243512513</v>
      </c>
      <c r="M83" s="7">
        <v>1.42</v>
      </c>
      <c r="N83" s="2">
        <v>1.2230000000000001</v>
      </c>
      <c r="O83" s="9">
        <v>1.6100000000000001E-3</v>
      </c>
      <c r="P83" s="8">
        <v>0.87</v>
      </c>
      <c r="Q83" s="9">
        <v>7.737149997711564E-3</v>
      </c>
      <c r="R83" s="10">
        <v>0.56999999999999995</v>
      </c>
      <c r="S83" s="8">
        <v>1.26</v>
      </c>
      <c r="T83" s="31">
        <v>1.3</v>
      </c>
      <c r="U83" s="7">
        <v>1.53</v>
      </c>
      <c r="V83" s="31">
        <v>0.7</v>
      </c>
      <c r="W83" s="10">
        <v>0.65</v>
      </c>
      <c r="Z83" s="3">
        <f t="shared" si="38"/>
        <v>-8.5971826703895984E-2</v>
      </c>
      <c r="AA83" s="3">
        <f t="shared" si="39"/>
        <v>-0.11294414274642578</v>
      </c>
      <c r="AB83" s="3">
        <f t="shared" si="40"/>
        <v>-0.13948443011873385</v>
      </c>
      <c r="AC83" s="12">
        <f t="shared" si="45"/>
        <v>-0.13948443011873385</v>
      </c>
      <c r="AE83" s="13">
        <f t="shared" si="46"/>
        <v>-0.13404793493456502</v>
      </c>
      <c r="AF83" s="13">
        <f t="shared" si="41"/>
        <v>-0.17610337803171291</v>
      </c>
      <c r="AG83" s="13">
        <f t="shared" si="42"/>
        <v>-0.21748519869583738</v>
      </c>
      <c r="AH83" s="13">
        <f t="shared" si="43"/>
        <v>-0.21748519869583738</v>
      </c>
    </row>
    <row r="84" spans="1:34">
      <c r="A84" s="1" t="s">
        <v>2</v>
      </c>
      <c r="B84" s="1">
        <v>1992</v>
      </c>
      <c r="C84" s="2">
        <v>-2.8067424885838079</v>
      </c>
      <c r="D84" s="2">
        <v>-0.48682922499999903</v>
      </c>
      <c r="E84" s="3">
        <f t="shared" si="44"/>
        <v>-2.3199132635838088E-2</v>
      </c>
      <c r="F84" s="4">
        <v>178401.57006</v>
      </c>
      <c r="G84" s="4">
        <v>1266595</v>
      </c>
      <c r="H84" s="13">
        <f t="shared" si="36"/>
        <v>0.1877166033718965</v>
      </c>
      <c r="I84" s="13">
        <f t="shared" si="37"/>
        <v>0.14085131400329229</v>
      </c>
      <c r="J84" s="5">
        <v>7.9494182532715965E-2</v>
      </c>
      <c r="K84" s="6">
        <v>7.9494182532715965E-2</v>
      </c>
      <c r="L84" s="5">
        <v>0.1253670924236075</v>
      </c>
      <c r="M84" s="7">
        <v>1.42</v>
      </c>
      <c r="N84" s="2">
        <v>4.9000000000000002E-2</v>
      </c>
      <c r="O84" s="9">
        <v>-6.9899999999999997E-3</v>
      </c>
      <c r="P84" s="8">
        <v>0.87</v>
      </c>
      <c r="Q84" s="9">
        <v>2.5987229247865563E-4</v>
      </c>
      <c r="R84" s="10">
        <v>0.56999999999999995</v>
      </c>
      <c r="S84" s="8">
        <v>1.26</v>
      </c>
      <c r="T84" s="31">
        <v>1.3</v>
      </c>
      <c r="U84" s="7">
        <v>1.53</v>
      </c>
      <c r="V84" s="31">
        <v>0.7</v>
      </c>
      <c r="W84" s="10">
        <v>0.65</v>
      </c>
      <c r="Z84" s="3">
        <f t="shared" si="38"/>
        <v>-9.1833981725409797E-2</v>
      </c>
      <c r="AA84" s="3">
        <f t="shared" si="39"/>
        <v>-0.12007033527634839</v>
      </c>
      <c r="AB84" s="3">
        <f t="shared" si="40"/>
        <v>-0.14920949081478335</v>
      </c>
      <c r="AC84" s="12">
        <f t="shared" si="45"/>
        <v>-0.14920949081478335</v>
      </c>
      <c r="AE84" s="13">
        <f t="shared" si="46"/>
        <v>-0.14318825223416948</v>
      </c>
      <c r="AF84" s="13">
        <f t="shared" si="41"/>
        <v>-0.18721459235861473</v>
      </c>
      <c r="AG84" s="13">
        <f t="shared" si="42"/>
        <v>-0.23264858830146573</v>
      </c>
      <c r="AH84" s="13">
        <f t="shared" si="43"/>
        <v>-0.23264858830146573</v>
      </c>
    </row>
    <row r="85" spans="1:34">
      <c r="A85" s="1" t="s">
        <v>2</v>
      </c>
      <c r="B85" s="1">
        <v>1993</v>
      </c>
      <c r="C85" s="2">
        <v>1.773053786094388</v>
      </c>
      <c r="D85" s="2">
        <v>-0.26729110499999886</v>
      </c>
      <c r="E85" s="3">
        <f t="shared" si="44"/>
        <v>2.040344891094387E-2</v>
      </c>
      <c r="F85" s="4">
        <v>168511.152449999</v>
      </c>
      <c r="G85" s="4">
        <v>1021568</v>
      </c>
      <c r="H85" s="13">
        <f t="shared" si="36"/>
        <v>0.1877166033718965</v>
      </c>
      <c r="I85" s="13">
        <f t="shared" si="37"/>
        <v>0.164953436726678</v>
      </c>
      <c r="J85" s="5">
        <v>7.2852519931016935E-2</v>
      </c>
      <c r="K85" s="6">
        <v>7.2852519931016935E-2</v>
      </c>
      <c r="L85" s="5">
        <v>0.104364011019747</v>
      </c>
      <c r="M85" s="7">
        <v>1.42</v>
      </c>
      <c r="N85" s="2">
        <v>-2.0169999999999999</v>
      </c>
      <c r="O85" s="9">
        <v>-3.0299999999999997E-2</v>
      </c>
      <c r="P85" s="8">
        <v>0.87</v>
      </c>
      <c r="Q85" s="9">
        <v>-2.4241163933539301E-2</v>
      </c>
      <c r="R85" s="10">
        <v>0.56999999999999995</v>
      </c>
      <c r="S85" s="8">
        <v>1.26</v>
      </c>
      <c r="T85" s="31">
        <v>1.3</v>
      </c>
      <c r="U85" s="7">
        <v>1.53</v>
      </c>
      <c r="V85" s="31">
        <v>0.7</v>
      </c>
      <c r="W85" s="10">
        <v>0.65</v>
      </c>
      <c r="Z85" s="3">
        <f t="shared" si="38"/>
        <v>5.9573331663578324E-2</v>
      </c>
      <c r="AA85" s="3">
        <f t="shared" si="39"/>
        <v>6.9872955356053021E-2</v>
      </c>
      <c r="AB85" s="3">
        <f t="shared" si="40"/>
        <v>8.8167012886588E-2</v>
      </c>
      <c r="AC85" s="12">
        <f t="shared" si="45"/>
        <v>8.8167012886588E-2</v>
      </c>
      <c r="AE85" s="13">
        <f t="shared" si="46"/>
        <v>9.2887197967525828E-2</v>
      </c>
      <c r="AF85" s="13">
        <f t="shared" si="41"/>
        <v>0.10894645062635976</v>
      </c>
      <c r="AG85" s="13">
        <f t="shared" si="42"/>
        <v>0.13747068615282454</v>
      </c>
      <c r="AH85" s="13">
        <f t="shared" si="43"/>
        <v>0.13747068615282454</v>
      </c>
    </row>
    <row r="86" spans="1:34">
      <c r="A86" s="1" t="s">
        <v>2</v>
      </c>
      <c r="B86" s="1">
        <v>1994</v>
      </c>
      <c r="C86" s="2">
        <v>1.4311647556354916</v>
      </c>
      <c r="D86" s="2">
        <v>-0.26729110499999886</v>
      </c>
      <c r="E86" s="3">
        <f t="shared" si="44"/>
        <v>1.6984558606354904E-2</v>
      </c>
      <c r="F86" s="4">
        <v>190004.54302000001</v>
      </c>
      <c r="G86" s="4">
        <v>1054620</v>
      </c>
      <c r="H86" s="13">
        <f t="shared" si="36"/>
        <v>0.1877166033718965</v>
      </c>
      <c r="I86" s="13">
        <f t="shared" si="37"/>
        <v>0.18016398609925852</v>
      </c>
      <c r="J86" s="5">
        <v>6.3898208150907229E-2</v>
      </c>
      <c r="K86" s="6">
        <v>6.3898208150907229E-2</v>
      </c>
      <c r="L86" s="5">
        <v>8.9203993605468893E-2</v>
      </c>
      <c r="M86" s="7">
        <v>1.42</v>
      </c>
      <c r="N86" s="2">
        <v>-1.242</v>
      </c>
      <c r="O86" s="9">
        <v>-2.6200000000000001E-2</v>
      </c>
      <c r="P86" s="8">
        <v>0.87</v>
      </c>
      <c r="Q86" s="9">
        <v>-1.7018141684088686E-2</v>
      </c>
      <c r="R86" s="10">
        <v>0.56999999999999995</v>
      </c>
      <c r="S86" s="8">
        <v>1.26</v>
      </c>
      <c r="T86" s="31">
        <v>1.3</v>
      </c>
      <c r="U86" s="7">
        <v>1.53</v>
      </c>
      <c r="V86" s="31">
        <v>0.7</v>
      </c>
      <c r="W86" s="10">
        <v>0.65</v>
      </c>
      <c r="Z86" s="3">
        <f t="shared" si="38"/>
        <v>4.6749688905687099E-2</v>
      </c>
      <c r="AA86" s="3">
        <f t="shared" si="39"/>
        <v>4.9354224059963106E-2</v>
      </c>
      <c r="AB86" s="3">
        <f t="shared" si="40"/>
        <v>6.105691850850898E-2</v>
      </c>
      <c r="AC86" s="12">
        <f t="shared" si="45"/>
        <v>6.105691850850898E-2</v>
      </c>
      <c r="AE86" s="13">
        <f t="shared" si="46"/>
        <v>7.2892475324788139E-2</v>
      </c>
      <c r="AF86" s="13">
        <f t="shared" si="41"/>
        <v>7.6953486615122357E-2</v>
      </c>
      <c r="AG86" s="13">
        <f t="shared" si="42"/>
        <v>9.5200418012785476E-2</v>
      </c>
      <c r="AH86" s="13">
        <f t="shared" si="43"/>
        <v>9.5200418012785476E-2</v>
      </c>
    </row>
    <row r="87" spans="1:34">
      <c r="A87" s="1" t="s">
        <v>2</v>
      </c>
      <c r="B87" s="1">
        <v>1995</v>
      </c>
      <c r="C87" s="2">
        <v>2.2274054679917654</v>
      </c>
      <c r="D87" s="2">
        <v>-0.26729110499999886</v>
      </c>
      <c r="E87" s="3">
        <f t="shared" si="44"/>
        <v>2.4946965729917645E-2</v>
      </c>
      <c r="F87" s="4">
        <v>230441.478039999</v>
      </c>
      <c r="G87" s="4">
        <v>1126762</v>
      </c>
      <c r="H87" s="13">
        <f t="shared" si="36"/>
        <v>0.1877166033718965</v>
      </c>
      <c r="I87" s="13">
        <f t="shared" si="37"/>
        <v>0.20451655100189658</v>
      </c>
      <c r="J87" s="5">
        <v>5.6434073166259695E-2</v>
      </c>
      <c r="K87" s="6">
        <v>5.6434073166259695E-2</v>
      </c>
      <c r="L87" s="5">
        <v>6.8713196094568524E-2</v>
      </c>
      <c r="M87" s="7">
        <v>1.42</v>
      </c>
      <c r="N87" s="2">
        <v>0.2</v>
      </c>
      <c r="O87" s="9">
        <v>-2.0899999999999998E-2</v>
      </c>
      <c r="P87" s="8">
        <v>0.87</v>
      </c>
      <c r="Q87" s="9">
        <v>-1.2806925531325864E-2</v>
      </c>
      <c r="R87" s="10">
        <v>0.56999999999999995</v>
      </c>
      <c r="S87" s="8">
        <v>1.26</v>
      </c>
      <c r="T87" s="31">
        <v>1.3</v>
      </c>
      <c r="U87" s="7">
        <v>1.53</v>
      </c>
      <c r="V87" s="31">
        <v>0.7</v>
      </c>
      <c r="W87" s="10">
        <v>0.65</v>
      </c>
      <c r="Z87" s="3">
        <f t="shared" si="38"/>
        <v>7.8528451657103079E-2</v>
      </c>
      <c r="AA87" s="3">
        <f t="shared" si="39"/>
        <v>7.1032208568322666E-2</v>
      </c>
      <c r="AB87" s="3">
        <f t="shared" si="40"/>
        <v>8.3014085284080288E-2</v>
      </c>
      <c r="AC87" s="12">
        <f t="shared" si="45"/>
        <v>8.3014085284080288E-2</v>
      </c>
      <c r="AE87" s="13">
        <f t="shared" si="46"/>
        <v>0.12244216718226897</v>
      </c>
      <c r="AF87" s="13">
        <f t="shared" si="41"/>
        <v>0.11075396717135792</v>
      </c>
      <c r="AG87" s="13">
        <f t="shared" si="42"/>
        <v>0.12943620171221215</v>
      </c>
      <c r="AH87" s="13">
        <f t="shared" si="43"/>
        <v>0.12943620171221215</v>
      </c>
    </row>
    <row r="88" spans="1:34">
      <c r="A88" s="1" t="s">
        <v>2</v>
      </c>
      <c r="B88" s="1">
        <v>1996</v>
      </c>
      <c r="C88" s="2">
        <v>2.2514532989779057</v>
      </c>
      <c r="D88" s="2">
        <v>-0.26729110499999886</v>
      </c>
      <c r="E88" s="3">
        <f t="shared" si="44"/>
        <v>2.5187444039779044E-2</v>
      </c>
      <c r="F88" s="4">
        <v>252098.56846000001</v>
      </c>
      <c r="G88" s="4">
        <v>1260419</v>
      </c>
      <c r="H88" s="13">
        <f t="shared" si="36"/>
        <v>0.1877166033718965</v>
      </c>
      <c r="I88" s="13">
        <f t="shared" si="37"/>
        <v>0.20001171710359811</v>
      </c>
      <c r="J88" s="5">
        <v>6.1445704408544778E-2</v>
      </c>
      <c r="K88" s="6">
        <v>6.1445704408544778E-2</v>
      </c>
      <c r="L88" s="5">
        <v>6.0055800995063344E-2</v>
      </c>
      <c r="M88" s="7">
        <v>1.42</v>
      </c>
      <c r="N88" s="2">
        <v>-0.15</v>
      </c>
      <c r="O88" s="9">
        <v>-2.4399999999999998E-2</v>
      </c>
      <c r="P88" s="8">
        <v>0.87</v>
      </c>
      <c r="Q88" s="9">
        <v>-1.522585543438573E-2</v>
      </c>
      <c r="R88" s="10">
        <v>0.56999999999999995</v>
      </c>
      <c r="S88" s="8">
        <v>1.26</v>
      </c>
      <c r="T88" s="31">
        <v>1.3</v>
      </c>
      <c r="U88" s="7">
        <v>1.53</v>
      </c>
      <c r="V88" s="31">
        <v>0.7</v>
      </c>
      <c r="W88" s="10">
        <v>0.65</v>
      </c>
      <c r="Z88" s="3">
        <f t="shared" si="38"/>
        <v>7.7440447870281592E-2</v>
      </c>
      <c r="AA88" s="3">
        <f t="shared" si="39"/>
        <v>7.1776650938512307E-2</v>
      </c>
      <c r="AB88" s="3">
        <f t="shared" si="40"/>
        <v>8.3736300329077112E-2</v>
      </c>
      <c r="AC88" s="12">
        <f t="shared" si="45"/>
        <v>8.3736300329077112E-2</v>
      </c>
      <c r="AE88" s="13">
        <f t="shared" si="46"/>
        <v>0.12074574329067569</v>
      </c>
      <c r="AF88" s="13">
        <f t="shared" si="41"/>
        <v>0.11191470745369966</v>
      </c>
      <c r="AG88" s="13">
        <f t="shared" si="42"/>
        <v>0.13056228497776767</v>
      </c>
      <c r="AH88" s="13">
        <f t="shared" si="43"/>
        <v>0.13056228497776767</v>
      </c>
    </row>
    <row r="89" spans="1:34">
      <c r="A89" s="1" t="s">
        <v>2</v>
      </c>
      <c r="B89" s="1">
        <v>1997</v>
      </c>
      <c r="C89" s="2">
        <v>2.252744355280222</v>
      </c>
      <c r="D89" s="2">
        <v>-0.27179896999999875</v>
      </c>
      <c r="E89" s="3">
        <f t="shared" si="44"/>
        <v>2.5245433252802211E-2</v>
      </c>
      <c r="F89" s="4">
        <v>238265.778499999</v>
      </c>
      <c r="G89" s="4">
        <v>1193076</v>
      </c>
      <c r="H89" s="13">
        <f t="shared" si="36"/>
        <v>0.1877166033718965</v>
      </c>
      <c r="I89" s="13">
        <f t="shared" si="37"/>
        <v>0.19970712553097958</v>
      </c>
      <c r="J89" s="5">
        <v>6.05224746657455E-2</v>
      </c>
      <c r="K89" s="6">
        <v>6.05224746657455E-2</v>
      </c>
      <c r="L89" s="5">
        <v>4.7671617288284722E-2</v>
      </c>
      <c r="M89" s="7">
        <v>1.42</v>
      </c>
      <c r="N89" s="2">
        <v>0.184</v>
      </c>
      <c r="O89" s="9">
        <v>-2.2499999999999999E-2</v>
      </c>
      <c r="P89" s="8">
        <v>0.87</v>
      </c>
      <c r="Q89" s="9">
        <v>-9.7881890566844324E-3</v>
      </c>
      <c r="R89" s="10">
        <v>0.56999999999999995</v>
      </c>
      <c r="S89" s="8">
        <v>1.26</v>
      </c>
      <c r="T89" s="31">
        <v>1.3</v>
      </c>
      <c r="U89" s="7">
        <v>1.53</v>
      </c>
      <c r="V89" s="31">
        <v>0.7</v>
      </c>
      <c r="W89" s="10">
        <v>0.65</v>
      </c>
      <c r="Z89" s="3">
        <f t="shared" si="38"/>
        <v>7.6256728297035697E-2</v>
      </c>
      <c r="AA89" s="3">
        <f t="shared" si="39"/>
        <v>7.0712082257485195E-2</v>
      </c>
      <c r="AB89" s="3">
        <f t="shared" si="40"/>
        <v>8.1243130911727621E-2</v>
      </c>
      <c r="AC89" s="12">
        <f t="shared" si="45"/>
        <v>8.1243130911727621E-2</v>
      </c>
      <c r="AE89" s="13">
        <f t="shared" si="46"/>
        <v>0.11890007860703757</v>
      </c>
      <c r="AF89" s="13">
        <f t="shared" si="41"/>
        <v>0.11025482375971701</v>
      </c>
      <c r="AG89" s="13">
        <f t="shared" si="42"/>
        <v>0.1266749160029432</v>
      </c>
      <c r="AH89" s="13">
        <f t="shared" si="43"/>
        <v>0.1266749160029432</v>
      </c>
    </row>
    <row r="90" spans="1:34">
      <c r="A90" s="1" t="s">
        <v>2</v>
      </c>
      <c r="B90" s="1">
        <v>1998</v>
      </c>
      <c r="C90" s="2">
        <v>1.1397236720354544</v>
      </c>
      <c r="D90" s="2">
        <v>-0.27179896999999875</v>
      </c>
      <c r="E90" s="3">
        <f t="shared" si="44"/>
        <v>1.4115226420354532E-2</v>
      </c>
      <c r="F90" s="4">
        <v>242102.21259000001</v>
      </c>
      <c r="G90" s="4">
        <v>1217856</v>
      </c>
      <c r="H90" s="13">
        <f t="shared" si="36"/>
        <v>0.1877166033718965</v>
      </c>
      <c r="I90" s="13">
        <f t="shared" si="37"/>
        <v>0.19879379219710705</v>
      </c>
      <c r="J90" s="5">
        <v>4.1549143914140926E-2</v>
      </c>
      <c r="K90" s="6">
        <v>4.1549143914140926E-2</v>
      </c>
      <c r="L90" s="5">
        <v>5.1427830197778454E-2</v>
      </c>
      <c r="M90" s="7">
        <v>1.42</v>
      </c>
      <c r="N90" s="2">
        <v>2.1999999999999999E-2</v>
      </c>
      <c r="O90" s="9">
        <v>-2.2000000000000002E-2</v>
      </c>
      <c r="P90" s="8">
        <v>0.87</v>
      </c>
      <c r="Q90" s="9">
        <v>-4.9607020037080443E-3</v>
      </c>
      <c r="R90" s="10">
        <v>0.56999999999999995</v>
      </c>
      <c r="S90" s="8">
        <v>1.26</v>
      </c>
      <c r="T90" s="31">
        <v>1.3</v>
      </c>
      <c r="U90" s="7">
        <v>1.53</v>
      </c>
      <c r="V90" s="31">
        <v>0.7</v>
      </c>
      <c r="W90" s="10">
        <v>0.65</v>
      </c>
      <c r="Z90" s="3">
        <f t="shared" si="38"/>
        <v>3.3145747759831326E-2</v>
      </c>
      <c r="AA90" s="3">
        <f t="shared" si="39"/>
        <v>3.0268607377260937E-2</v>
      </c>
      <c r="AB90" s="3">
        <f t="shared" si="40"/>
        <v>3.5266550125686059E-2</v>
      </c>
      <c r="AC90" s="12">
        <f t="shared" si="45"/>
        <v>3.5266550125686059E-2</v>
      </c>
      <c r="AE90" s="13">
        <f t="shared" si="46"/>
        <v>5.1681105420387966E-2</v>
      </c>
      <c r="AF90" s="13">
        <f t="shared" si="41"/>
        <v>4.7195045956643582E-2</v>
      </c>
      <c r="AG90" s="13">
        <f t="shared" si="42"/>
        <v>5.4987876818026353E-2</v>
      </c>
      <c r="AH90" s="13">
        <f t="shared" si="43"/>
        <v>5.4987876818026353E-2</v>
      </c>
    </row>
    <row r="91" spans="1:34">
      <c r="A91" s="1" t="s">
        <v>2</v>
      </c>
      <c r="B91" s="1">
        <v>1999</v>
      </c>
      <c r="C91" s="2">
        <v>8.4385862733470818E-2</v>
      </c>
      <c r="D91" s="2">
        <v>-0.27179896999999875</v>
      </c>
      <c r="E91" s="3">
        <f t="shared" si="44"/>
        <v>3.5618483273346956E-3</v>
      </c>
      <c r="F91" s="4">
        <v>234962.95063000001</v>
      </c>
      <c r="G91" s="4">
        <v>1201516</v>
      </c>
      <c r="H91" s="13">
        <f t="shared" si="36"/>
        <v>0.1877166033718965</v>
      </c>
      <c r="I91" s="13">
        <f t="shared" si="37"/>
        <v>0.19555540719391171</v>
      </c>
      <c r="J91" s="5">
        <v>5.3195667554532915E-2</v>
      </c>
      <c r="K91" s="6">
        <v>5.3195667554532915E-2</v>
      </c>
      <c r="L91" s="5">
        <v>4.7574498777471809E-2</v>
      </c>
      <c r="M91" s="7">
        <v>1.42</v>
      </c>
      <c r="N91" s="2">
        <v>-0.05</v>
      </c>
      <c r="O91" s="9">
        <v>-2.1600000000000001E-2</v>
      </c>
      <c r="P91" s="8">
        <v>0.87</v>
      </c>
      <c r="Q91" s="9">
        <v>5.5034001665743017E-4</v>
      </c>
      <c r="R91" s="10">
        <v>0.56999999999999995</v>
      </c>
      <c r="S91" s="8">
        <v>1.26</v>
      </c>
      <c r="T91" s="31">
        <v>1.3</v>
      </c>
      <c r="U91" s="7">
        <v>1.53</v>
      </c>
      <c r="V91" s="31">
        <v>0.7</v>
      </c>
      <c r="W91" s="10">
        <v>0.65</v>
      </c>
      <c r="Z91" s="3">
        <f t="shared" si="38"/>
        <v>-8.3610459428086308E-3</v>
      </c>
      <c r="AA91" s="3">
        <f t="shared" si="39"/>
        <v>-8.8833240868624666E-3</v>
      </c>
      <c r="AB91" s="3">
        <f t="shared" si="40"/>
        <v>-7.4817501525262023E-3</v>
      </c>
      <c r="AC91" s="12">
        <f t="shared" si="45"/>
        <v>-7.4817501525262023E-3</v>
      </c>
      <c r="AE91" s="13">
        <f t="shared" si="46"/>
        <v>-1.3036607287486304E-2</v>
      </c>
      <c r="AF91" s="13">
        <f t="shared" si="41"/>
        <v>-1.3850947395822068E-2</v>
      </c>
      <c r="AG91" s="13">
        <f t="shared" si="42"/>
        <v>-1.1665602512980631E-2</v>
      </c>
      <c r="AH91" s="13">
        <f t="shared" si="43"/>
        <v>-1.1665602512980631E-2</v>
      </c>
    </row>
    <row r="92" spans="1:34">
      <c r="A92" s="1" t="s">
        <v>2</v>
      </c>
      <c r="B92" s="1">
        <v>2000</v>
      </c>
      <c r="C92" s="2">
        <v>-0.52083186802158332</v>
      </c>
      <c r="D92" s="2">
        <v>-0.27179896999999875</v>
      </c>
      <c r="E92" s="3">
        <f t="shared" si="44"/>
        <v>-2.4903289802158455E-3</v>
      </c>
      <c r="F92" s="4">
        <v>240515.86759000001</v>
      </c>
      <c r="G92" s="4">
        <v>1098010</v>
      </c>
      <c r="H92" s="13">
        <f t="shared" si="36"/>
        <v>0.1877166033718965</v>
      </c>
      <c r="I92" s="13">
        <f t="shared" si="37"/>
        <v>0.21904706477172339</v>
      </c>
      <c r="J92" s="5">
        <v>8.8152356480491412E-2</v>
      </c>
      <c r="K92" s="6">
        <v>8.8152356480491412E-2</v>
      </c>
      <c r="L92" s="5">
        <v>5.092487340112848E-2</v>
      </c>
      <c r="M92" s="7">
        <v>1.42</v>
      </c>
      <c r="N92" s="2">
        <v>1.9039999999999999</v>
      </c>
      <c r="O92" s="9">
        <v>-1.08E-3</v>
      </c>
      <c r="P92" s="8">
        <v>0.87</v>
      </c>
      <c r="Q92" s="9">
        <v>1.3036952248626731E-2</v>
      </c>
      <c r="R92" s="10">
        <v>0.56999999999999995</v>
      </c>
      <c r="S92" s="8">
        <v>1.26</v>
      </c>
      <c r="T92" s="31">
        <v>1.3</v>
      </c>
      <c r="U92" s="7">
        <v>1.53</v>
      </c>
      <c r="V92" s="31">
        <v>0.7</v>
      </c>
      <c r="W92" s="10">
        <v>0.65</v>
      </c>
      <c r="Z92" s="3">
        <f t="shared" si="38"/>
        <v>-1.795109345613153E-2</v>
      </c>
      <c r="AA92" s="3">
        <f t="shared" si="39"/>
        <v>-1.6648129090614409E-2</v>
      </c>
      <c r="AB92" s="3">
        <f t="shared" si="40"/>
        <v>-1.7909260297465219E-2</v>
      </c>
      <c r="AC92" s="12">
        <f t="shared" si="45"/>
        <v>-1.7909260297465219E-2</v>
      </c>
      <c r="AE92" s="13">
        <f t="shared" si="46"/>
        <v>-2.79894832978205E-2</v>
      </c>
      <c r="AF92" s="13">
        <f t="shared" si="41"/>
        <v>-2.5957891214841287E-2</v>
      </c>
      <c r="AG92" s="13">
        <f t="shared" si="42"/>
        <v>-2.7924256714345393E-2</v>
      </c>
      <c r="AH92" s="13">
        <f t="shared" si="43"/>
        <v>-2.7924256714345393E-2</v>
      </c>
    </row>
    <row r="93" spans="1:34">
      <c r="A93" s="1" t="s">
        <v>2</v>
      </c>
      <c r="B93" s="1">
        <v>2001</v>
      </c>
      <c r="C93" s="2">
        <v>-3.4822509825072546E-2</v>
      </c>
      <c r="D93" s="2">
        <v>-0.59090819999999744</v>
      </c>
      <c r="E93" s="3">
        <f t="shared" si="44"/>
        <v>5.5608569017492494E-3</v>
      </c>
      <c r="F93" s="4">
        <v>244180.820349999</v>
      </c>
      <c r="G93" s="4">
        <v>1118027</v>
      </c>
      <c r="H93" s="13">
        <f t="shared" si="36"/>
        <v>0.1877166033718965</v>
      </c>
      <c r="I93" s="13">
        <f t="shared" si="37"/>
        <v>0.21840333046518465</v>
      </c>
      <c r="J93" s="5">
        <v>7.6611848657606008E-2</v>
      </c>
      <c r="K93" s="6">
        <v>7.6611848657606008E-2</v>
      </c>
      <c r="L93" s="5">
        <v>4.3116407203950491E-2</v>
      </c>
      <c r="M93" s="7">
        <v>1.42</v>
      </c>
      <c r="N93" s="2">
        <v>2.2130000000000001</v>
      </c>
      <c r="O93" s="9">
        <v>3.5799999999999998E-3</v>
      </c>
      <c r="P93" s="8">
        <v>0.87</v>
      </c>
      <c r="Q93" s="9">
        <v>9.6609909772586208E-3</v>
      </c>
      <c r="R93" s="10">
        <v>0.56999999999999995</v>
      </c>
      <c r="S93" s="8">
        <v>1.26</v>
      </c>
      <c r="T93" s="31">
        <v>1.3</v>
      </c>
      <c r="U93" s="7">
        <v>1.53</v>
      </c>
      <c r="V93" s="31">
        <v>0.7</v>
      </c>
      <c r="W93" s="10">
        <v>0.65</v>
      </c>
      <c r="Z93" s="3">
        <f t="shared" si="38"/>
        <v>1.8060989848234746E-2</v>
      </c>
      <c r="AA93" s="3">
        <f t="shared" si="39"/>
        <v>1.5202876179133231E-2</v>
      </c>
      <c r="AB93" s="3">
        <f t="shared" si="40"/>
        <v>1.758087430259624E-2</v>
      </c>
      <c r="AC93" s="12">
        <f t="shared" si="45"/>
        <v>1.758087430259624E-2</v>
      </c>
      <c r="AE93" s="13">
        <f t="shared" si="46"/>
        <v>2.8160834599554884E-2</v>
      </c>
      <c r="AF93" s="13">
        <f t="shared" si="41"/>
        <v>2.3704441734123904E-2</v>
      </c>
      <c r="AG93" s="13">
        <f t="shared" si="42"/>
        <v>2.7412234739690476E-2</v>
      </c>
      <c r="AH93" s="13">
        <f t="shared" si="43"/>
        <v>2.7412234739690476E-2</v>
      </c>
    </row>
    <row r="94" spans="1:34">
      <c r="A94" s="1" t="s">
        <v>2</v>
      </c>
      <c r="B94" s="1">
        <v>2002</v>
      </c>
      <c r="C94" s="2">
        <v>-1.0634308837722704</v>
      </c>
      <c r="D94" s="2">
        <v>-0.59090819999999744</v>
      </c>
      <c r="E94" s="3">
        <f t="shared" si="44"/>
        <v>-4.7252268377227288E-3</v>
      </c>
      <c r="F94" s="4">
        <v>254501.37229</v>
      </c>
      <c r="G94" s="4">
        <v>1219718</v>
      </c>
      <c r="H94" s="13">
        <f t="shared" si="36"/>
        <v>0.1877166033718965</v>
      </c>
      <c r="I94" s="13">
        <f t="shared" si="37"/>
        <v>0.20865591250600549</v>
      </c>
      <c r="J94" s="5">
        <v>7.3426943692842098E-2</v>
      </c>
      <c r="K94" s="6">
        <v>7.3426943692842098E-2</v>
      </c>
      <c r="L94" s="5">
        <v>5.8130587728058715E-2</v>
      </c>
      <c r="M94" s="7">
        <v>1.42</v>
      </c>
      <c r="N94" s="2">
        <v>1.304</v>
      </c>
      <c r="O94" s="9">
        <v>-4.0000000000000001E-3</v>
      </c>
      <c r="P94" s="8">
        <v>0.87</v>
      </c>
      <c r="Q94" s="9">
        <v>6.4600348240995771E-5</v>
      </c>
      <c r="R94" s="10">
        <v>0.56999999999999995</v>
      </c>
      <c r="S94" s="8">
        <v>1.26</v>
      </c>
      <c r="T94" s="31">
        <v>1.3</v>
      </c>
      <c r="U94" s="7">
        <v>1.53</v>
      </c>
      <c r="V94" s="31">
        <v>0.7</v>
      </c>
      <c r="W94" s="10">
        <v>0.65</v>
      </c>
      <c r="Z94" s="3">
        <f t="shared" si="38"/>
        <v>-2.1223877502106969E-2</v>
      </c>
      <c r="AA94" s="3">
        <f t="shared" si="39"/>
        <v>-1.9489271765764177E-2</v>
      </c>
      <c r="AB94" s="3">
        <f t="shared" si="40"/>
        <v>-2.1844948970894028E-2</v>
      </c>
      <c r="AC94" s="12">
        <f t="shared" si="45"/>
        <v>-2.1844948970894028E-2</v>
      </c>
      <c r="AE94" s="13">
        <f t="shared" si="46"/>
        <v>-3.3092433411475781E-2</v>
      </c>
      <c r="AF94" s="13">
        <f t="shared" si="41"/>
        <v>-3.0387822775677056E-2</v>
      </c>
      <c r="AG94" s="13">
        <f t="shared" si="42"/>
        <v>-3.4060812833311534E-2</v>
      </c>
      <c r="AH94" s="13">
        <f t="shared" si="43"/>
        <v>-3.4060812833311534E-2</v>
      </c>
    </row>
    <row r="95" spans="1:34">
      <c r="A95" s="1" t="s">
        <v>2</v>
      </c>
      <c r="B95" s="1">
        <v>2003</v>
      </c>
      <c r="C95" s="2">
        <v>-1.9957841020175948</v>
      </c>
      <c r="D95" s="2">
        <v>-0.59090819999999744</v>
      </c>
      <c r="E95" s="3">
        <f t="shared" si="44"/>
        <v>-1.4048759020175973E-2</v>
      </c>
      <c r="F95" s="4">
        <v>299509.45166999899</v>
      </c>
      <c r="G95" s="4">
        <v>1508028</v>
      </c>
      <c r="H95" s="13">
        <f t="shared" si="36"/>
        <v>0.1877166033718965</v>
      </c>
      <c r="I95" s="13">
        <f t="shared" si="37"/>
        <v>0.19861000702241535</v>
      </c>
      <c r="J95" s="5">
        <v>7.6411664054993791E-2</v>
      </c>
      <c r="K95" s="6">
        <v>7.6411664054993791E-2</v>
      </c>
      <c r="L95" s="5">
        <v>6.8919030053405023E-2</v>
      </c>
      <c r="M95" s="7">
        <v>1.42</v>
      </c>
      <c r="N95" s="2">
        <v>3.1E-2</v>
      </c>
      <c r="O95" s="9">
        <v>-1.0800000000000001E-2</v>
      </c>
      <c r="P95" s="8">
        <v>0.87</v>
      </c>
      <c r="Q95" s="9">
        <v>-5.4100053497606829E-3</v>
      </c>
      <c r="R95" s="10">
        <v>0.56999999999999995</v>
      </c>
      <c r="S95" s="8">
        <v>1.26</v>
      </c>
      <c r="T95" s="31">
        <v>1.3</v>
      </c>
      <c r="U95" s="7">
        <v>1.53</v>
      </c>
      <c r="V95" s="31">
        <v>0.7</v>
      </c>
      <c r="W95" s="10">
        <v>0.65</v>
      </c>
      <c r="Z95" s="3">
        <f t="shared" si="38"/>
        <v>-5.8689523661399449E-2</v>
      </c>
      <c r="AA95" s="3">
        <f t="shared" si="39"/>
        <v>-5.5870836378800165E-2</v>
      </c>
      <c r="AB95" s="3">
        <f t="shared" si="40"/>
        <v>-6.4130174151704036E-2</v>
      </c>
      <c r="AC95" s="12">
        <f t="shared" si="45"/>
        <v>-6.4130174151704036E-2</v>
      </c>
      <c r="AE95" s="13">
        <f t="shared" si="46"/>
        <v>-9.1509157717447553E-2</v>
      </c>
      <c r="AF95" s="13">
        <f t="shared" si="41"/>
        <v>-8.711423877778017E-2</v>
      </c>
      <c r="AG95" s="13">
        <f t="shared" si="42"/>
        <v>-9.9992261902705132E-2</v>
      </c>
      <c r="AH95" s="13">
        <f t="shared" si="43"/>
        <v>-9.9992261902705132E-2</v>
      </c>
    </row>
    <row r="96" spans="1:34">
      <c r="A96" s="1" t="s">
        <v>2</v>
      </c>
      <c r="B96" s="1">
        <v>2004</v>
      </c>
      <c r="C96" s="2">
        <v>-0.75496196453829234</v>
      </c>
      <c r="D96" s="2">
        <v>-0.59090819999999744</v>
      </c>
      <c r="E96" s="3">
        <f t="shared" si="44"/>
        <v>-1.640537645382949E-3</v>
      </c>
      <c r="F96" s="4">
        <v>353491.95928000001</v>
      </c>
      <c r="G96" s="4">
        <v>1727643</v>
      </c>
      <c r="H96" s="13">
        <f t="shared" si="36"/>
        <v>0.1877166033718965</v>
      </c>
      <c r="I96" s="13">
        <f t="shared" si="37"/>
        <v>0.20460937779390767</v>
      </c>
      <c r="J96" s="5">
        <v>8.1027785106391359E-2</v>
      </c>
      <c r="K96" s="6">
        <v>8.1027785106391359E-2</v>
      </c>
      <c r="L96" s="5">
        <v>5.3043941758913589E-2</v>
      </c>
      <c r="M96" s="7">
        <v>1.42</v>
      </c>
      <c r="N96" s="2">
        <v>0.46899999999999997</v>
      </c>
      <c r="O96" s="9">
        <v>-3.1900000000000001E-3</v>
      </c>
      <c r="P96" s="8">
        <v>0.87</v>
      </c>
      <c r="Q96" s="9">
        <v>-1.2779562296101886E-4</v>
      </c>
      <c r="R96" s="10">
        <v>0.56999999999999995</v>
      </c>
      <c r="S96" s="8">
        <v>1.26</v>
      </c>
      <c r="T96" s="31">
        <v>1.3</v>
      </c>
      <c r="U96" s="7">
        <v>1.53</v>
      </c>
      <c r="V96" s="31">
        <v>0.7</v>
      </c>
      <c r="W96" s="10">
        <v>0.65</v>
      </c>
      <c r="Z96" s="3">
        <f t="shared" si="38"/>
        <v>-9.0352646848958808E-3</v>
      </c>
      <c r="AA96" s="3">
        <f t="shared" si="39"/>
        <v>-8.5398052399212488E-3</v>
      </c>
      <c r="AB96" s="3">
        <f t="shared" si="40"/>
        <v>-9.392247750903724E-3</v>
      </c>
      <c r="AC96" s="12">
        <f t="shared" si="45"/>
        <v>-9.392247750903724E-3</v>
      </c>
      <c r="AE96" s="13">
        <f t="shared" si="46"/>
        <v>-1.4087854347552324E-2</v>
      </c>
      <c r="AF96" s="13">
        <f t="shared" si="41"/>
        <v>-1.3315330161560295E-2</v>
      </c>
      <c r="AG96" s="13">
        <f t="shared" si="42"/>
        <v>-1.4644465095975476E-2</v>
      </c>
      <c r="AH96" s="13">
        <f t="shared" si="43"/>
        <v>-1.4644465095975476E-2</v>
      </c>
    </row>
    <row r="97" spans="1:34">
      <c r="A97" s="1" t="s">
        <v>2</v>
      </c>
      <c r="B97" s="1">
        <v>2005</v>
      </c>
      <c r="C97" s="2">
        <v>-1.046150706684799</v>
      </c>
      <c r="D97" s="2">
        <v>-1.2122018233505123</v>
      </c>
      <c r="E97" s="3">
        <f t="shared" si="44"/>
        <v>1.6605111666571327E-3</v>
      </c>
      <c r="F97" s="4">
        <v>367852.12807999901</v>
      </c>
      <c r="G97" s="4">
        <v>1770770</v>
      </c>
      <c r="H97" s="13">
        <f t="shared" si="36"/>
        <v>0.1877166033718965</v>
      </c>
      <c r="I97" s="13">
        <f t="shared" si="37"/>
        <v>0.20773569016868312</v>
      </c>
      <c r="J97" s="5">
        <v>0.10804677113693247</v>
      </c>
      <c r="K97" s="6">
        <v>0.10804677113693247</v>
      </c>
      <c r="L97" s="5">
        <v>4.8100617377096908E-2</v>
      </c>
      <c r="M97" s="7">
        <v>1.42</v>
      </c>
      <c r="N97" s="2">
        <v>0.57099999999999995</v>
      </c>
      <c r="O97" s="9">
        <v>3.0000000000000001E-5</v>
      </c>
      <c r="P97" s="8">
        <v>0.87</v>
      </c>
      <c r="Q97" s="9">
        <v>2.5164787170419535E-3</v>
      </c>
      <c r="R97" s="10">
        <v>0.56999999999999995</v>
      </c>
      <c r="S97" s="8">
        <v>1.26</v>
      </c>
      <c r="T97" s="31">
        <v>1.3</v>
      </c>
      <c r="U97" s="7">
        <v>1.53</v>
      </c>
      <c r="V97" s="31">
        <v>0.7</v>
      </c>
      <c r="W97" s="10">
        <v>0.65</v>
      </c>
      <c r="Z97" s="3">
        <f t="shared" si="38"/>
        <v>4.600085282870623E-3</v>
      </c>
      <c r="AA97" s="3">
        <f t="shared" si="39"/>
        <v>4.014727483867356E-3</v>
      </c>
      <c r="AB97" s="3">
        <f t="shared" si="40"/>
        <v>5.0303865752023124E-3</v>
      </c>
      <c r="AC97" s="12">
        <f t="shared" si="45"/>
        <v>5.0303865752023124E-3</v>
      </c>
      <c r="AE97" s="13">
        <f t="shared" si="46"/>
        <v>7.1724884340947414E-3</v>
      </c>
      <c r="AF97" s="13">
        <f t="shared" si="41"/>
        <v>6.2597940414946792E-3</v>
      </c>
      <c r="AG97" s="13">
        <f t="shared" si="42"/>
        <v>7.8434175261960677E-3</v>
      </c>
      <c r="AH97" s="13">
        <f t="shared" si="43"/>
        <v>7.8434175261960677E-3</v>
      </c>
    </row>
    <row r="98" spans="1:34">
      <c r="A98" s="1" t="s">
        <v>2</v>
      </c>
      <c r="B98" s="1">
        <v>2006</v>
      </c>
      <c r="C98" s="2">
        <v>-1.3716463518092621</v>
      </c>
      <c r="D98" s="2">
        <v>-1.2122018233505123</v>
      </c>
      <c r="E98" s="3">
        <f t="shared" si="44"/>
        <v>-1.594445284587498E-3</v>
      </c>
      <c r="F98" s="4">
        <v>410829.77529999899</v>
      </c>
      <c r="G98" s="4">
        <v>1851990</v>
      </c>
      <c r="H98" s="13">
        <f t="shared" si="36"/>
        <v>0.1877166033718965</v>
      </c>
      <c r="I98" s="13">
        <f t="shared" ref="I98:I103" si="47">F98/G98</f>
        <v>0.22183153002985923</v>
      </c>
      <c r="J98" s="5">
        <v>0.11364269170596414</v>
      </c>
      <c r="K98" s="6">
        <v>0.11364269170596414</v>
      </c>
      <c r="L98" s="5">
        <v>4.2992340197866935E-2</v>
      </c>
      <c r="M98" s="7">
        <v>1.42</v>
      </c>
      <c r="N98" s="2">
        <v>1.9970000000000001</v>
      </c>
      <c r="O98" s="9">
        <v>1.4800000000000001E-2</v>
      </c>
      <c r="P98" s="8">
        <v>0.87</v>
      </c>
      <c r="Q98" s="9">
        <v>1.565768439665851E-2</v>
      </c>
      <c r="R98" s="10">
        <v>0.56999999999999995</v>
      </c>
      <c r="S98" s="8">
        <v>1.26</v>
      </c>
      <c r="T98" s="31">
        <v>1.3</v>
      </c>
      <c r="U98" s="7">
        <v>1.53</v>
      </c>
      <c r="V98" s="31">
        <v>0.7</v>
      </c>
      <c r="W98" s="10">
        <v>0.65</v>
      </c>
      <c r="Z98" s="3">
        <f t="shared" si="38"/>
        <v>-7.5539470458405597E-4</v>
      </c>
      <c r="AA98" s="3">
        <f t="shared" si="39"/>
        <v>1.415739179357086E-4</v>
      </c>
      <c r="AB98" s="3">
        <f t="shared" si="40"/>
        <v>-7.7508726058453565E-4</v>
      </c>
      <c r="AC98" s="12">
        <f t="shared" si="45"/>
        <v>-7.7508726058453565E-4</v>
      </c>
      <c r="AE98" s="13">
        <f t="shared" si="46"/>
        <v>-1.1778172465586303E-3</v>
      </c>
      <c r="AF98" s="13">
        <f t="shared" si="41"/>
        <v>2.2074314420746514E-4</v>
      </c>
      <c r="AG98" s="13">
        <f t="shared" si="42"/>
        <v>-1.2085220316801492E-3</v>
      </c>
      <c r="AH98" s="13">
        <f t="shared" si="43"/>
        <v>-1.2085220316801492E-3</v>
      </c>
    </row>
    <row r="99" spans="1:34">
      <c r="A99" s="1" t="s">
        <v>2</v>
      </c>
      <c r="B99" s="1">
        <v>2007</v>
      </c>
      <c r="C99" s="2">
        <v>-1.1820099280389997</v>
      </c>
      <c r="D99" s="2">
        <v>-1.2122018233505123</v>
      </c>
      <c r="E99" s="3">
        <f t="shared" si="44"/>
        <v>3.0191895311512565E-4</v>
      </c>
      <c r="F99" s="4">
        <v>501580</v>
      </c>
      <c r="G99" s="4">
        <v>2104666</v>
      </c>
      <c r="H99" s="13">
        <f t="shared" si="36"/>
        <v>0.1877166033718965</v>
      </c>
      <c r="I99" s="13">
        <f t="shared" si="47"/>
        <v>0.23831809892876113</v>
      </c>
      <c r="J99" s="14">
        <v>0.11364269170596414</v>
      </c>
      <c r="K99" s="15">
        <v>0.15</v>
      </c>
      <c r="L99" s="16">
        <v>5.6431889080966927E-2</v>
      </c>
      <c r="M99" s="7">
        <v>1.42</v>
      </c>
      <c r="N99" s="2">
        <v>2.7709999999999999</v>
      </c>
      <c r="O99" s="9">
        <v>2.69E-2</v>
      </c>
      <c r="P99" s="8">
        <v>0.87</v>
      </c>
      <c r="Q99" s="9">
        <v>2.8392504307594661E-2</v>
      </c>
      <c r="R99" s="10">
        <v>0.56999999999999995</v>
      </c>
      <c r="S99" s="8">
        <v>1.26</v>
      </c>
      <c r="T99" s="31">
        <v>1.3</v>
      </c>
      <c r="U99" s="7">
        <v>1.53</v>
      </c>
      <c r="V99" s="31">
        <v>0.7</v>
      </c>
      <c r="W99" s="10">
        <v>0.65</v>
      </c>
      <c r="Z99" s="3">
        <f t="shared" si="38"/>
        <v>1.0372105777432727E-2</v>
      </c>
      <c r="AA99" s="3">
        <f t="shared" si="39"/>
        <v>1.0137605604594913E-2</v>
      </c>
      <c r="AB99" s="3">
        <f t="shared" si="40"/>
        <v>1.0315877484510105E-2</v>
      </c>
      <c r="AC99" s="32">
        <f t="shared" si="45"/>
        <v>1.0363900668436198E-2</v>
      </c>
      <c r="AD99" s="33"/>
      <c r="AE99" s="13">
        <f t="shared" si="46"/>
        <v>1.6172267284448909E-2</v>
      </c>
      <c r="AF99" s="13">
        <f t="shared" si="41"/>
        <v>1.5806632807250077E-2</v>
      </c>
      <c r="AG99" s="13">
        <f t="shared" si="42"/>
        <v>1.6084595696672449E-2</v>
      </c>
      <c r="AH99" s="19">
        <f t="shared" si="43"/>
        <v>1.6159473815250146E-2</v>
      </c>
    </row>
    <row r="100" spans="1:34">
      <c r="A100" s="1" t="s">
        <v>2</v>
      </c>
      <c r="B100" s="1">
        <v>2008</v>
      </c>
      <c r="C100" s="2">
        <v>-2.7894599642745939</v>
      </c>
      <c r="D100" s="2">
        <v>-1.2122018233505123</v>
      </c>
      <c r="E100" s="3">
        <f t="shared" si="44"/>
        <v>-1.5772581409240816E-2</v>
      </c>
      <c r="F100" s="4">
        <v>602528.47378228919</v>
      </c>
      <c r="G100" s="4">
        <v>2330005</v>
      </c>
      <c r="H100" s="13">
        <f t="shared" si="36"/>
        <v>0.1877166033718965</v>
      </c>
      <c r="I100" s="13">
        <f t="shared" si="47"/>
        <v>0.25859535656888682</v>
      </c>
      <c r="J100" s="14">
        <v>0.11364269170596414</v>
      </c>
      <c r="K100" s="15">
        <v>0.25</v>
      </c>
      <c r="L100" s="54">
        <v>6.3165699735742195E-2</v>
      </c>
      <c r="M100" s="7">
        <v>1.42</v>
      </c>
      <c r="N100" s="2">
        <v>1.0289999999999999</v>
      </c>
      <c r="O100" s="9">
        <v>1.78E-2</v>
      </c>
      <c r="P100" s="8">
        <v>0.87</v>
      </c>
      <c r="Q100" s="9">
        <v>1.697531296770724E-2</v>
      </c>
      <c r="R100" s="10">
        <v>0.56999999999999995</v>
      </c>
      <c r="S100" s="8">
        <v>1.26</v>
      </c>
      <c r="T100" s="31">
        <v>1.3</v>
      </c>
      <c r="U100" s="7">
        <v>1.53</v>
      </c>
      <c r="V100" s="31">
        <v>0.7</v>
      </c>
      <c r="W100" s="10">
        <v>0.65</v>
      </c>
      <c r="Z100" s="3">
        <f t="shared" si="38"/>
        <v>-5.0481282124402727E-2</v>
      </c>
      <c r="AA100" s="3">
        <f t="shared" si="39"/>
        <v>-3.4667178217114049E-2</v>
      </c>
      <c r="AB100" s="3">
        <f t="shared" si="40"/>
        <v>-4.3662840533005204E-2</v>
      </c>
      <c r="AC100" s="32">
        <f t="shared" ref="AC100:AC105" si="48">(E100/(I100*(1-K100-L100))+M100*O100-P100*Q100)/((1-R100)*S100+U100*W100+R100-W100)</f>
        <v>-5.3763662472698391E-2</v>
      </c>
      <c r="AD100" s="33"/>
      <c r="AE100" s="13">
        <f t="shared" si="46"/>
        <v>-7.8710804237438647E-2</v>
      </c>
      <c r="AF100" s="13">
        <f t="shared" si="41"/>
        <v>-5.4053331517755022E-2</v>
      </c>
      <c r="AG100" s="13">
        <f t="shared" si="42"/>
        <v>-6.8079437546269245E-2</v>
      </c>
      <c r="AH100" s="19">
        <f t="shared" si="43"/>
        <v>-8.3828716979647402E-2</v>
      </c>
    </row>
    <row r="101" spans="1:34">
      <c r="A101" s="7" t="s">
        <v>2</v>
      </c>
      <c r="B101" s="7">
        <v>2009</v>
      </c>
      <c r="C101" s="2">
        <v>-2.4699169852517917</v>
      </c>
      <c r="D101" s="2">
        <v>-1.6262868976822931</v>
      </c>
      <c r="E101" s="3">
        <f>(C101-D101)/100</f>
        <v>-8.436300875694986E-3</v>
      </c>
      <c r="F101" s="4">
        <v>602528.47378228919</v>
      </c>
      <c r="G101" s="4">
        <v>2330005</v>
      </c>
      <c r="H101" s="13">
        <f t="shared" si="36"/>
        <v>0.1877166033718965</v>
      </c>
      <c r="I101" s="13">
        <f t="shared" si="47"/>
        <v>0.25859535656888682</v>
      </c>
      <c r="J101" s="14">
        <v>0.11364269170596414</v>
      </c>
      <c r="K101" s="15">
        <v>0.15</v>
      </c>
      <c r="L101" s="54">
        <v>6.3165699735742195E-2</v>
      </c>
      <c r="M101" s="7">
        <v>1.42</v>
      </c>
      <c r="N101" s="2">
        <v>-4.5220000000000002</v>
      </c>
      <c r="O101" s="9">
        <v>-3.1699999999999999E-2</v>
      </c>
      <c r="P101" s="8">
        <v>0.87</v>
      </c>
      <c r="Q101" s="9">
        <v>-3.173893543841446E-2</v>
      </c>
      <c r="R101" s="10">
        <v>0.56999999999999995</v>
      </c>
      <c r="S101" s="8">
        <v>1.26</v>
      </c>
      <c r="T101" s="31">
        <v>1.3</v>
      </c>
      <c r="U101" s="7">
        <v>1.53</v>
      </c>
      <c r="V101" s="31">
        <v>0.7</v>
      </c>
      <c r="W101" s="10">
        <v>0.65</v>
      </c>
      <c r="Z101" s="3">
        <f t="shared" si="38"/>
        <v>-4.2809045796651624E-2</v>
      </c>
      <c r="AA101" s="3">
        <f>(E101/I101+M101*O101-P101*Q101)/((1-R101)*S101+U101*W101+R101-W101)</f>
        <v>-3.435053572909684E-2</v>
      </c>
      <c r="AB101" s="3">
        <f>(E101/(I101*(1-J101-L101))+M101*O101-P101*Q101)/((1-R101)*S101+U101*W101+R101-W101)</f>
        <v>-3.9162057185473428E-2</v>
      </c>
      <c r="AC101" s="32">
        <f t="shared" si="48"/>
        <v>-4.0419499274218701E-2</v>
      </c>
      <c r="AD101" s="33"/>
      <c r="AE101" s="13">
        <f>(E101/(H101)+M101*O101-P101*Q101)/((1-R101)*T101+V101*W101+R101-W101)</f>
        <v>-6.6748194211631431E-2</v>
      </c>
      <c r="AF101" s="13">
        <f>(E101/(I101)+M101*O101-P101*Q101)/((1-R101)*T101+V101*W101+R101-W101)</f>
        <v>-5.3559620109511485E-2</v>
      </c>
      <c r="AG101" s="13">
        <f>(E101/(I101*(1-J101-L101))+M101*O101-P101*Q101)/((1-R101)*T101+V101*W101+R101-W101)</f>
        <v>-6.1061781455251561E-2</v>
      </c>
      <c r="AH101" s="19">
        <f>(E101/(I101*(1-K101-L101))+M101*O101-P101*Q101)/((1-R101)*T101+V101*W101+R101-W101)</f>
        <v>-6.3022394853366914E-2</v>
      </c>
    </row>
    <row r="102" spans="1:34">
      <c r="A102" s="7" t="s">
        <v>2</v>
      </c>
      <c r="B102" s="7">
        <v>2010</v>
      </c>
      <c r="C102" s="2">
        <v>-3.4217840764516758</v>
      </c>
      <c r="D102" s="2">
        <v>-1.6262868976822931</v>
      </c>
      <c r="E102" s="3">
        <f>(C102-D102)/100</f>
        <v>-1.7954971787693827E-2</v>
      </c>
      <c r="F102" s="4">
        <v>602528.47378228919</v>
      </c>
      <c r="G102" s="4">
        <v>2330005</v>
      </c>
      <c r="H102" s="13">
        <f t="shared" si="36"/>
        <v>0.1877166033718965</v>
      </c>
      <c r="I102" s="13">
        <f t="shared" si="47"/>
        <v>0.25859535656888682</v>
      </c>
      <c r="J102" s="14">
        <v>0.11364269170596414</v>
      </c>
      <c r="K102" s="15">
        <v>0.15</v>
      </c>
      <c r="L102" s="54">
        <v>6.3165699735742195E-2</v>
      </c>
      <c r="M102" s="7">
        <v>1.42</v>
      </c>
      <c r="N102" s="2">
        <v>-2.8580000000000001</v>
      </c>
      <c r="O102" s="9">
        <v>-1.3100000000000001E-2</v>
      </c>
      <c r="P102" s="8">
        <v>0.87</v>
      </c>
      <c r="Q102" s="9">
        <v>-1.9499556121033493E-2</v>
      </c>
      <c r="R102" s="10">
        <v>0.56999999999999995</v>
      </c>
      <c r="S102" s="8">
        <v>1.26</v>
      </c>
      <c r="T102" s="31">
        <v>1.3</v>
      </c>
      <c r="U102" s="7">
        <v>1.53</v>
      </c>
      <c r="V102" s="31">
        <v>0.7</v>
      </c>
      <c r="W102" s="10">
        <v>0.65</v>
      </c>
      <c r="Z102" s="3">
        <f>(E102/H102+M102*O102-P102*Q102)/((1-R102)*S102+U102*W102+R102-W102)</f>
        <v>-6.6804051263881475E-2</v>
      </c>
      <c r="AA102" s="3">
        <f>(E102/I102+M102*O102-P102*Q102)/((1-R102)*S102+U102*W102+R102-W102)</f>
        <v>-4.8801811672544083E-2</v>
      </c>
      <c r="AB102" s="3">
        <f>(E102/(I102*(1-J102-L102))+M102*O102-P102*Q102)/((1-R102)*S102+U102*W102+R102-W102)</f>
        <v>-5.904216858703222E-2</v>
      </c>
      <c r="AC102" s="32">
        <f t="shared" si="48"/>
        <v>-6.1718381486589355E-2</v>
      </c>
      <c r="AD102" s="33"/>
      <c r="AE102" s="13">
        <f>(E102/(H102)+M102*O102-P102*Q102)/((1-R102)*T102+V102*W102+R102-W102)</f>
        <v>-0.1041613917083411</v>
      </c>
      <c r="AF102" s="13">
        <f>(E102/(I102)+M102*O102-P102*Q102)/((1-R102)*T102+V102*W102+R102-W102)</f>
        <v>-7.6092160962233354E-2</v>
      </c>
      <c r="AG102" s="13">
        <f>(E102/(I102*(1-J102-L102))+M102*O102-P102*Q102)/((1-R102)*T102+V102*W102+R102-W102)</f>
        <v>-9.2059004403956132E-2</v>
      </c>
      <c r="AH102" s="19">
        <f>(E102/(I102*(1-K102-L102))+M102*O102-P102*Q102)/((1-R102)*T102+V102*W102+R102-W102)</f>
        <v>-9.6231776187280599E-2</v>
      </c>
    </row>
    <row r="103" spans="1:34">
      <c r="A103" s="7" t="s">
        <v>2</v>
      </c>
      <c r="B103" s="7">
        <v>2011</v>
      </c>
      <c r="C103" s="2">
        <v>-2.9941580167882549</v>
      </c>
      <c r="D103" s="2">
        <v>-1.6262868976822931</v>
      </c>
      <c r="E103" s="3">
        <f>(C103-D103)/100</f>
        <v>-1.3678711191059617E-2</v>
      </c>
      <c r="F103" s="4">
        <v>602528.47378228919</v>
      </c>
      <c r="G103" s="4">
        <v>2330005</v>
      </c>
      <c r="H103" s="13">
        <f t="shared" si="36"/>
        <v>0.1877166033718965</v>
      </c>
      <c r="I103" s="13">
        <f t="shared" si="47"/>
        <v>0.25859535656888682</v>
      </c>
      <c r="J103" s="14">
        <v>0.11364269170596414</v>
      </c>
      <c r="K103" s="15">
        <v>0.15</v>
      </c>
      <c r="L103" s="54">
        <v>6.3165699735742195E-2</v>
      </c>
      <c r="M103" s="7">
        <v>1.42</v>
      </c>
      <c r="N103" s="2">
        <v>-2.302</v>
      </c>
      <c r="O103" s="9">
        <v>-4.5799999999999999E-3</v>
      </c>
      <c r="P103" s="8">
        <v>0.87</v>
      </c>
      <c r="Q103" s="9">
        <v>-1.2086256731989304E-2</v>
      </c>
      <c r="R103" s="10">
        <v>0.56999999999999995</v>
      </c>
      <c r="S103" s="8">
        <v>1.26</v>
      </c>
      <c r="T103" s="31">
        <v>1.3</v>
      </c>
      <c r="U103" s="7">
        <v>1.53</v>
      </c>
      <c r="V103" s="31">
        <v>0.7</v>
      </c>
      <c r="W103" s="10">
        <v>0.65</v>
      </c>
      <c r="Z103" s="3">
        <f>(E103/H103+M103*O103-P103*Q103)/((1-R103)*S103+U103*W103+R103-W103)</f>
        <v>-4.7282499126326399E-2</v>
      </c>
      <c r="AA103" s="3">
        <f>(E103/I103+M103*O103-P103*Q103)/((1-R103)*S103+U103*W103+R103-W103)</f>
        <v>-3.3567777706884287E-2</v>
      </c>
      <c r="AB103" s="3">
        <f>(E103/(I103*(1-J103-L103))+M103*O103-P103*Q103)/((1-R103)*S103+U103*W103+R103-W103)</f>
        <v>-4.136923160962222E-2</v>
      </c>
      <c r="AC103" s="32">
        <f t="shared" si="48"/>
        <v>-4.3408062066817403E-2</v>
      </c>
      <c r="AD103" s="33"/>
      <c r="AE103" s="13">
        <f>(E103/(H103)+M103*O103-P103*Q103)/((1-R103)*T103+V103*W103+R103-W103)</f>
        <v>-7.372323712812541E-2</v>
      </c>
      <c r="AF103" s="13">
        <f>(E103/(I103)+M103*O103-P103*Q103)/((1-R103)*T103+V103*W103+R103-W103)</f>
        <v>-5.2339137767168732E-2</v>
      </c>
      <c r="AG103" s="13">
        <f>(E103/(I103*(1-J103-L103))+M103*O103-P103*Q103)/((1-R103)*T103+V103*W103+R103-W103)</f>
        <v>-6.4503224832005185E-2</v>
      </c>
      <c r="AH103" s="19">
        <f>(E103/(I103*(1-K103-L103))+M103*O103-P103*Q103)/((1-R103)*T103+V103*W103+R103-W103)</f>
        <v>-6.768218499775823E-2</v>
      </c>
    </row>
    <row r="104" spans="1:34">
      <c r="A104" s="7" t="s">
        <v>2</v>
      </c>
      <c r="B104" s="7">
        <v>2012</v>
      </c>
      <c r="C104" s="2">
        <v>-0.90762247825677256</v>
      </c>
      <c r="D104" s="2">
        <v>-1.6262868976822931</v>
      </c>
      <c r="E104" s="3">
        <f>(C104-D104)/100</f>
        <v>7.1866441942552046E-3</v>
      </c>
      <c r="F104" s="4">
        <v>602528.47378228919</v>
      </c>
      <c r="G104" s="4">
        <v>2330005</v>
      </c>
      <c r="H104" s="13">
        <f t="shared" si="36"/>
        <v>0.1877166033718965</v>
      </c>
      <c r="I104" s="13">
        <f>F104/G104</f>
        <v>0.25859535656888682</v>
      </c>
      <c r="J104" s="14">
        <v>0.11364269170596414</v>
      </c>
      <c r="K104" s="15">
        <v>0.15</v>
      </c>
      <c r="L104" s="54">
        <v>6.3165699735742195E-2</v>
      </c>
      <c r="M104" s="7">
        <v>1.42</v>
      </c>
      <c r="N104" s="2">
        <v>-2.302</v>
      </c>
      <c r="O104" s="9">
        <v>-2.7900000000000001E-2</v>
      </c>
      <c r="P104" s="8">
        <v>0.87</v>
      </c>
      <c r="Q104" s="9">
        <v>-2.0898361455372116E-2</v>
      </c>
      <c r="R104" s="10">
        <v>0.56999999999999995</v>
      </c>
      <c r="S104" s="8">
        <v>1.26</v>
      </c>
      <c r="T104" s="31">
        <v>1.3</v>
      </c>
      <c r="U104" s="7">
        <v>1.53</v>
      </c>
      <c r="V104" s="31">
        <v>0.7</v>
      </c>
      <c r="W104" s="10">
        <v>0.65</v>
      </c>
      <c r="Z104" s="3">
        <f>(E104/H104+M104*O104-P104*Q104)/((1-R104)*S104+U104*W104+R104-W104)</f>
        <v>1.1569124844292757E-2</v>
      </c>
      <c r="AA104" s="3">
        <f>(E104/I104+M104*O104-P104*Q104)/((1-R104)*S104+U104*W104+R104-W104)</f>
        <v>4.3635612726836449E-3</v>
      </c>
      <c r="AB104" s="3">
        <f>(E104/(I104*(1-J104-L104))+M104*O104-P104*Q104)/((1-R104)*S104+U104*W104+R104-W104)</f>
        <v>8.4623592232907132E-3</v>
      </c>
      <c r="AC104" s="32">
        <f t="shared" si="48"/>
        <v>9.533538288599817E-3</v>
      </c>
      <c r="AD104" s="33"/>
      <c r="AE104" s="13">
        <f>(E104/(H104)+M104*O104-P104*Q104)/((1-R104)*T104+V104*W104+R104-W104)</f>
        <v>1.8038668641053045E-2</v>
      </c>
      <c r="AF104" s="13">
        <f>(E104/(I104)+M104*O104-P104*Q104)/((1-R104)*T104+V104*W104+R104-W104)</f>
        <v>6.8036983740997776E-3</v>
      </c>
      <c r="AG104" s="13">
        <f>(E104/(I104*(1-J104-L104))+M104*O104-P104*Q104)/((1-R104)*T104+V104*W104+R104-W104)</f>
        <v>1.3194575735415702E-2</v>
      </c>
      <c r="AH104" s="19">
        <f>(E104/(I104*(1-K104-L104))+M104*O104-P104*Q104)/((1-R104)*T104+V104*W104+R104-W104)</f>
        <v>1.4864766391528814E-2</v>
      </c>
    </row>
    <row r="105" spans="1:34">
      <c r="A105" s="7" t="s">
        <v>2</v>
      </c>
      <c r="B105" s="7">
        <v>2013</v>
      </c>
      <c r="C105" s="2">
        <v>-3.6941479792274468E-2</v>
      </c>
      <c r="D105" s="2">
        <v>-1.9961626070346756</v>
      </c>
      <c r="E105" s="3">
        <f>(C105-D105)/100</f>
        <v>1.9592211272424012E-2</v>
      </c>
      <c r="F105" s="4">
        <v>602528.47378228919</v>
      </c>
      <c r="G105" s="4">
        <v>2330005</v>
      </c>
      <c r="H105" s="13">
        <f t="shared" si="36"/>
        <v>0.1877166033718965</v>
      </c>
      <c r="I105" s="13">
        <f>F105/G105</f>
        <v>0.25859535656888682</v>
      </c>
      <c r="J105" s="14">
        <v>0.11364269170596414</v>
      </c>
      <c r="K105" s="15">
        <v>0.15</v>
      </c>
      <c r="L105" s="54">
        <v>6.3165699735742195E-2</v>
      </c>
      <c r="M105" s="7">
        <v>1.42</v>
      </c>
      <c r="N105" s="2">
        <v>-2.302</v>
      </c>
      <c r="O105" s="9">
        <v>-4.07E-2</v>
      </c>
      <c r="P105" s="8">
        <v>0.87</v>
      </c>
      <c r="Q105" s="9">
        <v>-2.5760368380801882E-2</v>
      </c>
      <c r="R105" s="10">
        <v>0.56999999999999995</v>
      </c>
      <c r="S105" s="8">
        <v>1.26</v>
      </c>
      <c r="T105" s="31">
        <v>1.3</v>
      </c>
      <c r="U105" s="7">
        <v>1.53</v>
      </c>
      <c r="V105" s="31">
        <v>0.7</v>
      </c>
      <c r="W105" s="10">
        <v>0.65</v>
      </c>
      <c r="Z105" s="3">
        <f>(E105/H105+M105*O105-P105*Q105)/((1-R105)*S105+U105*W105+R105-W105)</f>
        <v>4.7372617202283682E-2</v>
      </c>
      <c r="AA105" s="3">
        <f>(E105/I105+M105*O105-P105*Q105)/((1-R105)*S105+U105*W105+R105-W105)</f>
        <v>2.7728827971045904E-2</v>
      </c>
      <c r="AB105" s="3">
        <f>(E105/(I105*(1-J105-L105))+M105*O105-P105*Q105)/((1-R105)*S105+U105*W105+R105-W105)</f>
        <v>3.8902960603835121E-2</v>
      </c>
      <c r="AC105" s="32">
        <f t="shared" si="48"/>
        <v>4.1823206269386487E-2</v>
      </c>
      <c r="AD105" s="33"/>
      <c r="AE105" s="13">
        <f>(E105/(H105)+M105*O105-P105*Q105)/((1-R105)*T105+V105*W105+R105-W105)</f>
        <v>7.3863749926858388E-2</v>
      </c>
      <c r="AF105" s="13">
        <f>(E105/(I105)+M105*O105-P105*Q105)/((1-R105)*T105+V105*W105+R105-W105)</f>
        <v>4.323500232787382E-2</v>
      </c>
      <c r="AG105" s="13">
        <f>(E105/(I105*(1-J105-L105))+M105*O105-P105*Q105)/((1-R105)*T105+V105*W105+R105-W105)</f>
        <v>6.0657796067842711E-2</v>
      </c>
      <c r="AH105" s="19">
        <f>(E105/(I105*(1-K105-L105))+M105*O105-P105*Q105)/((1-R105)*T105+V105*W105+R105-W105)</f>
        <v>6.5211065621100156E-2</v>
      </c>
    </row>
    <row r="106" spans="1:34">
      <c r="A106" s="7" t="s">
        <v>2</v>
      </c>
      <c r="B106" s="7">
        <v>2014</v>
      </c>
      <c r="C106" s="2">
        <v>0.96347525672550383</v>
      </c>
      <c r="D106" s="2">
        <v>-1.9961626070346756</v>
      </c>
      <c r="E106" s="3">
        <f t="shared" ref="E106:E108" si="49">(C106-D106)/100</f>
        <v>2.9596378637601797E-2</v>
      </c>
      <c r="F106" s="4">
        <v>602528.47378228919</v>
      </c>
      <c r="G106" s="4">
        <v>2330005</v>
      </c>
      <c r="H106" s="13">
        <f t="shared" si="36"/>
        <v>0.1877166033718965</v>
      </c>
      <c r="I106" s="13">
        <f t="shared" ref="I106:I108" si="50">F106/G106</f>
        <v>0.25859535656888682</v>
      </c>
      <c r="J106" s="14">
        <v>0.11364269170596414</v>
      </c>
      <c r="K106" s="15">
        <v>0.15</v>
      </c>
      <c r="L106" s="54">
        <v>6.3165699735742195E-2</v>
      </c>
      <c r="M106" s="7">
        <v>1.42</v>
      </c>
      <c r="O106" s="9">
        <v>-4.1299999999999996E-2</v>
      </c>
      <c r="P106" s="8">
        <v>0.87</v>
      </c>
      <c r="Q106" s="9">
        <v>-2.2969861717106941E-2</v>
      </c>
      <c r="R106" s="10">
        <v>0.56999999999999995</v>
      </c>
      <c r="S106" s="8">
        <v>1.26</v>
      </c>
      <c r="T106" s="31">
        <v>1.3</v>
      </c>
      <c r="U106" s="7">
        <v>1.53</v>
      </c>
      <c r="V106" s="31">
        <v>0.7</v>
      </c>
      <c r="W106" s="10">
        <v>0.65</v>
      </c>
      <c r="Z106" s="3">
        <f t="shared" ref="Z106:Z108" si="51">(E106/H106+M106*O106-P106*Q106)/((1-R106)*S106+U106*W106+R106-W106)</f>
        <v>8.1715988969290998E-2</v>
      </c>
      <c r="AA106" s="3">
        <f t="shared" ref="AA106:AA108" si="52">(E106/I106+M106*O106-P106*Q106)/((1-R106)*S106+U106*W106+R106-W106)</f>
        <v>5.2041695655434386E-2</v>
      </c>
      <c r="AB106" s="3">
        <f t="shared" ref="AB106:AB108" si="53">(E106/(I106*(1-J106-L106))+M106*O106-P106*Q106)/((1-R106)*S106+U106*W106+R106-W106)</f>
        <v>6.89215595844382E-2</v>
      </c>
      <c r="AC106" s="32">
        <f t="shared" ref="AC106:AC108" si="54">(E106/(I106*(1-K106-L106))+M106*O106-P106*Q106)/((1-R106)*S106+U106*W106+R106-W106)</f>
        <v>7.3332939965688043E-2</v>
      </c>
      <c r="AD106" s="33"/>
      <c r="AE106" s="13">
        <f t="shared" ref="AE106:AE108" si="55">(E106/(H106)+M106*O106-P106*Q106)/((1-R106)*T106+V106*W106+R106-W106)</f>
        <v>0.12741219993145447</v>
      </c>
      <c r="AF106" s="13">
        <f t="shared" ref="AF106:AF108" si="56">(E106/(I106)+M106*O106-P106*Q106)/((1-R106)*T106+V106*W106+R106-W106)</f>
        <v>8.1143813043906957E-2</v>
      </c>
      <c r="AG106" s="13">
        <f t="shared" ref="AG106:AG108" si="57">(E106/(I106*(1-J106-L106))+M106*O106-P106*Q106)/((1-R106)*T106+V106*W106+R106-W106)</f>
        <v>0.10746302700515777</v>
      </c>
      <c r="AH106" s="19">
        <f t="shared" ref="AH106:AH108" si="58">(E106/(I106*(1-K106-L106))+M106*O106-P106*Q106)/((1-R106)*T106+V106*W106+R106-W106)</f>
        <v>0.11434128530196092</v>
      </c>
    </row>
    <row r="107" spans="1:34">
      <c r="A107" s="7" t="s">
        <v>2</v>
      </c>
      <c r="B107" s="7">
        <v>2015</v>
      </c>
      <c r="C107" s="2">
        <v>1.6956692769538357</v>
      </c>
      <c r="D107" s="2">
        <v>-1.9961626070346756</v>
      </c>
      <c r="E107" s="3">
        <f t="shared" si="49"/>
        <v>3.6918318839885111E-2</v>
      </c>
      <c r="F107" s="4">
        <v>602528.47378228919</v>
      </c>
      <c r="G107" s="4">
        <v>2330005</v>
      </c>
      <c r="H107" s="13">
        <f t="shared" si="36"/>
        <v>0.1877166033718965</v>
      </c>
      <c r="I107" s="13">
        <f t="shared" si="50"/>
        <v>0.25859535656888682</v>
      </c>
      <c r="J107" s="14">
        <v>0.11364269170596414</v>
      </c>
      <c r="K107" s="15">
        <v>0.15</v>
      </c>
      <c r="L107" s="54">
        <v>6.3165699735742195E-2</v>
      </c>
      <c r="M107" s="7">
        <v>1.42</v>
      </c>
      <c r="O107" s="9">
        <v>-3.32E-2</v>
      </c>
      <c r="P107" s="8">
        <v>0.87</v>
      </c>
      <c r="Q107" s="9">
        <v>-1.7229165138313914E-2</v>
      </c>
      <c r="R107" s="10">
        <v>0.56999999999999995</v>
      </c>
      <c r="S107" s="8">
        <v>1.26</v>
      </c>
      <c r="T107" s="31">
        <v>1.3</v>
      </c>
      <c r="U107" s="7">
        <v>1.53</v>
      </c>
      <c r="V107" s="31">
        <v>0.7</v>
      </c>
      <c r="W107" s="10">
        <v>0.65</v>
      </c>
      <c r="Z107" s="3">
        <f t="shared" si="51"/>
        <v>0.11296839720362299</v>
      </c>
      <c r="AA107" s="3">
        <f t="shared" si="52"/>
        <v>7.5952888133287627E-2</v>
      </c>
      <c r="AB107" s="3">
        <f t="shared" si="53"/>
        <v>9.7008714122522044E-2</v>
      </c>
      <c r="AC107" s="32">
        <f t="shared" si="54"/>
        <v>0.10251143962259669</v>
      </c>
      <c r="AD107" s="33"/>
      <c r="AE107" s="13">
        <f t="shared" si="55"/>
        <v>0.17614119576834708</v>
      </c>
      <c r="AF107" s="13">
        <f t="shared" si="56"/>
        <v>0.11842632868148478</v>
      </c>
      <c r="AG107" s="13">
        <f t="shared" si="57"/>
        <v>0.15125673487861763</v>
      </c>
      <c r="AH107" s="19">
        <f t="shared" si="58"/>
        <v>0.15983662689763123</v>
      </c>
    </row>
    <row r="108" spans="1:34">
      <c r="A108" s="7" t="s">
        <v>2</v>
      </c>
      <c r="B108" s="7">
        <v>2016</v>
      </c>
      <c r="C108" s="2">
        <v>1.8124332033530477</v>
      </c>
      <c r="D108" s="2">
        <v>-1.9961626070346756</v>
      </c>
      <c r="E108" s="3">
        <f t="shared" si="49"/>
        <v>3.8085958103877236E-2</v>
      </c>
      <c r="F108" s="4">
        <v>602528.47378228919</v>
      </c>
      <c r="G108" s="4">
        <v>2330005</v>
      </c>
      <c r="H108" s="13">
        <f t="shared" si="36"/>
        <v>0.1877166033718965</v>
      </c>
      <c r="I108" s="13">
        <f t="shared" si="50"/>
        <v>0.25859535656888682</v>
      </c>
      <c r="J108" s="14">
        <v>0.11364269170596414</v>
      </c>
      <c r="K108" s="15">
        <v>0.15</v>
      </c>
      <c r="L108" s="54">
        <v>6.3165699735742195E-2</v>
      </c>
      <c r="M108" s="7">
        <v>1.42</v>
      </c>
      <c r="O108" s="9">
        <v>-2.5000000000000001E-2</v>
      </c>
      <c r="P108" s="8">
        <v>0.87</v>
      </c>
      <c r="Q108" s="9">
        <v>-1.305375617951619E-2</v>
      </c>
      <c r="R108" s="10">
        <v>0.56999999999999995</v>
      </c>
      <c r="S108" s="8">
        <v>1.26</v>
      </c>
      <c r="T108" s="31">
        <v>1.3</v>
      </c>
      <c r="U108" s="7">
        <v>1.53</v>
      </c>
      <c r="V108" s="31">
        <v>0.7</v>
      </c>
      <c r="W108" s="10">
        <v>0.65</v>
      </c>
      <c r="Z108" s="3">
        <f t="shared" si="51"/>
        <v>0.12274084649259639</v>
      </c>
      <c r="AA108" s="3">
        <f t="shared" si="52"/>
        <v>8.4554624260737371E-2</v>
      </c>
      <c r="AB108" s="3">
        <f t="shared" si="53"/>
        <v>0.10627639631505249</v>
      </c>
      <c r="AC108" s="32">
        <f t="shared" si="54"/>
        <v>0.11195316003124213</v>
      </c>
      <c r="AD108" s="33"/>
      <c r="AE108" s="13">
        <f t="shared" si="55"/>
        <v>0.19137847403337058</v>
      </c>
      <c r="AF108" s="13">
        <f t="shared" si="56"/>
        <v>0.13183822196029105</v>
      </c>
      <c r="AG108" s="13">
        <f t="shared" si="57"/>
        <v>0.16570697639572907</v>
      </c>
      <c r="AH108" s="19">
        <f t="shared" si="58"/>
        <v>0.1745582301429314</v>
      </c>
    </row>
    <row r="109" spans="1:34" s="20" customFormat="1">
      <c r="C109" s="21" t="s">
        <v>21</v>
      </c>
      <c r="D109" s="21"/>
      <c r="E109" s="22"/>
      <c r="F109" s="4"/>
      <c r="G109" s="4"/>
      <c r="H109" s="22"/>
      <c r="I109" s="22"/>
      <c r="J109" s="23"/>
      <c r="K109" s="24"/>
      <c r="L109" s="23"/>
      <c r="M109" s="25"/>
      <c r="N109" s="21"/>
      <c r="O109" s="26"/>
      <c r="P109" s="27"/>
      <c r="Q109" s="34" t="s">
        <v>102</v>
      </c>
      <c r="R109" s="28"/>
      <c r="S109" s="27"/>
      <c r="T109" s="25"/>
      <c r="U109" s="25"/>
      <c r="V109" s="25"/>
      <c r="W109" s="28"/>
      <c r="X109" s="29"/>
      <c r="Z109" s="3"/>
      <c r="AA109" s="3"/>
      <c r="AB109" s="3"/>
      <c r="AC109" s="3"/>
      <c r="AD109" s="3"/>
      <c r="AE109" s="13"/>
      <c r="AF109" s="13"/>
      <c r="AG109" s="13"/>
      <c r="AH109" s="13"/>
    </row>
    <row r="110" spans="1:34">
      <c r="A110" s="1" t="s">
        <v>3</v>
      </c>
      <c r="B110" s="1">
        <v>1982</v>
      </c>
      <c r="C110" s="2">
        <v>-3.7645878329509106</v>
      </c>
      <c r="D110" s="2">
        <v>-4.5706679699999988</v>
      </c>
      <c r="E110" s="3">
        <f t="shared" si="44"/>
        <v>8.0608013704908821E-3</v>
      </c>
      <c r="F110" s="4">
        <v>20283.71385</v>
      </c>
      <c r="G110" s="4">
        <v>192277</v>
      </c>
      <c r="H110" s="13">
        <f t="shared" ref="H110:H144" si="59">AVERAGE($I$110:$I$136)</f>
        <v>0.14875399545358434</v>
      </c>
      <c r="I110" s="3">
        <f t="shared" ref="I110:I137" si="60">F110/G110</f>
        <v>0.10549214856691128</v>
      </c>
      <c r="J110" s="5">
        <v>0.58470668155241268</v>
      </c>
      <c r="K110" s="6">
        <v>0.58470668155241268</v>
      </c>
      <c r="L110" s="5">
        <v>0.11477712285120989</v>
      </c>
      <c r="M110" s="7">
        <v>2.14</v>
      </c>
      <c r="N110" s="2">
        <v>-3.427</v>
      </c>
      <c r="O110" s="9">
        <v>-3.8719999999999997E-2</v>
      </c>
      <c r="P110" s="8">
        <v>1</v>
      </c>
      <c r="Q110" s="9">
        <v>-1.3197019395142126E-2</v>
      </c>
      <c r="R110" s="10">
        <v>0.52</v>
      </c>
      <c r="S110" s="8">
        <v>1.1100000000000001</v>
      </c>
      <c r="T110" s="7">
        <v>1.5</v>
      </c>
      <c r="U110" s="7">
        <v>0.45</v>
      </c>
      <c r="V110" s="7">
        <v>0.8</v>
      </c>
      <c r="W110" s="10">
        <v>0.8</v>
      </c>
      <c r="Z110" s="3">
        <f t="shared" ref="Z110:Z172" si="61">(E110/H110+M110*O110-P110*Q110)/((1-R110)*S110+U110*W110+R110-W110)</f>
        <v>-2.5252896234285505E-2</v>
      </c>
      <c r="AA110" s="3">
        <f t="shared" ref="AA110:AA172" si="62">(E110/I110+M110*O110-P110*Q110)/((1-R110)*S110+U110*W110+R110-W110)</f>
        <v>1.1011106745962907E-2</v>
      </c>
      <c r="AB110" s="3">
        <f t="shared" ref="AB110:AB136" si="63">(E110/(I110*(1-J110-L110))+M110*O110-P110*Q110)/((1-R110)*S110+U110*W110+R110-W110)</f>
        <v>0.3012456542154337</v>
      </c>
      <c r="AC110" s="3">
        <f t="shared" si="45"/>
        <v>0.3012456542154337</v>
      </c>
      <c r="AE110" s="13">
        <f t="shared" ref="AE110:AE136" si="64">(E110/(H110)+M110*O110-P110*Q110)/((1-R110)*T110+V110*W110+R110-W110)</f>
        <v>-1.432868038182422E-2</v>
      </c>
      <c r="AF110" s="13">
        <f t="shared" ref="AF110:AF136" si="65">(E110/(I110)+M110*O110-P110*Q110)/((1-R110)*T110+V110*W110+R110-W110)</f>
        <v>6.2477835314130271E-3</v>
      </c>
      <c r="AG110" s="13">
        <f t="shared" ref="AG110:AG172" si="66">(E110/(I110*(1-J110-L110))+M110*O110-P110*Q110)/((1-R110)*T110+V110*W110+R110-W110)</f>
        <v>0.17092901565112756</v>
      </c>
      <c r="AH110" s="35">
        <f t="shared" ref="AH110:AH172" si="67">(E110/(I110*(1-K110-L110))+M110*O110-P110*Q110)/((1-R110)*T110+V110*W110+R110-W110)</f>
        <v>0.17092901565112756</v>
      </c>
    </row>
    <row r="111" spans="1:34">
      <c r="A111" s="1" t="s">
        <v>3</v>
      </c>
      <c r="B111" s="1">
        <v>1983</v>
      </c>
      <c r="C111" s="2">
        <v>-2.589088910856411</v>
      </c>
      <c r="D111" s="2">
        <v>-4.5706679699999988</v>
      </c>
      <c r="E111" s="3">
        <f t="shared" si="44"/>
        <v>1.9815790591435879E-2</v>
      </c>
      <c r="F111" s="4">
        <v>19790.158532000001</v>
      </c>
      <c r="G111" s="4">
        <v>168163</v>
      </c>
      <c r="H111" s="13">
        <f t="shared" si="59"/>
        <v>0.14875399545358434</v>
      </c>
      <c r="I111" s="3">
        <f t="shared" si="60"/>
        <v>0.11768438082098917</v>
      </c>
      <c r="J111" s="5">
        <v>0.57445420703700723</v>
      </c>
      <c r="K111" s="6">
        <v>0.57445420703700723</v>
      </c>
      <c r="L111" s="5">
        <v>0.12955386062116514</v>
      </c>
      <c r="M111" s="7">
        <v>2.14</v>
      </c>
      <c r="N111" s="2">
        <v>-3.6320000000000001</v>
      </c>
      <c r="O111" s="9">
        <v>-4.0759999999999998E-2</v>
      </c>
      <c r="P111" s="8">
        <v>1</v>
      </c>
      <c r="Q111" s="9">
        <v>-9.7922135591510581E-3</v>
      </c>
      <c r="R111" s="10">
        <v>0.52</v>
      </c>
      <c r="S111" s="8">
        <v>1.1100000000000001</v>
      </c>
      <c r="T111" s="7">
        <v>1.5</v>
      </c>
      <c r="U111" s="7">
        <v>0.45</v>
      </c>
      <c r="V111" s="7">
        <v>0.8</v>
      </c>
      <c r="W111" s="10">
        <v>0.8</v>
      </c>
      <c r="Z111" s="3">
        <f t="shared" si="61"/>
        <v>9.1020943861076356E-2</v>
      </c>
      <c r="AA111" s="3">
        <f t="shared" si="62"/>
        <v>0.14841158121582959</v>
      </c>
      <c r="AB111" s="3">
        <f t="shared" si="63"/>
        <v>0.80195069193168012</v>
      </c>
      <c r="AC111" s="3">
        <f t="shared" si="45"/>
        <v>0.80195069193168012</v>
      </c>
      <c r="AE111" s="13">
        <f t="shared" si="64"/>
        <v>5.1645957775988509E-2</v>
      </c>
      <c r="AF111" s="13">
        <f t="shared" si="65"/>
        <v>8.4209830526907753E-2</v>
      </c>
      <c r="AG111" s="13">
        <f t="shared" si="66"/>
        <v>0.45503276297753104</v>
      </c>
      <c r="AH111" s="35">
        <f t="shared" si="67"/>
        <v>0.45503276297753104</v>
      </c>
    </row>
    <row r="112" spans="1:34">
      <c r="A112" s="1" t="s">
        <v>3</v>
      </c>
      <c r="B112" s="1">
        <v>1984</v>
      </c>
      <c r="C112" s="2">
        <v>-0.3856987142125381</v>
      </c>
      <c r="D112" s="2">
        <v>-4.5706679699999988</v>
      </c>
      <c r="E112" s="3">
        <f t="shared" si="44"/>
        <v>4.1849692557874608E-2</v>
      </c>
      <c r="F112" s="4">
        <v>23329.0594969999</v>
      </c>
      <c r="G112" s="4">
        <v>167701</v>
      </c>
      <c r="H112" s="13">
        <f t="shared" si="59"/>
        <v>0.14875399545358434</v>
      </c>
      <c r="I112" s="3">
        <f t="shared" si="60"/>
        <v>0.13911103390558135</v>
      </c>
      <c r="J112" s="5">
        <v>0.45557038148713125</v>
      </c>
      <c r="K112" s="6">
        <v>0.45557038148713125</v>
      </c>
      <c r="L112" s="5">
        <v>0.10644044878359041</v>
      </c>
      <c r="M112" s="7">
        <v>2.14</v>
      </c>
      <c r="N112" s="2">
        <v>-3.8780000000000001</v>
      </c>
      <c r="O112" s="9">
        <v>-4.3209999999999998E-2</v>
      </c>
      <c r="P112" s="8">
        <v>1</v>
      </c>
      <c r="Q112" s="9">
        <v>-5.7212327326916102E-3</v>
      </c>
      <c r="R112" s="10">
        <v>0.52</v>
      </c>
      <c r="S112" s="8">
        <v>1.1100000000000001</v>
      </c>
      <c r="T112" s="7">
        <v>1.5</v>
      </c>
      <c r="U112" s="7">
        <v>0.45</v>
      </c>
      <c r="V112" s="7">
        <v>0.8</v>
      </c>
      <c r="W112" s="10">
        <v>0.8</v>
      </c>
      <c r="Z112" s="3">
        <f t="shared" si="61"/>
        <v>0.31753711977829691</v>
      </c>
      <c r="AA112" s="3">
        <f t="shared" si="62"/>
        <v>0.34936104405073748</v>
      </c>
      <c r="AB112" s="3">
        <f t="shared" si="63"/>
        <v>0.9792924336483273</v>
      </c>
      <c r="AC112" s="3">
        <f t="shared" si="45"/>
        <v>0.9792924336483273</v>
      </c>
      <c r="AE112" s="13">
        <f t="shared" si="64"/>
        <v>0.18017291388901882</v>
      </c>
      <c r="AF112" s="13">
        <f t="shared" si="65"/>
        <v>0.198230044253974</v>
      </c>
      <c r="AG112" s="13">
        <f t="shared" si="66"/>
        <v>0.55565778087008788</v>
      </c>
      <c r="AH112" s="35">
        <f t="shared" si="67"/>
        <v>0.55565778087008788</v>
      </c>
    </row>
    <row r="113" spans="1:34">
      <c r="A113" s="1" t="s">
        <v>3</v>
      </c>
      <c r="B113" s="1">
        <v>1985</v>
      </c>
      <c r="C113" s="2">
        <v>-0.60161583629396009</v>
      </c>
      <c r="D113" s="2">
        <v>-3.7227505349999981</v>
      </c>
      <c r="E113" s="3">
        <f t="shared" si="44"/>
        <v>3.1211346987060379E-2</v>
      </c>
      <c r="F113" s="4">
        <v>24326.408997999901</v>
      </c>
      <c r="G113" s="4">
        <v>176690</v>
      </c>
      <c r="H113" s="13">
        <f t="shared" si="59"/>
        <v>0.14875399545358434</v>
      </c>
      <c r="I113" s="3">
        <f t="shared" si="60"/>
        <v>0.13767847075669196</v>
      </c>
      <c r="J113" s="5">
        <v>0.43726034696846428</v>
      </c>
      <c r="K113" s="6">
        <v>0.43726034696846428</v>
      </c>
      <c r="L113" s="5">
        <v>7.6513347041396368E-2</v>
      </c>
      <c r="M113" s="7">
        <v>2.14</v>
      </c>
      <c r="N113" s="2">
        <v>-3.653</v>
      </c>
      <c r="O113" s="9">
        <v>-4.0970000000000006E-2</v>
      </c>
      <c r="P113" s="8">
        <v>1</v>
      </c>
      <c r="Q113" s="9">
        <v>-1.2190578088199003E-3</v>
      </c>
      <c r="R113" s="10">
        <v>0.52</v>
      </c>
      <c r="S113" s="8">
        <v>1.1100000000000001</v>
      </c>
      <c r="T113" s="7">
        <v>1.5</v>
      </c>
      <c r="U113" s="7">
        <v>0.45</v>
      </c>
      <c r="V113" s="7">
        <v>0.8</v>
      </c>
      <c r="W113" s="10">
        <v>0.8</v>
      </c>
      <c r="Z113" s="3">
        <f t="shared" si="61"/>
        <v>0.20130842602477153</v>
      </c>
      <c r="AA113" s="3">
        <f t="shared" si="62"/>
        <v>0.22885219659291581</v>
      </c>
      <c r="AB113" s="3">
        <f t="shared" si="63"/>
        <v>0.61974811369374194</v>
      </c>
      <c r="AC113" s="3">
        <f t="shared" si="45"/>
        <v>0.61974811369374194</v>
      </c>
      <c r="AE113" s="13">
        <f t="shared" si="64"/>
        <v>0.11422389209998147</v>
      </c>
      <c r="AF113" s="13">
        <f t="shared" si="65"/>
        <v>0.12985243154827666</v>
      </c>
      <c r="AG113" s="13">
        <f t="shared" si="66"/>
        <v>0.35164967043659728</v>
      </c>
      <c r="AH113" s="35">
        <f t="shared" si="67"/>
        <v>0.35164967043659728</v>
      </c>
    </row>
    <row r="114" spans="1:34">
      <c r="A114" s="1" t="s">
        <v>3</v>
      </c>
      <c r="B114" s="1">
        <v>1986</v>
      </c>
      <c r="C114" s="2">
        <v>-0.17069667231370134</v>
      </c>
      <c r="D114" s="2">
        <v>-3.7227505349999981</v>
      </c>
      <c r="E114" s="3">
        <f t="shared" si="44"/>
        <v>3.5520538626862969E-2</v>
      </c>
      <c r="F114" s="4">
        <v>27259.531321999901</v>
      </c>
      <c r="G114" s="4">
        <v>244481</v>
      </c>
      <c r="H114" s="13">
        <f t="shared" si="59"/>
        <v>0.14875399545358434</v>
      </c>
      <c r="I114" s="3">
        <f t="shared" si="60"/>
        <v>0.1114995902421861</v>
      </c>
      <c r="J114" s="5">
        <v>0.22250429727626195</v>
      </c>
      <c r="K114" s="6">
        <v>0.22250429727626195</v>
      </c>
      <c r="L114" s="5">
        <v>7.1249960079800001E-2</v>
      </c>
      <c r="M114" s="7">
        <v>2.14</v>
      </c>
      <c r="N114" s="2">
        <v>-3.5270000000000001</v>
      </c>
      <c r="O114" s="9">
        <v>-3.9710000000000002E-2</v>
      </c>
      <c r="P114" s="8">
        <v>1</v>
      </c>
      <c r="Q114" s="9">
        <v>-1.4994322358648324E-3</v>
      </c>
      <c r="R114" s="10">
        <v>0.52</v>
      </c>
      <c r="S114" s="8">
        <v>1.1100000000000001</v>
      </c>
      <c r="T114" s="7">
        <v>1.5</v>
      </c>
      <c r="U114" s="7">
        <v>0.45</v>
      </c>
      <c r="V114" s="7">
        <v>0.8</v>
      </c>
      <c r="W114" s="10">
        <v>0.8</v>
      </c>
      <c r="Z114" s="3">
        <f t="shared" si="61"/>
        <v>0.25343856944380827</v>
      </c>
      <c r="AA114" s="3">
        <f t="shared" si="62"/>
        <v>0.38363422997178598</v>
      </c>
      <c r="AB114" s="3">
        <f t="shared" si="63"/>
        <v>0.59986417674091008</v>
      </c>
      <c r="AC114" s="3">
        <f t="shared" si="45"/>
        <v>0.59986417674091008</v>
      </c>
      <c r="AE114" s="13">
        <f t="shared" si="64"/>
        <v>0.14380292162515343</v>
      </c>
      <c r="AF114" s="13">
        <f t="shared" si="65"/>
        <v>0.21767690382102817</v>
      </c>
      <c r="AG114" s="13">
        <f t="shared" si="66"/>
        <v>0.34036737732113864</v>
      </c>
      <c r="AH114" s="35">
        <f t="shared" si="67"/>
        <v>0.34036737732113864</v>
      </c>
    </row>
    <row r="115" spans="1:34">
      <c r="A115" s="1" t="s">
        <v>3</v>
      </c>
      <c r="B115" s="1">
        <v>1987</v>
      </c>
      <c r="C115" s="2">
        <v>-0.77071686914991167</v>
      </c>
      <c r="D115" s="2">
        <v>-3.7227505349999981</v>
      </c>
      <c r="E115" s="3">
        <f t="shared" si="44"/>
        <v>2.9520336658500863E-2</v>
      </c>
      <c r="F115" s="4">
        <v>34117.931283999897</v>
      </c>
      <c r="G115" s="4">
        <v>309745</v>
      </c>
      <c r="H115" s="13">
        <f t="shared" si="59"/>
        <v>0.14875399545358434</v>
      </c>
      <c r="I115" s="3">
        <f t="shared" si="60"/>
        <v>0.11014844883371773</v>
      </c>
      <c r="J115" s="5">
        <v>0.21781426610717364</v>
      </c>
      <c r="K115" s="6">
        <v>0.21781426610717364</v>
      </c>
      <c r="L115" s="5">
        <v>8.0104441522842879E-2</v>
      </c>
      <c r="M115" s="7">
        <v>2.14</v>
      </c>
      <c r="N115" s="2">
        <v>-0.93700000000000006</v>
      </c>
      <c r="O115" s="9">
        <v>-1.3939999999999999E-2</v>
      </c>
      <c r="P115" s="8">
        <v>1</v>
      </c>
      <c r="Q115" s="9">
        <v>2.1781503237627707E-3</v>
      </c>
      <c r="R115" s="10">
        <v>0.52</v>
      </c>
      <c r="S115" s="8">
        <v>1.1100000000000001</v>
      </c>
      <c r="T115" s="7">
        <v>1.5</v>
      </c>
      <c r="U115" s="7">
        <v>0.45</v>
      </c>
      <c r="V115" s="7">
        <v>0.8</v>
      </c>
      <c r="W115" s="10">
        <v>0.8</v>
      </c>
      <c r="Z115" s="3">
        <f t="shared" si="61"/>
        <v>0.27160731725676579</v>
      </c>
      <c r="AA115" s="3">
        <f t="shared" si="62"/>
        <v>0.38510976576980838</v>
      </c>
      <c r="AB115" s="3">
        <f t="shared" si="63"/>
        <v>0.57069120486378655</v>
      </c>
      <c r="AC115" s="3">
        <f t="shared" si="45"/>
        <v>0.57069120486378655</v>
      </c>
      <c r="AE115" s="13">
        <f t="shared" si="64"/>
        <v>0.15411200371754263</v>
      </c>
      <c r="AF115" s="13">
        <f t="shared" si="65"/>
        <v>0.21851413376272089</v>
      </c>
      <c r="AG115" s="13">
        <f t="shared" si="66"/>
        <v>0.32381441698197072</v>
      </c>
      <c r="AH115" s="35">
        <f t="shared" si="67"/>
        <v>0.32381441698197072</v>
      </c>
    </row>
    <row r="116" spans="1:34">
      <c r="A116" s="1" t="s">
        <v>3</v>
      </c>
      <c r="B116" s="1">
        <v>1988</v>
      </c>
      <c r="C116" s="2">
        <v>-0.99477011710806396</v>
      </c>
      <c r="D116" s="2">
        <v>-3.7227505349999981</v>
      </c>
      <c r="E116" s="3">
        <f t="shared" si="44"/>
        <v>2.7279804178919339E-2</v>
      </c>
      <c r="F116" s="4">
        <v>40466.539937000001</v>
      </c>
      <c r="G116" s="4">
        <v>363913</v>
      </c>
      <c r="H116" s="13">
        <f t="shared" si="59"/>
        <v>0.14875399545358434</v>
      </c>
      <c r="I116" s="3">
        <f t="shared" si="60"/>
        <v>0.11119839065106221</v>
      </c>
      <c r="J116" s="5">
        <v>0.15205038358357129</v>
      </c>
      <c r="K116" s="6">
        <v>0.15205038358357129</v>
      </c>
      <c r="L116" s="5">
        <v>8.5573118292356129E-2</v>
      </c>
      <c r="M116" s="7">
        <v>2.14</v>
      </c>
      <c r="N116" s="2">
        <v>1.325</v>
      </c>
      <c r="O116" s="9">
        <v>8.5900000000000004E-3</v>
      </c>
      <c r="P116" s="8">
        <v>1</v>
      </c>
      <c r="Q116" s="9">
        <v>7.7156373458761463E-3</v>
      </c>
      <c r="R116" s="10">
        <v>0.52</v>
      </c>
      <c r="S116" s="8">
        <v>1.1100000000000001</v>
      </c>
      <c r="T116" s="7">
        <v>1.5</v>
      </c>
      <c r="U116" s="7">
        <v>0.45</v>
      </c>
      <c r="V116" s="7">
        <v>0.8</v>
      </c>
      <c r="W116" s="10">
        <v>0.8</v>
      </c>
      <c r="Z116" s="3">
        <f t="shared" si="61"/>
        <v>0.31667049336966951</v>
      </c>
      <c r="AA116" s="3">
        <f t="shared" si="62"/>
        <v>0.41774231914070364</v>
      </c>
      <c r="AB116" s="3">
        <f t="shared" si="63"/>
        <v>0.5425220033216317</v>
      </c>
      <c r="AC116" s="3">
        <f t="shared" si="45"/>
        <v>0.5425220033216317</v>
      </c>
      <c r="AE116" s="13">
        <f t="shared" si="64"/>
        <v>0.17968118364530877</v>
      </c>
      <c r="AF116" s="13">
        <f t="shared" si="65"/>
        <v>0.23703008626798441</v>
      </c>
      <c r="AG116" s="13">
        <f t="shared" si="66"/>
        <v>0.3078310033661999</v>
      </c>
      <c r="AH116" s="35">
        <f t="shared" si="67"/>
        <v>0.3078310033661999</v>
      </c>
    </row>
    <row r="117" spans="1:34">
      <c r="A117" s="1" t="s">
        <v>3</v>
      </c>
      <c r="B117" s="1">
        <v>1989</v>
      </c>
      <c r="C117" s="2">
        <v>-1.985025415801305</v>
      </c>
      <c r="D117" s="2">
        <v>-2.7051002249999994</v>
      </c>
      <c r="E117" s="3">
        <f t="shared" si="44"/>
        <v>7.200748091986944E-3</v>
      </c>
      <c r="F117" s="4">
        <v>44463.711077</v>
      </c>
      <c r="G117" s="4">
        <v>401389</v>
      </c>
      <c r="H117" s="13">
        <f t="shared" si="59"/>
        <v>0.14875399545358434</v>
      </c>
      <c r="I117" s="3">
        <f t="shared" si="60"/>
        <v>0.11077461284938053</v>
      </c>
      <c r="J117" s="5">
        <v>0.16945147317574455</v>
      </c>
      <c r="K117" s="6">
        <v>0.16945147317574455</v>
      </c>
      <c r="L117" s="5">
        <v>6.5346931742919487E-2</v>
      </c>
      <c r="M117" s="7">
        <v>2.14</v>
      </c>
      <c r="N117" s="2">
        <v>3.4039999999999999</v>
      </c>
      <c r="O117" s="9">
        <v>2.9270000000000001E-2</v>
      </c>
      <c r="P117" s="8">
        <v>1</v>
      </c>
      <c r="Q117" s="9">
        <v>7.6848427234495987E-3</v>
      </c>
      <c r="R117" s="10">
        <v>0.52</v>
      </c>
      <c r="S117" s="8">
        <v>1.1100000000000001</v>
      </c>
      <c r="T117" s="7">
        <v>1.5</v>
      </c>
      <c r="U117" s="7">
        <v>0.45</v>
      </c>
      <c r="V117" s="7">
        <v>0.8</v>
      </c>
      <c r="W117" s="10">
        <v>0.8</v>
      </c>
      <c r="Z117" s="3">
        <f t="shared" si="61"/>
        <v>0.16866848496600617</v>
      </c>
      <c r="AA117" s="3">
        <f t="shared" si="62"/>
        <v>0.19575155430083094</v>
      </c>
      <c r="AB117" s="3">
        <f t="shared" si="63"/>
        <v>0.22830057272147825</v>
      </c>
      <c r="AC117" s="3">
        <f t="shared" si="45"/>
        <v>0.22830057272147825</v>
      </c>
      <c r="AE117" s="13">
        <f t="shared" si="64"/>
        <v>9.5703747765896838E-2</v>
      </c>
      <c r="AF117" s="13">
        <f t="shared" si="65"/>
        <v>0.11107088192180481</v>
      </c>
      <c r="AG117" s="13">
        <f t="shared" si="66"/>
        <v>0.12953943607752025</v>
      </c>
      <c r="AH117" s="35">
        <f t="shared" si="67"/>
        <v>0.12953943607752025</v>
      </c>
    </row>
    <row r="118" spans="1:34">
      <c r="A118" s="1" t="s">
        <v>3</v>
      </c>
      <c r="B118" s="1">
        <v>1990</v>
      </c>
      <c r="C118" s="2">
        <v>-2.0578585782383567</v>
      </c>
      <c r="D118" s="2">
        <v>-2.7051002249999994</v>
      </c>
      <c r="E118" s="3">
        <f t="shared" si="44"/>
        <v>6.4724164676164264E-3</v>
      </c>
      <c r="F118" s="4">
        <v>55632.229167999903</v>
      </c>
      <c r="G118" s="4">
        <v>520709</v>
      </c>
      <c r="H118" s="13">
        <f t="shared" si="59"/>
        <v>0.14875399545358434</v>
      </c>
      <c r="I118" s="3">
        <f t="shared" si="60"/>
        <v>0.10683938470047551</v>
      </c>
      <c r="J118" s="5">
        <v>0.16562379387994305</v>
      </c>
      <c r="K118" s="6">
        <v>0.16562379387994305</v>
      </c>
      <c r="L118" s="5">
        <v>6.6543804367998269E-2</v>
      </c>
      <c r="M118" s="7">
        <v>2.14</v>
      </c>
      <c r="N118" s="2">
        <v>4.423</v>
      </c>
      <c r="O118" s="9">
        <v>3.9420000000000004E-2</v>
      </c>
      <c r="P118" s="8">
        <v>1</v>
      </c>
      <c r="Q118" s="9">
        <v>8.4755536726862865E-4</v>
      </c>
      <c r="R118" s="10">
        <v>0.52</v>
      </c>
      <c r="S118" s="8">
        <v>1.1100000000000001</v>
      </c>
      <c r="T118" s="7">
        <v>1.5</v>
      </c>
      <c r="U118" s="7">
        <v>0.45</v>
      </c>
      <c r="V118" s="7">
        <v>0.8</v>
      </c>
      <c r="W118" s="10">
        <v>0.8</v>
      </c>
      <c r="Z118" s="3">
        <f t="shared" si="61"/>
        <v>0.20728152643937361</v>
      </c>
      <c r="AA118" s="3">
        <f t="shared" si="62"/>
        <v>0.23513716490974657</v>
      </c>
      <c r="AB118" s="3">
        <f t="shared" si="63"/>
        <v>0.26502892535001982</v>
      </c>
      <c r="AC118" s="3">
        <f t="shared" si="45"/>
        <v>0.26502892535001982</v>
      </c>
      <c r="AE118" s="13">
        <f t="shared" si="64"/>
        <v>0.11761307352041496</v>
      </c>
      <c r="AF118" s="13">
        <f t="shared" si="65"/>
        <v>0.1334185691265673</v>
      </c>
      <c r="AG118" s="13">
        <f t="shared" si="66"/>
        <v>0.15037937542082605</v>
      </c>
      <c r="AH118" s="35">
        <f t="shared" si="67"/>
        <v>0.15037937542082605</v>
      </c>
    </row>
    <row r="119" spans="1:34">
      <c r="A119" s="1" t="s">
        <v>3</v>
      </c>
      <c r="B119" s="1">
        <v>1991</v>
      </c>
      <c r="C119" s="91">
        <v>-2.3484122344157026</v>
      </c>
      <c r="D119" s="2">
        <v>-2.7051002249999994</v>
      </c>
      <c r="E119" s="3">
        <f t="shared" si="44"/>
        <v>3.5668799058429677E-3</v>
      </c>
      <c r="F119" s="4">
        <v>60184.916995</v>
      </c>
      <c r="G119" s="4">
        <v>560796</v>
      </c>
      <c r="H119" s="13">
        <f t="shared" si="59"/>
        <v>0.14875399545358434</v>
      </c>
      <c r="I119" s="3">
        <f t="shared" si="60"/>
        <v>0.10732051761246514</v>
      </c>
      <c r="J119" s="5">
        <v>0.14268301035565184</v>
      </c>
      <c r="K119" s="6">
        <v>0.14268301035565184</v>
      </c>
      <c r="L119" s="5">
        <v>7.4047848175225583E-2</v>
      </c>
      <c r="M119" s="7">
        <v>2.14</v>
      </c>
      <c r="N119" s="2">
        <v>4.1820000000000004</v>
      </c>
      <c r="O119" s="9">
        <v>3.7019999999999997E-2</v>
      </c>
      <c r="P119" s="8">
        <v>1</v>
      </c>
      <c r="Q119" s="9">
        <v>8.9032561833614025E-3</v>
      </c>
      <c r="R119" s="10">
        <v>0.52</v>
      </c>
      <c r="S119" s="8">
        <v>1.1100000000000001</v>
      </c>
      <c r="T119" s="7">
        <v>1.5</v>
      </c>
      <c r="U119" s="7">
        <v>0.45</v>
      </c>
      <c r="V119" s="7">
        <v>0.8</v>
      </c>
      <c r="W119" s="10">
        <v>0.8</v>
      </c>
      <c r="Z119" s="3">
        <f t="shared" si="61"/>
        <v>0.15388042482021183</v>
      </c>
      <c r="AA119" s="3">
        <f t="shared" si="62"/>
        <v>0.16898712886725056</v>
      </c>
      <c r="AB119" s="3">
        <f t="shared" si="63"/>
        <v>0.18399422644508467</v>
      </c>
      <c r="AC119" s="3">
        <f t="shared" si="45"/>
        <v>0.18399422644508467</v>
      </c>
      <c r="AE119" s="13">
        <f t="shared" si="64"/>
        <v>8.7312892897986855E-2</v>
      </c>
      <c r="AF119" s="13">
        <f t="shared" si="65"/>
        <v>9.5884548675788092E-2</v>
      </c>
      <c r="AG119" s="13">
        <f t="shared" si="66"/>
        <v>0.10439968700513694</v>
      </c>
      <c r="AH119" s="35">
        <f t="shared" si="67"/>
        <v>0.10439968700513694</v>
      </c>
    </row>
    <row r="120" spans="1:34">
      <c r="A120" s="1" t="s">
        <v>3</v>
      </c>
      <c r="B120" s="1">
        <v>1992</v>
      </c>
      <c r="C120" s="91">
        <v>-2.8163327793554611</v>
      </c>
      <c r="D120" s="2">
        <v>-2.7051002249999994</v>
      </c>
      <c r="E120" s="3">
        <f t="shared" si="44"/>
        <v>-1.1123255435546175E-3</v>
      </c>
      <c r="F120" s="4">
        <v>64317.504623000001</v>
      </c>
      <c r="G120" s="4">
        <v>613016</v>
      </c>
      <c r="H120" s="13">
        <f t="shared" si="59"/>
        <v>0.14875399545358434</v>
      </c>
      <c r="I120" s="3">
        <f t="shared" si="60"/>
        <v>0.10491978125040782</v>
      </c>
      <c r="J120" s="5">
        <v>0.13232264253594686</v>
      </c>
      <c r="K120" s="6">
        <v>0.13232264253594686</v>
      </c>
      <c r="L120" s="5">
        <v>9.2682285775637557E-2</v>
      </c>
      <c r="M120" s="7">
        <v>2.14</v>
      </c>
      <c r="N120" s="2">
        <v>2.3069999999999999</v>
      </c>
      <c r="O120" s="9">
        <v>1.8349999999999998E-2</v>
      </c>
      <c r="P120" s="8">
        <v>1</v>
      </c>
      <c r="Q120" s="9">
        <v>1.1711151008289933E-3</v>
      </c>
      <c r="R120" s="10">
        <v>0.52</v>
      </c>
      <c r="S120" s="8">
        <v>1.1100000000000001</v>
      </c>
      <c r="T120" s="7">
        <v>1.5</v>
      </c>
      <c r="U120" s="7">
        <v>0.45</v>
      </c>
      <c r="V120" s="7">
        <v>0.8</v>
      </c>
      <c r="W120" s="10">
        <v>0.8</v>
      </c>
      <c r="Z120" s="3">
        <f t="shared" si="61"/>
        <v>4.9967798579024836E-2</v>
      </c>
      <c r="AA120" s="3">
        <f t="shared" si="62"/>
        <v>4.4869792329560364E-2</v>
      </c>
      <c r="AB120" s="3">
        <f t="shared" si="63"/>
        <v>3.9846957844624914E-2</v>
      </c>
      <c r="AC120" s="3">
        <f t="shared" si="45"/>
        <v>3.9846957844624914E-2</v>
      </c>
      <c r="AE120" s="13">
        <f t="shared" si="64"/>
        <v>2.8352099045580014E-2</v>
      </c>
      <c r="AF120" s="13">
        <f t="shared" si="65"/>
        <v>2.545945253662462E-2</v>
      </c>
      <c r="AG120" s="13">
        <f t="shared" si="66"/>
        <v>2.2609459043690876E-2</v>
      </c>
      <c r="AH120" s="35">
        <f t="shared" si="67"/>
        <v>2.2609459043690876E-2</v>
      </c>
    </row>
    <row r="121" spans="1:34">
      <c r="A121" s="1" t="s">
        <v>3</v>
      </c>
      <c r="B121" s="1">
        <v>1993</v>
      </c>
      <c r="C121" s="91">
        <v>-1.0987750980815907</v>
      </c>
      <c r="D121" s="2">
        <v>-1.9304085199999999</v>
      </c>
      <c r="E121" s="3">
        <f t="shared" si="44"/>
        <v>8.3163342191840909E-3</v>
      </c>
      <c r="F121" s="4">
        <v>60968.476213000002</v>
      </c>
      <c r="G121" s="4">
        <v>514949</v>
      </c>
      <c r="H121" s="13">
        <f t="shared" si="59"/>
        <v>0.14875399545358434</v>
      </c>
      <c r="I121" s="3">
        <f t="shared" si="60"/>
        <v>0.11839711546774535</v>
      </c>
      <c r="J121" s="5">
        <v>0.11798152750959953</v>
      </c>
      <c r="K121" s="6">
        <v>0.11798152750959953</v>
      </c>
      <c r="L121" s="5">
        <v>6.0886197470720181E-2</v>
      </c>
      <c r="M121" s="7">
        <v>2.14</v>
      </c>
      <c r="N121" s="2">
        <v>-1.651</v>
      </c>
      <c r="O121" s="9">
        <v>-2.104E-2</v>
      </c>
      <c r="P121" s="8">
        <v>1</v>
      </c>
      <c r="Q121" s="9">
        <v>-2.4950448564459785E-2</v>
      </c>
      <c r="R121" s="10">
        <v>0.52</v>
      </c>
      <c r="S121" s="8">
        <v>1.1100000000000001</v>
      </c>
      <c r="T121" s="7">
        <v>1.5</v>
      </c>
      <c r="U121" s="7">
        <v>0.45</v>
      </c>
      <c r="V121" s="7">
        <v>0.8</v>
      </c>
      <c r="W121" s="10">
        <v>0.8</v>
      </c>
      <c r="Z121" s="3">
        <f t="shared" si="61"/>
        <v>5.8471729938478656E-2</v>
      </c>
      <c r="AA121" s="3">
        <f t="shared" si="62"/>
        <v>8.1863363417496976E-2</v>
      </c>
      <c r="AB121" s="3">
        <f t="shared" si="63"/>
        <v>0.10683177512302805</v>
      </c>
      <c r="AC121" s="3">
        <f t="shared" si="45"/>
        <v>0.10683177512302805</v>
      </c>
      <c r="AE121" s="13">
        <f t="shared" si="64"/>
        <v>3.3177292691018261E-2</v>
      </c>
      <c r="AF121" s="13">
        <f t="shared" si="65"/>
        <v>4.6449878798372354E-2</v>
      </c>
      <c r="AG121" s="13">
        <f t="shared" si="66"/>
        <v>6.0617140551288508E-2</v>
      </c>
      <c r="AH121" s="35">
        <f t="shared" si="67"/>
        <v>6.0617140551288508E-2</v>
      </c>
    </row>
    <row r="122" spans="1:34">
      <c r="A122" s="1" t="s">
        <v>3</v>
      </c>
      <c r="B122" s="1">
        <v>1994</v>
      </c>
      <c r="C122" s="91">
        <v>-1.5657618079536302</v>
      </c>
      <c r="D122" s="2">
        <v>-1.9304085199999999</v>
      </c>
      <c r="E122" s="3">
        <f t="shared" si="44"/>
        <v>3.6464671204636968E-3</v>
      </c>
      <c r="F122" s="4">
        <v>73187.874641000002</v>
      </c>
      <c r="G122" s="4">
        <v>516718</v>
      </c>
      <c r="H122" s="13">
        <f t="shared" si="59"/>
        <v>0.14875399545358434</v>
      </c>
      <c r="I122" s="3">
        <f t="shared" si="60"/>
        <v>0.1416398783108001</v>
      </c>
      <c r="J122" s="5">
        <v>9.7846004494690497E-2</v>
      </c>
      <c r="K122" s="6">
        <v>9.7846004494690497E-2</v>
      </c>
      <c r="L122" s="5">
        <v>0.10837101030044209</v>
      </c>
      <c r="M122" s="7">
        <v>2.14</v>
      </c>
      <c r="N122" s="2">
        <v>-1.905</v>
      </c>
      <c r="O122" s="9">
        <v>-2.3570000000000001E-2</v>
      </c>
      <c r="P122" s="8">
        <v>1</v>
      </c>
      <c r="Q122" s="9">
        <v>-1.7768419853781275E-2</v>
      </c>
      <c r="R122" s="10">
        <v>0.52</v>
      </c>
      <c r="S122" s="8">
        <v>1.1100000000000001</v>
      </c>
      <c r="T122" s="7">
        <v>1.5</v>
      </c>
      <c r="U122" s="7">
        <v>0.45</v>
      </c>
      <c r="V122" s="7">
        <v>0.8</v>
      </c>
      <c r="W122" s="10">
        <v>0.8</v>
      </c>
      <c r="Z122" s="3">
        <f t="shared" si="61"/>
        <v>-1.3312620603189849E-2</v>
      </c>
      <c r="AA122" s="3">
        <f t="shared" si="62"/>
        <v>-1.1303433540675683E-2</v>
      </c>
      <c r="AB122" s="3">
        <f t="shared" si="63"/>
        <v>-3.892636303124479E-4</v>
      </c>
      <c r="AC122" s="3">
        <f t="shared" si="45"/>
        <v>-3.892636303124479E-4</v>
      </c>
      <c r="AE122" s="13">
        <f t="shared" si="64"/>
        <v>-7.5536795422543879E-3</v>
      </c>
      <c r="AF122" s="13">
        <f t="shared" si="65"/>
        <v>-6.41365192011672E-3</v>
      </c>
      <c r="AG122" s="13">
        <f t="shared" si="66"/>
        <v>-2.2087106727358154E-4</v>
      </c>
      <c r="AH122" s="35">
        <f t="shared" si="67"/>
        <v>-2.2087106727358154E-4</v>
      </c>
    </row>
    <row r="123" spans="1:34">
      <c r="A123" s="1" t="s">
        <v>3</v>
      </c>
      <c r="B123" s="1">
        <v>1995</v>
      </c>
      <c r="C123" s="91">
        <v>-0.4192659689082272</v>
      </c>
      <c r="D123" s="2">
        <v>-1.9304085199999999</v>
      </c>
      <c r="E123" s="3">
        <f t="shared" si="44"/>
        <v>1.5111425510917726E-2</v>
      </c>
      <c r="F123" s="4">
        <v>89616.054611</v>
      </c>
      <c r="G123" s="4">
        <v>597278</v>
      </c>
      <c r="H123" s="13">
        <f t="shared" si="59"/>
        <v>0.14875399545358434</v>
      </c>
      <c r="I123" s="3">
        <f t="shared" si="60"/>
        <v>0.15004077600547819</v>
      </c>
      <c r="J123" s="5">
        <v>8.2929538361795258E-2</v>
      </c>
      <c r="K123" s="6">
        <v>8.2929538361795258E-2</v>
      </c>
      <c r="L123" s="5">
        <v>6.1270640008440756E-2</v>
      </c>
      <c r="M123" s="7">
        <v>2.14</v>
      </c>
      <c r="N123" s="2">
        <v>-0.45</v>
      </c>
      <c r="O123" s="9">
        <v>-9.0799999999999995E-3</v>
      </c>
      <c r="P123" s="8">
        <v>1</v>
      </c>
      <c r="Q123" s="9">
        <v>-1.3494097632196986E-2</v>
      </c>
      <c r="R123" s="10">
        <v>0.52</v>
      </c>
      <c r="S123" s="8">
        <v>1.1100000000000001</v>
      </c>
      <c r="T123" s="7">
        <v>1.5</v>
      </c>
      <c r="U123" s="7">
        <v>0.45</v>
      </c>
      <c r="V123" s="7">
        <v>0.8</v>
      </c>
      <c r="W123" s="10">
        <v>0.8</v>
      </c>
      <c r="Z123" s="3">
        <f t="shared" si="61"/>
        <v>0.15608613608636027</v>
      </c>
      <c r="AA123" s="3">
        <f t="shared" si="62"/>
        <v>0.15466441886064092</v>
      </c>
      <c r="AB123" s="3">
        <f t="shared" si="63"/>
        <v>0.18235748114172703</v>
      </c>
      <c r="AC123" s="3">
        <f t="shared" si="45"/>
        <v>0.18235748114172703</v>
      </c>
      <c r="AE123" s="13">
        <f t="shared" si="64"/>
        <v>8.8564429809001449E-2</v>
      </c>
      <c r="AF123" s="13">
        <f t="shared" si="65"/>
        <v>8.7757736923889579E-2</v>
      </c>
      <c r="AG123" s="13">
        <f t="shared" si="66"/>
        <v>0.10347098559597251</v>
      </c>
      <c r="AH123" s="35">
        <f t="shared" si="67"/>
        <v>0.10347098559597251</v>
      </c>
    </row>
    <row r="124" spans="1:34">
      <c r="A124" s="1" t="s">
        <v>3</v>
      </c>
      <c r="B124" s="1">
        <v>1996</v>
      </c>
      <c r="C124" s="91">
        <v>-1.2534272709945042</v>
      </c>
      <c r="D124" s="2">
        <v>-1.9304085199999999</v>
      </c>
      <c r="E124" s="3">
        <f t="shared" si="44"/>
        <v>6.7698124900549559E-3</v>
      </c>
      <c r="F124" s="4">
        <v>101592.2966</v>
      </c>
      <c r="G124" s="4">
        <v>622650</v>
      </c>
      <c r="H124" s="13">
        <f t="shared" si="59"/>
        <v>0.14875399545358434</v>
      </c>
      <c r="I124" s="3">
        <f t="shared" si="60"/>
        <v>0.16316116052356863</v>
      </c>
      <c r="J124" s="5">
        <v>9.164103405696869E-2</v>
      </c>
      <c r="K124" s="6">
        <v>9.164103405696869E-2</v>
      </c>
      <c r="L124" s="5">
        <v>7.514787192819479E-2</v>
      </c>
      <c r="M124" s="7">
        <v>2.14</v>
      </c>
      <c r="N124" s="2">
        <v>-2.0680000000000001</v>
      </c>
      <c r="O124" s="9">
        <v>-2.5190000000000001E-2</v>
      </c>
      <c r="P124" s="8">
        <v>1</v>
      </c>
      <c r="Q124" s="9">
        <v>-1.7196095194074029E-2</v>
      </c>
      <c r="R124" s="10">
        <v>0.52</v>
      </c>
      <c r="S124" s="8">
        <v>1.1100000000000001</v>
      </c>
      <c r="T124" s="7">
        <v>1.5</v>
      </c>
      <c r="U124" s="7">
        <v>0.45</v>
      </c>
      <c r="V124" s="7">
        <v>0.8</v>
      </c>
      <c r="W124" s="10">
        <v>0.8</v>
      </c>
      <c r="Z124" s="3">
        <f t="shared" si="61"/>
        <v>1.4359688731083195E-2</v>
      </c>
      <c r="AA124" s="3">
        <f t="shared" si="62"/>
        <v>7.8019971063577427E-3</v>
      </c>
      <c r="AB124" s="3">
        <f t="shared" si="63"/>
        <v>2.1355551831517782E-2</v>
      </c>
      <c r="AC124" s="3">
        <f t="shared" si="45"/>
        <v>2.1355551831517782E-2</v>
      </c>
      <c r="AE124" s="13">
        <f t="shared" si="64"/>
        <v>8.1477937540812787E-3</v>
      </c>
      <c r="AF124" s="13">
        <f t="shared" si="65"/>
        <v>4.4269109507185413E-3</v>
      </c>
      <c r="AG124" s="13">
        <f t="shared" si="66"/>
        <v>1.2117298298476015E-2</v>
      </c>
      <c r="AH124" s="35">
        <f t="shared" si="67"/>
        <v>1.2117298298476015E-2</v>
      </c>
    </row>
    <row r="125" spans="1:34">
      <c r="A125" s="1" t="s">
        <v>3</v>
      </c>
      <c r="B125" s="1">
        <v>1997</v>
      </c>
      <c r="C125" s="91">
        <v>-0.35415602016500947</v>
      </c>
      <c r="D125" s="2">
        <v>-1.3789676899999983</v>
      </c>
      <c r="E125" s="3">
        <f t="shared" si="44"/>
        <v>1.024811669834989E-2</v>
      </c>
      <c r="F125" s="4">
        <v>106240.69677</v>
      </c>
      <c r="G125" s="4">
        <v>573376</v>
      </c>
      <c r="H125" s="13">
        <f t="shared" si="59"/>
        <v>0.14875399545358434</v>
      </c>
      <c r="I125" s="3">
        <f t="shared" si="60"/>
        <v>0.18528975187311642</v>
      </c>
      <c r="J125" s="5">
        <v>8.184357564588117E-2</v>
      </c>
      <c r="K125" s="6">
        <v>8.184357564588117E-2</v>
      </c>
      <c r="L125" s="5">
        <v>7.1550780233527067E-2</v>
      </c>
      <c r="M125" s="7">
        <v>2.14</v>
      </c>
      <c r="N125" s="2">
        <v>-1.119</v>
      </c>
      <c r="O125" s="9">
        <v>-1.575E-2</v>
      </c>
      <c r="P125" s="8">
        <v>1</v>
      </c>
      <c r="Q125" s="9">
        <v>-1.2350018664860796E-2</v>
      </c>
      <c r="R125" s="10">
        <v>0.52</v>
      </c>
      <c r="S125" s="8">
        <v>1.1100000000000001</v>
      </c>
      <c r="T125" s="7">
        <v>1.5</v>
      </c>
      <c r="U125" s="7">
        <v>0.45</v>
      </c>
      <c r="V125" s="7">
        <v>0.8</v>
      </c>
      <c r="W125" s="10">
        <v>0.8</v>
      </c>
      <c r="Z125" s="3">
        <f t="shared" si="61"/>
        <v>7.7575180088176168E-2</v>
      </c>
      <c r="AA125" s="3">
        <f t="shared" si="62"/>
        <v>5.5407340528301097E-2</v>
      </c>
      <c r="AB125" s="3">
        <f t="shared" si="63"/>
        <v>7.1760517116723335E-2</v>
      </c>
      <c r="AC125" s="3">
        <f t="shared" si="45"/>
        <v>7.1760517116723335E-2</v>
      </c>
      <c r="AE125" s="13">
        <f t="shared" si="64"/>
        <v>4.4016731812994772E-2</v>
      </c>
      <c r="AF125" s="13">
        <f t="shared" si="65"/>
        <v>3.1438535440502693E-2</v>
      </c>
      <c r="AG125" s="13">
        <f t="shared" si="66"/>
        <v>4.0717448971414869E-2</v>
      </c>
      <c r="AH125" s="35">
        <f t="shared" si="67"/>
        <v>4.0717448971414869E-2</v>
      </c>
    </row>
    <row r="126" spans="1:34">
      <c r="A126" s="1" t="s">
        <v>3</v>
      </c>
      <c r="B126" s="1">
        <v>1998</v>
      </c>
      <c r="C126" s="91">
        <v>-0.99920320584042199</v>
      </c>
      <c r="D126" s="2">
        <v>-1.3789676899999983</v>
      </c>
      <c r="E126" s="3">
        <f t="shared" si="44"/>
        <v>3.7976448415957629E-3</v>
      </c>
      <c r="F126" s="4">
        <v>109251.19317</v>
      </c>
      <c r="G126" s="4">
        <v>601625</v>
      </c>
      <c r="H126" s="13">
        <f t="shared" si="59"/>
        <v>0.14875399545358434</v>
      </c>
      <c r="I126" s="3">
        <f t="shared" si="60"/>
        <v>0.18159350620403075</v>
      </c>
      <c r="J126" s="5">
        <v>5.7178410961712098E-2</v>
      </c>
      <c r="K126" s="6">
        <v>5.7178410961712098E-2</v>
      </c>
      <c r="L126" s="5">
        <v>8.0151535614220559E-2</v>
      </c>
      <c r="M126" s="7">
        <v>2.14</v>
      </c>
      <c r="N126" s="2">
        <v>0.18</v>
      </c>
      <c r="O126" s="9">
        <v>-2.8199999999999996E-3</v>
      </c>
      <c r="P126" s="8">
        <v>1</v>
      </c>
      <c r="Q126" s="9">
        <v>-7.0422000766346806E-3</v>
      </c>
      <c r="R126" s="10">
        <v>0.52</v>
      </c>
      <c r="S126" s="8">
        <v>1.1100000000000001</v>
      </c>
      <c r="T126" s="7">
        <v>1.5</v>
      </c>
      <c r="U126" s="7">
        <v>0.45</v>
      </c>
      <c r="V126" s="7">
        <v>0.8</v>
      </c>
      <c r="W126" s="10">
        <v>0.8</v>
      </c>
      <c r="Z126" s="3">
        <f t="shared" si="61"/>
        <v>4.3304666830471177E-2</v>
      </c>
      <c r="AA126" s="3">
        <f t="shared" si="62"/>
        <v>3.5770706746772143E-2</v>
      </c>
      <c r="AB126" s="3">
        <f t="shared" si="63"/>
        <v>4.1203407765886199E-2</v>
      </c>
      <c r="AC126" s="3">
        <f t="shared" si="45"/>
        <v>4.1203407765886199E-2</v>
      </c>
      <c r="AE126" s="13">
        <f t="shared" si="64"/>
        <v>2.4571388734919201E-2</v>
      </c>
      <c r="AF126" s="13">
        <f t="shared" si="65"/>
        <v>2.0296563976316635E-2</v>
      </c>
      <c r="AG126" s="13">
        <f t="shared" si="66"/>
        <v>2.3379118776791722E-2</v>
      </c>
      <c r="AH126" s="35">
        <f t="shared" si="67"/>
        <v>2.3379118776791722E-2</v>
      </c>
    </row>
    <row r="127" spans="1:34">
      <c r="A127" s="1" t="s">
        <v>3</v>
      </c>
      <c r="B127" s="1">
        <v>1999</v>
      </c>
      <c r="C127" s="91">
        <v>-2.4331322129901971</v>
      </c>
      <c r="D127" s="2">
        <v>-1.3789676899999983</v>
      </c>
      <c r="E127" s="3">
        <f t="shared" si="44"/>
        <v>-1.0541645229901989E-2</v>
      </c>
      <c r="F127" s="4">
        <v>111492.92892999901</v>
      </c>
      <c r="G127" s="4">
        <v>618691</v>
      </c>
      <c r="H127" s="13">
        <f t="shared" si="59"/>
        <v>0.14875399545358434</v>
      </c>
      <c r="I127" s="3">
        <f t="shared" si="60"/>
        <v>0.18020777565860666</v>
      </c>
      <c r="J127" s="5">
        <v>7.4126784746648633E-2</v>
      </c>
      <c r="K127" s="6">
        <v>7.4126784746648633E-2</v>
      </c>
      <c r="L127" s="5">
        <v>8.7264815351688563E-2</v>
      </c>
      <c r="M127" s="7">
        <v>2.14</v>
      </c>
      <c r="N127" s="2">
        <v>1.23</v>
      </c>
      <c r="O127" s="9">
        <v>7.6400000000000001E-3</v>
      </c>
      <c r="P127" s="8">
        <v>1</v>
      </c>
      <c r="Q127" s="9">
        <v>-1.965486453658653E-3</v>
      </c>
      <c r="R127" s="10">
        <v>0.52</v>
      </c>
      <c r="S127" s="8">
        <v>1.1100000000000001</v>
      </c>
      <c r="T127" s="7">
        <v>1.5</v>
      </c>
      <c r="U127" s="7">
        <v>0.45</v>
      </c>
      <c r="V127" s="7">
        <v>0.8</v>
      </c>
      <c r="W127" s="10">
        <v>0.8</v>
      </c>
      <c r="Z127" s="3">
        <f t="shared" si="61"/>
        <v>-8.5755896361201303E-2</v>
      </c>
      <c r="AA127" s="3">
        <f t="shared" si="62"/>
        <v>-6.5571288256326854E-2</v>
      </c>
      <c r="AB127" s="3">
        <f t="shared" si="63"/>
        <v>-8.3942501267044722E-2</v>
      </c>
      <c r="AC127" s="3">
        <f t="shared" si="45"/>
        <v>-8.3942501267044722E-2</v>
      </c>
      <c r="AE127" s="13">
        <f t="shared" si="64"/>
        <v>-4.8658530824207548E-2</v>
      </c>
      <c r="AF127" s="13">
        <f t="shared" si="65"/>
        <v>-3.7205634669886196E-2</v>
      </c>
      <c r="AG127" s="13">
        <f t="shared" si="66"/>
        <v>-4.7629597015226857E-2</v>
      </c>
      <c r="AH127" s="35">
        <f t="shared" si="67"/>
        <v>-4.7629597015226857E-2</v>
      </c>
    </row>
    <row r="128" spans="1:34">
      <c r="A128" s="1" t="s">
        <v>3</v>
      </c>
      <c r="B128" s="1">
        <v>2000</v>
      </c>
      <c r="C128" s="91">
        <v>-2.9411309071526519</v>
      </c>
      <c r="D128" s="2">
        <v>-1.3789676899999983</v>
      </c>
      <c r="E128" s="3">
        <f t="shared" si="44"/>
        <v>-1.5621632171526536E-2</v>
      </c>
      <c r="F128" s="4">
        <v>113343.160529999</v>
      </c>
      <c r="G128" s="4">
        <v>582377</v>
      </c>
      <c r="H128" s="13">
        <f t="shared" si="59"/>
        <v>0.14875399545358434</v>
      </c>
      <c r="I128" s="3">
        <f t="shared" si="60"/>
        <v>0.19462162916804579</v>
      </c>
      <c r="J128" s="5">
        <v>0.13217943569438548</v>
      </c>
      <c r="K128" s="6">
        <v>0.13217943569438548</v>
      </c>
      <c r="L128" s="5">
        <v>6.2575095586942173E-2</v>
      </c>
      <c r="M128" s="7">
        <v>2.14</v>
      </c>
      <c r="N128" s="2">
        <v>2.3730000000000002</v>
      </c>
      <c r="O128" s="9">
        <v>1.9019999999999999E-2</v>
      </c>
      <c r="P128" s="8">
        <v>1</v>
      </c>
      <c r="Q128" s="9">
        <v>1.0996767513278683E-2</v>
      </c>
      <c r="R128" s="10">
        <v>0.52</v>
      </c>
      <c r="S128" s="8">
        <v>1.1100000000000001</v>
      </c>
      <c r="T128" s="7">
        <v>1.5</v>
      </c>
      <c r="U128" s="7">
        <v>0.45</v>
      </c>
      <c r="V128" s="7">
        <v>0.8</v>
      </c>
      <c r="W128" s="10">
        <v>0.8</v>
      </c>
      <c r="Z128" s="3">
        <f t="shared" si="61"/>
        <v>-0.12289576157222876</v>
      </c>
      <c r="AA128" s="3">
        <f t="shared" si="62"/>
        <v>-8.2507585252910395E-2</v>
      </c>
      <c r="AB128" s="3">
        <f t="shared" si="63"/>
        <v>-0.11418690363995013</v>
      </c>
      <c r="AC128" s="3">
        <f t="shared" si="45"/>
        <v>-0.11418690363995013</v>
      </c>
      <c r="AE128" s="13">
        <f t="shared" si="64"/>
        <v>-6.9731965455057207E-2</v>
      </c>
      <c r="AF128" s="13">
        <f t="shared" si="65"/>
        <v>-4.6815415039799524E-2</v>
      </c>
      <c r="AG128" s="13">
        <f t="shared" si="66"/>
        <v>-6.4790494954223551E-2</v>
      </c>
      <c r="AH128" s="35">
        <f t="shared" si="67"/>
        <v>-6.4790494954223551E-2</v>
      </c>
    </row>
    <row r="129" spans="1:34">
      <c r="A129" s="1" t="s">
        <v>3</v>
      </c>
      <c r="B129" s="1">
        <v>2001</v>
      </c>
      <c r="C129" s="91">
        <v>-2.4533708767951525</v>
      </c>
      <c r="D129" s="2">
        <v>-1.1732588349999991</v>
      </c>
      <c r="E129" s="3">
        <f t="shared" si="44"/>
        <v>-1.2801120417951535E-2</v>
      </c>
      <c r="F129" s="4">
        <v>116148.76499</v>
      </c>
      <c r="G129" s="4">
        <v>609631</v>
      </c>
      <c r="H129" s="13">
        <f t="shared" si="59"/>
        <v>0.14875399545358434</v>
      </c>
      <c r="I129" s="3">
        <f t="shared" si="60"/>
        <v>0.19052306229506044</v>
      </c>
      <c r="J129" s="5">
        <v>0.11434524790882143</v>
      </c>
      <c r="K129" s="6">
        <v>0.11434524790882143</v>
      </c>
      <c r="L129" s="5">
        <v>9.9708899331463458E-2</v>
      </c>
      <c r="M129" s="7">
        <v>2.14</v>
      </c>
      <c r="N129" s="2">
        <v>1.913</v>
      </c>
      <c r="O129" s="9">
        <v>2.8450000000000003E-2</v>
      </c>
      <c r="P129" s="8">
        <v>1</v>
      </c>
      <c r="Q129" s="9">
        <v>1.0222105040015989E-2</v>
      </c>
      <c r="R129" s="10">
        <v>0.52</v>
      </c>
      <c r="S129" s="8">
        <v>1.1100000000000001</v>
      </c>
      <c r="T129" s="7">
        <v>1.5</v>
      </c>
      <c r="U129" s="7">
        <v>0.45</v>
      </c>
      <c r="V129" s="7">
        <v>0.8</v>
      </c>
      <c r="W129" s="10">
        <v>0.8</v>
      </c>
      <c r="Z129" s="3">
        <f t="shared" si="61"/>
        <v>-5.7759050193463279E-2</v>
      </c>
      <c r="AA129" s="3">
        <f t="shared" si="62"/>
        <v>-2.6972019382619526E-2</v>
      </c>
      <c r="AB129" s="3">
        <f t="shared" si="63"/>
        <v>-5.6833593197924873E-2</v>
      </c>
      <c r="AC129" s="3">
        <f t="shared" si="45"/>
        <v>-5.6833593197924873E-2</v>
      </c>
      <c r="AE129" s="13">
        <f t="shared" si="64"/>
        <v>-3.2772912924587311E-2</v>
      </c>
      <c r="AF129" s="13">
        <f t="shared" si="65"/>
        <v>-1.5304123590434487E-2</v>
      </c>
      <c r="AG129" s="13">
        <f t="shared" si="66"/>
        <v>-3.2247801770081817E-2</v>
      </c>
      <c r="AH129" s="35">
        <f t="shared" si="67"/>
        <v>-3.2247801770081817E-2</v>
      </c>
    </row>
    <row r="130" spans="1:34">
      <c r="A130" s="1" t="s">
        <v>3</v>
      </c>
      <c r="B130" s="1">
        <v>2002</v>
      </c>
      <c r="C130" s="91">
        <v>-1.9053215050545145</v>
      </c>
      <c r="D130" s="2">
        <v>-1.1732588349999991</v>
      </c>
      <c r="E130" s="3">
        <f t="shared" si="44"/>
        <v>-7.3206267005451542E-3</v>
      </c>
      <c r="F130" s="4">
        <v>125872.19471</v>
      </c>
      <c r="G130" s="4">
        <v>688676</v>
      </c>
      <c r="H130" s="13">
        <f t="shared" si="59"/>
        <v>0.14875399545358434</v>
      </c>
      <c r="I130" s="3">
        <f t="shared" si="60"/>
        <v>0.18277418511752985</v>
      </c>
      <c r="J130" s="5">
        <v>0.10606479525515705</v>
      </c>
      <c r="K130" s="6">
        <v>0.10606479525515705</v>
      </c>
      <c r="L130" s="5">
        <v>9.4655634409949382E-2</v>
      </c>
      <c r="M130" s="7">
        <v>2.14</v>
      </c>
      <c r="N130" s="2">
        <v>0.67800000000000005</v>
      </c>
      <c r="O130" s="9">
        <v>2.4780000000000003E-2</v>
      </c>
      <c r="P130" s="8">
        <v>1</v>
      </c>
      <c r="Q130" s="9">
        <v>8.4482703908841852E-4</v>
      </c>
      <c r="R130" s="10">
        <v>0.52</v>
      </c>
      <c r="S130" s="8">
        <v>1.1100000000000001</v>
      </c>
      <c r="T130" s="7">
        <v>1.5</v>
      </c>
      <c r="U130" s="7">
        <v>0.45</v>
      </c>
      <c r="V130" s="7">
        <v>0.8</v>
      </c>
      <c r="W130" s="10">
        <v>0.8</v>
      </c>
      <c r="Z130" s="3">
        <f t="shared" si="61"/>
        <v>4.8488865606436393E-3</v>
      </c>
      <c r="AA130" s="3">
        <f t="shared" si="62"/>
        <v>1.9796874528113188E-2</v>
      </c>
      <c r="AB130" s="3">
        <f t="shared" si="63"/>
        <v>3.3831358778648297E-3</v>
      </c>
      <c r="AC130" s="3">
        <f t="shared" si="45"/>
        <v>3.3831358778648297E-3</v>
      </c>
      <c r="AE130" s="13">
        <f t="shared" si="64"/>
        <v>2.7512941521874281E-3</v>
      </c>
      <c r="AF130" s="13">
        <f t="shared" si="65"/>
        <v>1.1232893250766447E-2</v>
      </c>
      <c r="AG130" s="13">
        <f t="shared" si="66"/>
        <v>1.9196163573662662E-3</v>
      </c>
      <c r="AH130" s="35">
        <f t="shared" si="67"/>
        <v>1.9196163573662662E-3</v>
      </c>
    </row>
    <row r="131" spans="1:34">
      <c r="A131" s="1" t="s">
        <v>3</v>
      </c>
      <c r="B131" s="1">
        <v>2003</v>
      </c>
      <c r="C131" s="91">
        <v>-2.0921876760028848</v>
      </c>
      <c r="D131" s="2">
        <v>-1.1732588349999991</v>
      </c>
      <c r="E131" s="3">
        <f t="shared" si="44"/>
        <v>-9.1892884100288567E-3</v>
      </c>
      <c r="F131" s="4">
        <v>158213.08522000001</v>
      </c>
      <c r="G131" s="4">
        <v>885358</v>
      </c>
      <c r="H131" s="13">
        <f t="shared" si="59"/>
        <v>0.14875399545358434</v>
      </c>
      <c r="I131" s="3">
        <f t="shared" si="60"/>
        <v>0.17869956020050648</v>
      </c>
      <c r="J131" s="5">
        <v>0.10370246158275855</v>
      </c>
      <c r="K131" s="6">
        <v>0.10370246158275855</v>
      </c>
      <c r="L131" s="5">
        <v>7.5872070319665599E-2</v>
      </c>
      <c r="M131" s="7">
        <v>2.14</v>
      </c>
      <c r="N131" s="2">
        <v>0.42599999999999999</v>
      </c>
      <c r="O131" s="9">
        <v>2.579E-2</v>
      </c>
      <c r="P131" s="8">
        <v>1</v>
      </c>
      <c r="Q131" s="9">
        <v>-5.5867774747323396E-3</v>
      </c>
      <c r="R131" s="10">
        <v>0.52</v>
      </c>
      <c r="S131" s="8">
        <v>1.1100000000000001</v>
      </c>
      <c r="T131" s="7">
        <v>1.5</v>
      </c>
      <c r="U131" s="7">
        <v>0.45</v>
      </c>
      <c r="V131" s="7">
        <v>0.8</v>
      </c>
      <c r="W131" s="10">
        <v>0.8</v>
      </c>
      <c r="Z131" s="3">
        <f t="shared" si="61"/>
        <v>-1.6280875358129832E-3</v>
      </c>
      <c r="AA131" s="3">
        <f t="shared" si="62"/>
        <v>1.5264785205715467E-2</v>
      </c>
      <c r="AB131" s="3">
        <f t="shared" si="63"/>
        <v>-3.102511916631869E-3</v>
      </c>
      <c r="AC131" s="3">
        <f t="shared" si="45"/>
        <v>-3.102511916631869E-3</v>
      </c>
      <c r="AE131" s="13">
        <f t="shared" si="64"/>
        <v>-9.2378892772795938E-4</v>
      </c>
      <c r="AF131" s="13">
        <f t="shared" si="65"/>
        <v>8.661352198205961E-3</v>
      </c>
      <c r="AG131" s="13">
        <f t="shared" si="66"/>
        <v>-1.7603882430666752E-3</v>
      </c>
      <c r="AH131" s="35">
        <f t="shared" si="67"/>
        <v>-1.7603882430666752E-3</v>
      </c>
    </row>
    <row r="132" spans="1:34">
      <c r="A132" s="1" t="s">
        <v>3</v>
      </c>
      <c r="B132" s="1">
        <v>2004</v>
      </c>
      <c r="C132" s="91">
        <v>-3.9454481123047116</v>
      </c>
      <c r="D132" s="2">
        <v>-1.1732588349999991</v>
      </c>
      <c r="E132" s="3">
        <f t="shared" si="44"/>
        <v>-2.7721892773047124E-2</v>
      </c>
      <c r="F132" s="4">
        <v>182727.198249999</v>
      </c>
      <c r="G132" s="4">
        <v>1045671</v>
      </c>
      <c r="H132" s="13">
        <f t="shared" si="59"/>
        <v>0.14875399545358434</v>
      </c>
      <c r="I132" s="3">
        <f t="shared" si="60"/>
        <v>0.17474635736287894</v>
      </c>
      <c r="J132" s="5">
        <v>0.12428821305862611</v>
      </c>
      <c r="K132" s="6">
        <v>0.12428821305862611</v>
      </c>
      <c r="L132" s="5">
        <v>8.4990966420493891E-2</v>
      </c>
      <c r="M132" s="7">
        <v>2.14</v>
      </c>
      <c r="N132" s="2">
        <v>0.77600000000000002</v>
      </c>
      <c r="O132" s="9">
        <v>2.8639999999999999E-2</v>
      </c>
      <c r="P132" s="8">
        <v>1</v>
      </c>
      <c r="Q132" s="9">
        <v>-8.0289040700169071E-4</v>
      </c>
      <c r="R132" s="10">
        <v>0.52</v>
      </c>
      <c r="S132" s="8">
        <v>1.1100000000000001</v>
      </c>
      <c r="T132" s="7">
        <v>1.5</v>
      </c>
      <c r="U132" s="7">
        <v>0.45</v>
      </c>
      <c r="V132" s="7">
        <v>0.8</v>
      </c>
      <c r="W132" s="10">
        <v>0.8</v>
      </c>
      <c r="Z132" s="3">
        <f t="shared" si="61"/>
        <v>-0.2027874830466965</v>
      </c>
      <c r="AA132" s="3">
        <f t="shared" si="62"/>
        <v>-0.15755263902833691</v>
      </c>
      <c r="AB132" s="3">
        <f t="shared" si="63"/>
        <v>-0.22606971814932264</v>
      </c>
      <c r="AC132" s="3">
        <f t="shared" si="45"/>
        <v>-0.22606971814932264</v>
      </c>
      <c r="AE132" s="13">
        <f t="shared" si="64"/>
        <v>-0.11506312001019965</v>
      </c>
      <c r="AF132" s="13">
        <f t="shared" si="65"/>
        <v>-8.9396534441263747E-2</v>
      </c>
      <c r="AG132" s="13">
        <f t="shared" si="66"/>
        <v>-0.12827363266843048</v>
      </c>
      <c r="AH132" s="35">
        <f t="shared" si="67"/>
        <v>-0.12827363266843048</v>
      </c>
    </row>
    <row r="133" spans="1:34">
      <c r="A133" s="1" t="s">
        <v>3</v>
      </c>
      <c r="B133" s="1">
        <v>2005</v>
      </c>
      <c r="C133" s="91">
        <v>-5.2235140536493692</v>
      </c>
      <c r="D133" s="2">
        <v>-1.6700372678861153</v>
      </c>
      <c r="E133" s="3">
        <f t="shared" si="44"/>
        <v>-3.5534767857632536E-2</v>
      </c>
      <c r="F133" s="4">
        <v>192798.426849999</v>
      </c>
      <c r="G133" s="4">
        <v>1131706</v>
      </c>
      <c r="H133" s="13">
        <f t="shared" si="59"/>
        <v>0.14875399545358434</v>
      </c>
      <c r="I133" s="3">
        <f t="shared" si="60"/>
        <v>0.17036087716244236</v>
      </c>
      <c r="J133" s="5">
        <v>0.16591190506264339</v>
      </c>
      <c r="K133" s="6">
        <v>0.16591190506264339</v>
      </c>
      <c r="L133" s="5">
        <v>0.11460644940938766</v>
      </c>
      <c r="M133" s="7">
        <v>2.14</v>
      </c>
      <c r="N133" s="2">
        <v>1.61</v>
      </c>
      <c r="O133" s="9">
        <v>3.7759999999999995E-2</v>
      </c>
      <c r="P133" s="8">
        <v>1</v>
      </c>
      <c r="Q133" s="9">
        <v>1.3258916833673851E-3</v>
      </c>
      <c r="R133" s="10">
        <v>0.52</v>
      </c>
      <c r="S133" s="8">
        <v>1.1100000000000001</v>
      </c>
      <c r="T133" s="7">
        <v>1.5</v>
      </c>
      <c r="U133" s="7">
        <v>0.45</v>
      </c>
      <c r="V133" s="7">
        <v>0.8</v>
      </c>
      <c r="W133" s="10">
        <v>0.8</v>
      </c>
      <c r="Z133" s="3">
        <f t="shared" si="61"/>
        <v>-0.26012119929434657</v>
      </c>
      <c r="AA133" s="3">
        <f t="shared" si="62"/>
        <v>-0.21068007782067877</v>
      </c>
      <c r="AB133" s="3">
        <f t="shared" si="63"/>
        <v>-0.34339092508960883</v>
      </c>
      <c r="AC133" s="3">
        <f t="shared" si="45"/>
        <v>-0.34339092508960883</v>
      </c>
      <c r="AE133" s="13">
        <f t="shared" si="64"/>
        <v>-0.14759469530331071</v>
      </c>
      <c r="AF133" s="13">
        <f t="shared" si="65"/>
        <v>-0.11954143674862218</v>
      </c>
      <c r="AG133" s="13">
        <f t="shared" si="66"/>
        <v>-0.19484255453232618</v>
      </c>
      <c r="AH133" s="35">
        <f t="shared" si="67"/>
        <v>-0.19484255453232618</v>
      </c>
    </row>
    <row r="134" spans="1:34">
      <c r="A134" s="1" t="s">
        <v>3</v>
      </c>
      <c r="B134" s="1">
        <v>2006</v>
      </c>
      <c r="C134" s="91">
        <v>-6.1715690107695913</v>
      </c>
      <c r="D134" s="2">
        <v>-1.6700372678861153</v>
      </c>
      <c r="E134" s="3">
        <f t="shared" si="44"/>
        <v>-4.5015317428834759E-2</v>
      </c>
      <c r="F134" s="4">
        <v>214061.20209000001</v>
      </c>
      <c r="G134" s="4">
        <v>1231733</v>
      </c>
      <c r="H134" s="13">
        <f t="shared" si="59"/>
        <v>0.14875399545358434</v>
      </c>
      <c r="I134" s="3">
        <f t="shared" si="60"/>
        <v>0.1737886393317383</v>
      </c>
      <c r="J134" s="5">
        <v>0.18744889454656863</v>
      </c>
      <c r="K134" s="6">
        <v>0.18744889454656863</v>
      </c>
      <c r="L134" s="5">
        <v>0.12654520952070111</v>
      </c>
      <c r="M134" s="7">
        <v>2.14</v>
      </c>
      <c r="N134" s="2">
        <v>2.9060000000000001</v>
      </c>
      <c r="O134" s="9">
        <v>5.0189999999999999E-2</v>
      </c>
      <c r="P134" s="8">
        <v>1</v>
      </c>
      <c r="Q134" s="9">
        <v>1.5637597010915424E-2</v>
      </c>
      <c r="R134" s="10">
        <v>0.52</v>
      </c>
      <c r="S134" s="8">
        <v>1.1100000000000001</v>
      </c>
      <c r="T134" s="7">
        <v>1.5</v>
      </c>
      <c r="U134" s="7">
        <v>0.45</v>
      </c>
      <c r="V134" s="7">
        <v>0.8</v>
      </c>
      <c r="W134" s="10">
        <v>0.8</v>
      </c>
      <c r="Z134" s="3">
        <f t="shared" si="61"/>
        <v>-0.34407123271176587</v>
      </c>
      <c r="AA134" s="3">
        <f t="shared" si="62"/>
        <v>-0.2729346570046709</v>
      </c>
      <c r="AB134" s="3">
        <f t="shared" si="63"/>
        <v>-0.46640474197197335</v>
      </c>
      <c r="AC134" s="3">
        <f t="shared" si="45"/>
        <v>-0.46640474197197335</v>
      </c>
      <c r="AE134" s="13">
        <f t="shared" si="64"/>
        <v>-0.19522856611645381</v>
      </c>
      <c r="AF134" s="13">
        <f t="shared" si="65"/>
        <v>-0.15486514612265032</v>
      </c>
      <c r="AG134" s="13">
        <f t="shared" si="66"/>
        <v>-0.26464150544483822</v>
      </c>
      <c r="AH134" s="35">
        <f t="shared" si="67"/>
        <v>-0.26464150544483822</v>
      </c>
    </row>
    <row r="135" spans="1:34">
      <c r="A135" s="1" t="s">
        <v>3</v>
      </c>
      <c r="B135" s="1">
        <v>2007</v>
      </c>
      <c r="C135" s="91">
        <v>-6.4716777850007787</v>
      </c>
      <c r="D135" s="2">
        <v>-1.6700372678861153</v>
      </c>
      <c r="E135" s="3">
        <f t="shared" si="44"/>
        <v>-4.801640517114663E-2</v>
      </c>
      <c r="F135" s="4">
        <v>256257</v>
      </c>
      <c r="G135" s="4">
        <v>1438959</v>
      </c>
      <c r="H135" s="13">
        <f t="shared" si="59"/>
        <v>0.14875399545358434</v>
      </c>
      <c r="I135" s="3">
        <f t="shared" si="60"/>
        <v>0.17808499060779356</v>
      </c>
      <c r="J135" s="14">
        <v>0.18744889454656863</v>
      </c>
      <c r="K135" s="15">
        <v>0.2</v>
      </c>
      <c r="L135" s="16">
        <v>0.18323803984411136</v>
      </c>
      <c r="M135" s="7">
        <v>2.14</v>
      </c>
      <c r="N135" s="2">
        <v>3.843</v>
      </c>
      <c r="O135" s="9">
        <v>5.9459999999999999E-2</v>
      </c>
      <c r="P135" s="8">
        <v>1</v>
      </c>
      <c r="Q135" s="9">
        <v>2.9410974161923811E-2</v>
      </c>
      <c r="R135" s="10">
        <v>0.52</v>
      </c>
      <c r="S135" s="8">
        <v>1.1100000000000001</v>
      </c>
      <c r="T135" s="7">
        <v>1.5</v>
      </c>
      <c r="U135" s="7">
        <v>0.45</v>
      </c>
      <c r="V135" s="7">
        <v>0.8</v>
      </c>
      <c r="W135" s="10">
        <v>0.8</v>
      </c>
      <c r="Z135" s="3">
        <f t="shared" si="61"/>
        <v>-0.36709736690111633</v>
      </c>
      <c r="AA135" s="3">
        <f t="shared" si="62"/>
        <v>-0.28034092602205835</v>
      </c>
      <c r="AB135" s="3">
        <f t="shared" si="63"/>
        <v>-0.53951054998294135</v>
      </c>
      <c r="AC135" s="33">
        <f t="shared" si="45"/>
        <v>-0.55373846355418854</v>
      </c>
      <c r="AD135" s="33"/>
      <c r="AE135" s="13">
        <f t="shared" si="64"/>
        <v>-0.20829376521944823</v>
      </c>
      <c r="AF135" s="13">
        <f t="shared" si="65"/>
        <v>-0.15906751802436792</v>
      </c>
      <c r="AG135" s="13">
        <f t="shared" si="66"/>
        <v>-0.30612228243476525</v>
      </c>
      <c r="AH135" s="36">
        <f t="shared" si="67"/>
        <v>-0.31419530598704326</v>
      </c>
    </row>
    <row r="136" spans="1:34">
      <c r="A136" s="1" t="s">
        <v>3</v>
      </c>
      <c r="B136" s="1">
        <v>2008</v>
      </c>
      <c r="C136" s="91">
        <v>-6.9605754120005887</v>
      </c>
      <c r="D136" s="2">
        <v>-1.6700372678861153</v>
      </c>
      <c r="E136" s="3">
        <f t="shared" si="44"/>
        <v>-5.2905381441144733E-2</v>
      </c>
      <c r="F136" s="4">
        <v>307890.69187324611</v>
      </c>
      <c r="G136" s="4">
        <v>1622511</v>
      </c>
      <c r="H136" s="13">
        <f t="shared" si="59"/>
        <v>0.14875399545358434</v>
      </c>
      <c r="I136" s="3">
        <f t="shared" si="60"/>
        <v>0.18976185176756652</v>
      </c>
      <c r="J136" s="14">
        <v>0.18744889454656863</v>
      </c>
      <c r="K136" s="15">
        <v>0.25</v>
      </c>
      <c r="L136" s="54">
        <v>0.23520878458171673</v>
      </c>
      <c r="M136" s="7">
        <v>2.14</v>
      </c>
      <c r="N136" s="2">
        <v>2.387</v>
      </c>
      <c r="O136" s="9">
        <v>4.5439999999999994E-2</v>
      </c>
      <c r="P136" s="8">
        <v>1</v>
      </c>
      <c r="Q136" s="9">
        <v>1.8999505776607618E-2</v>
      </c>
      <c r="R136" s="10">
        <v>0.52</v>
      </c>
      <c r="S136" s="8">
        <v>1.1100000000000001</v>
      </c>
      <c r="T136" s="7">
        <v>1.5</v>
      </c>
      <c r="U136" s="7">
        <v>0.45</v>
      </c>
      <c r="V136" s="7">
        <v>0.8</v>
      </c>
      <c r="W136" s="10">
        <v>0.8</v>
      </c>
      <c r="Z136" s="3">
        <f t="shared" si="61"/>
        <v>-0.45270036328489965</v>
      </c>
      <c r="AA136" s="3">
        <f t="shared" si="62"/>
        <v>-0.32727926159691761</v>
      </c>
      <c r="AB136" s="3">
        <f t="shared" si="63"/>
        <v>-0.66034315448450309</v>
      </c>
      <c r="AC136" s="33">
        <f t="shared" si="45"/>
        <v>-0.75609400754259803</v>
      </c>
      <c r="AD136" s="33"/>
      <c r="AE136" s="13">
        <f t="shared" si="64"/>
        <v>-0.25686553946387636</v>
      </c>
      <c r="AF136" s="13">
        <f t="shared" si="65"/>
        <v>-0.18570067732091769</v>
      </c>
      <c r="AG136" s="13">
        <f t="shared" si="66"/>
        <v>-0.374683597285281</v>
      </c>
      <c r="AH136" s="36">
        <f t="shared" si="67"/>
        <v>-0.42901334057602231</v>
      </c>
    </row>
    <row r="137" spans="1:34">
      <c r="A137" s="7" t="s">
        <v>3</v>
      </c>
      <c r="B137" s="7">
        <v>2009</v>
      </c>
      <c r="C137" s="91">
        <v>-4.073468582945762</v>
      </c>
      <c r="D137" s="2">
        <v>-2.2716483365313471</v>
      </c>
      <c r="E137" s="3">
        <f>(C137-D137)/100</f>
        <v>-1.8018202464144147E-2</v>
      </c>
      <c r="F137" s="4">
        <v>307890.69187324611</v>
      </c>
      <c r="G137" s="4">
        <v>1622511</v>
      </c>
      <c r="H137" s="13">
        <f t="shared" si="59"/>
        <v>0.14875399545358434</v>
      </c>
      <c r="I137" s="3">
        <f t="shared" si="60"/>
        <v>0.18976185176756652</v>
      </c>
      <c r="J137" s="14">
        <v>0.18744889454656863</v>
      </c>
      <c r="K137" s="15">
        <v>0.2</v>
      </c>
      <c r="L137" s="54">
        <v>0.23520878458171673</v>
      </c>
      <c r="M137" s="7">
        <v>2.14</v>
      </c>
      <c r="N137" s="2">
        <v>-2.6930000000000001</v>
      </c>
      <c r="O137" s="9">
        <v>-7.980000000000001E-3</v>
      </c>
      <c r="P137" s="8">
        <v>1</v>
      </c>
      <c r="Q137" s="9">
        <v>-3.0246098163935926E-2</v>
      </c>
      <c r="R137" s="10">
        <v>0.52</v>
      </c>
      <c r="S137" s="8">
        <v>1.1100000000000001</v>
      </c>
      <c r="T137" s="7">
        <v>1.5</v>
      </c>
      <c r="U137" s="7">
        <v>0.45</v>
      </c>
      <c r="V137" s="7">
        <v>0.8</v>
      </c>
      <c r="W137" s="10">
        <v>0.8</v>
      </c>
      <c r="Z137" s="3">
        <f>(E137/H137+M137*O137-P137*Q137)/((1-R137)*S137+U137*W137+R137-W137)</f>
        <v>-0.17617268471901718</v>
      </c>
      <c r="AA137" s="3">
        <f>(E137/I137+M137*O137-P137*Q137)/((1-R137)*S137+U137*W137+R137-W137)</f>
        <v>-0.13345750637739451</v>
      </c>
      <c r="AB137" s="3">
        <f>(E137/(I137*(1-J137-L137))+M137*O137-P137*Q137)/((1-R137)*S137+U137*W137+R137-W137)</f>
        <v>-0.24689044064743024</v>
      </c>
      <c r="AC137" s="33">
        <f>(E137/(I137*(1-K137-L137))+M137*O137-P137*Q137)/((1-R137)*S137+U137*W137+R137-W137)</f>
        <v>-0.25285453420946313</v>
      </c>
      <c r="AD137" s="33"/>
      <c r="AE137" s="13">
        <f>(E137/(H137)+M137*O137-P137*Q137)/((1-R137)*T137+V137*W137+R137-W137)</f>
        <v>-9.996168629242011E-2</v>
      </c>
      <c r="AF137" s="13">
        <f>(E137/(I137)+M137*O137-P137*Q137)/((1-R137)*T137+V137*W137+R137-W137)</f>
        <v>-7.5724777692654954E-2</v>
      </c>
      <c r="AG137" s="13">
        <f>(E137/(I137*(1-J137-L137))+M137*O137-P137*Q137)/((1-R137)*T137+V137*W137+R137-W137)</f>
        <v>-0.14008746484143078</v>
      </c>
      <c r="AH137" s="36">
        <f>(E137/(I137*(1-K137-L137))+M137*O137-P137*Q137)/((1-R137)*T137+V137*W137+R137-W137)</f>
        <v>-0.14347153570699908</v>
      </c>
    </row>
    <row r="138" spans="1:34">
      <c r="A138" s="7" t="s">
        <v>3</v>
      </c>
      <c r="B138" s="7">
        <v>2010</v>
      </c>
      <c r="C138" s="91">
        <v>-4.43274766302084</v>
      </c>
      <c r="D138" s="2">
        <v>-2.2716483365313471</v>
      </c>
      <c r="E138" s="3">
        <f>(C138-D138)/100</f>
        <v>-2.1610993264894927E-2</v>
      </c>
      <c r="F138" s="4">
        <v>307890.69187324611</v>
      </c>
      <c r="G138" s="4">
        <v>1622511</v>
      </c>
      <c r="H138" s="13">
        <f t="shared" si="59"/>
        <v>0.14875399545358434</v>
      </c>
      <c r="I138" s="3">
        <f>F138/G138</f>
        <v>0.18976185176756652</v>
      </c>
      <c r="J138" s="14">
        <v>0.18744889454656863</v>
      </c>
      <c r="K138" s="15">
        <v>0.2</v>
      </c>
      <c r="L138" s="54">
        <v>0.23520878458171673</v>
      </c>
      <c r="M138" s="7">
        <v>2.14</v>
      </c>
      <c r="N138" s="2">
        <v>-3.319</v>
      </c>
      <c r="O138" s="9">
        <v>-1.8110000000000001E-2</v>
      </c>
      <c r="P138" s="8">
        <v>1</v>
      </c>
      <c r="Q138" s="9">
        <v>-1.8505936491028826E-2</v>
      </c>
      <c r="R138" s="10">
        <v>0.52</v>
      </c>
      <c r="S138" s="8">
        <v>1.1100000000000001</v>
      </c>
      <c r="T138" s="7">
        <v>1.5</v>
      </c>
      <c r="U138" s="7">
        <v>0.45</v>
      </c>
      <c r="V138" s="7">
        <v>0.8</v>
      </c>
      <c r="W138" s="10">
        <v>0.8</v>
      </c>
      <c r="Z138" s="3">
        <f>(E138/H138+M138*O138-P138*Q138)/((1-R138)*S138+U138*W138+R138-W138)</f>
        <v>-0.27012002218239145</v>
      </c>
      <c r="AA138" s="3">
        <f>(E138/I138+M138*O138-P138*Q138)/((1-R138)*S138+U138*W138+R138-W138)</f>
        <v>-0.21888752919167401</v>
      </c>
      <c r="AB138" s="3">
        <f>(E138/(I138*(1-J138-L138))+M138*O138-P138*Q138)/((1-R138)*S138+U138*W138+R138-W138)</f>
        <v>-0.35493874647626394</v>
      </c>
      <c r="AC138" s="33">
        <f>(E138/(I138*(1-K138-L138))+M138*O138-P138*Q138)/((1-R138)*S138+U138*W138+R138-W138)</f>
        <v>-0.36209206746135031</v>
      </c>
      <c r="AD138" s="33"/>
      <c r="AE138" s="13">
        <f>(E138/(H138)+M138*O138-P138*Q138)/((1-R138)*T138+V138*W138+R138-W138)</f>
        <v>-0.15326810147534212</v>
      </c>
      <c r="AF138" s="13">
        <f>(E138/(I138)+M138*O138-P138*Q138)/((1-R138)*T138+V138*W138+R138-W138)</f>
        <v>-0.12419840545246096</v>
      </c>
      <c r="AG138" s="13">
        <f>(E138/(I138*(1-J138-L138))+M138*O138-P138*Q138)/((1-R138)*T138+V138*W138+R138-W138)</f>
        <v>-0.20139487392653199</v>
      </c>
      <c r="AH138" s="36">
        <f>(E138/(I138*(1-K138-L138))+M138*O138-P138*Q138)/((1-R138)*T138+V138*W138+R138-W138)</f>
        <v>-0.20545372124103281</v>
      </c>
    </row>
    <row r="139" spans="1:34">
      <c r="A139" s="7" t="s">
        <v>3</v>
      </c>
      <c r="B139" s="7">
        <v>2011</v>
      </c>
      <c r="C139" s="91">
        <v>-4.7952680483498558</v>
      </c>
      <c r="D139" s="2">
        <v>-2.2716483365313471</v>
      </c>
      <c r="E139" s="3">
        <f>(C139-D139)/100</f>
        <v>-2.5236197118185085E-2</v>
      </c>
      <c r="F139" s="4">
        <v>307890.69187324611</v>
      </c>
      <c r="G139" s="4">
        <v>1622511</v>
      </c>
      <c r="H139" s="13">
        <f t="shared" si="59"/>
        <v>0.14875399545358434</v>
      </c>
      <c r="I139" s="3">
        <f>F139/G139</f>
        <v>0.18976185176756652</v>
      </c>
      <c r="J139" s="14">
        <v>0.18744889454656863</v>
      </c>
      <c r="K139" s="15">
        <v>0.2</v>
      </c>
      <c r="L139" s="54">
        <v>0.23520878458171673</v>
      </c>
      <c r="M139" s="7">
        <v>2.14</v>
      </c>
      <c r="N139" s="2">
        <v>-3.069</v>
      </c>
      <c r="O139" s="9">
        <v>-3.0419999999999999E-2</v>
      </c>
      <c r="P139" s="8">
        <v>1</v>
      </c>
      <c r="Q139" s="9">
        <v>-1.0538965202497624E-2</v>
      </c>
      <c r="R139" s="10">
        <v>0.52</v>
      </c>
      <c r="S139" s="8">
        <v>1.1100000000000001</v>
      </c>
      <c r="T139" s="7">
        <v>1.5</v>
      </c>
      <c r="U139" s="7">
        <v>0.45</v>
      </c>
      <c r="V139" s="7">
        <v>0.8</v>
      </c>
      <c r="W139" s="10">
        <v>0.8</v>
      </c>
      <c r="Z139" s="3">
        <f>(E139/H139+M139*O139-P139*Q139)/((1-R139)*S139+U139*W139+R139-W139)</f>
        <v>-0.36587856499348537</v>
      </c>
      <c r="AA139" s="3">
        <f>(E139/I139+M139*O139-P139*Q139)/((1-R139)*S139+U139*W139+R139-W139)</f>
        <v>-0.3060519167630219</v>
      </c>
      <c r="AB139" s="3">
        <f>(E139/(I139*(1-J139-L139))+M139*O139-P139*Q139)/((1-R139)*S139+U139*W139+R139-W139)</f>
        <v>-0.46492547224833181</v>
      </c>
      <c r="AC139" s="33">
        <f>(E139/(I139*(1-K139-L139))+M139*O139-P139*Q139)/((1-R139)*S139+U139*W139+R139-W139)</f>
        <v>-0.47327874950017057</v>
      </c>
      <c r="AD139" s="33"/>
      <c r="AE139" s="13">
        <f>(E139/(H139)+M139*O139-P139*Q139)/((1-R139)*T139+V139*W139+R139-W139)</f>
        <v>-0.20760220798889611</v>
      </c>
      <c r="AF139" s="13">
        <f>(E139/(I139)+M139*O139-P139*Q139)/((1-R139)*T139+V139*W139+R139-W139)</f>
        <v>-0.1736561246225739</v>
      </c>
      <c r="AG139" s="13">
        <f>(E139/(I139*(1-J139-L139))+M139*O139-P139*Q139)/((1-R139)*T139+V139*W139+R139-W139)</f>
        <v>-0.26380215684609049</v>
      </c>
      <c r="AH139" s="36">
        <f>(E139/(I139*(1-K139-L139))+M139*O139-P139*Q139)/((1-R139)*T139+V139*W139+R139-W139)</f>
        <v>-0.26854186823491161</v>
      </c>
    </row>
    <row r="140" spans="1:34">
      <c r="A140" s="7" t="s">
        <v>3</v>
      </c>
      <c r="B140" s="7">
        <v>2012</v>
      </c>
      <c r="C140" s="91">
        <v>-2.8573417237745948</v>
      </c>
      <c r="D140" s="2">
        <v>-2.2716483365313471</v>
      </c>
      <c r="E140" s="3">
        <f>(C140-D140)/100</f>
        <v>-5.8569338724324769E-3</v>
      </c>
      <c r="F140" s="4">
        <v>307890.69187324611</v>
      </c>
      <c r="G140" s="4">
        <v>1622511</v>
      </c>
      <c r="H140" s="13">
        <f t="shared" si="59"/>
        <v>0.14875399545358434</v>
      </c>
      <c r="I140" s="3">
        <f>F140/G140</f>
        <v>0.18976185176756652</v>
      </c>
      <c r="J140" s="14">
        <v>0.18744889454656863</v>
      </c>
      <c r="K140" s="15">
        <v>0.2</v>
      </c>
      <c r="L140" s="54">
        <v>0.23520878458171673</v>
      </c>
      <c r="M140" s="7">
        <v>2.14</v>
      </c>
      <c r="N140" s="2">
        <v>-3.069</v>
      </c>
      <c r="O140" s="9">
        <v>-5.3659999999999999E-2</v>
      </c>
      <c r="P140" s="8">
        <v>1</v>
      </c>
      <c r="Q140" s="9">
        <v>-2.0826075824561599E-2</v>
      </c>
      <c r="R140" s="10">
        <v>0.52</v>
      </c>
      <c r="S140" s="8">
        <v>1.1100000000000001</v>
      </c>
      <c r="T140" s="7">
        <v>1.5</v>
      </c>
      <c r="U140" s="7">
        <v>0.45</v>
      </c>
      <c r="V140" s="7">
        <v>0.8</v>
      </c>
      <c r="W140" s="10">
        <v>0.8</v>
      </c>
      <c r="Z140" s="3">
        <f>(E140/H140+M140*O140-P140*Q140)/((1-R140)*S140+U140*W140+R140-W140)</f>
        <v>-0.21765602474257989</v>
      </c>
      <c r="AA140" s="3">
        <f>(E140/I140+M140*O140-P140*Q140)/((1-R140)*S140+U140*W140+R140-W140)</f>
        <v>-0.20377117827169039</v>
      </c>
      <c r="AB140" s="3">
        <f>(E140/(I140*(1-J140-L140))+M140*O140-P140*Q140)/((1-R140)*S140+U140*W140+R140-W140)</f>
        <v>-0.24064329114186483</v>
      </c>
      <c r="AC140" s="33">
        <f>(E140/(I140*(1-K140-L140))+M140*O140-P140*Q140)/((1-R140)*S140+U140*W140+R140-W140)</f>
        <v>-0.24258195853509346</v>
      </c>
      <c r="AD140" s="33"/>
      <c r="AE140" s="13">
        <f>(E140/(H140)+M140*O140-P140*Q140)/((1-R140)*T140+V140*W140+R140-W140)</f>
        <v>-0.12349964070578977</v>
      </c>
      <c r="AF140" s="13">
        <f>(E140/(I140)+M140*O140-P140*Q140)/((1-R140)*T140+V140*W140+R140-W140)</f>
        <v>-0.11562127596749247</v>
      </c>
      <c r="AG140" s="13">
        <f>(E140/(I140*(1-J140-L140))+M140*O140-P140*Q140)/((1-R140)*T140+V140*W140+R140-W140)</f>
        <v>-0.13654278593679145</v>
      </c>
      <c r="AH140" s="36">
        <f>(E140/(I140*(1-K140-L140))+M140*O140-P140*Q140)/((1-R140)*T140+V140*W140+R140-W140)</f>
        <v>-0.13764280017620859</v>
      </c>
    </row>
    <row r="141" spans="1:34">
      <c r="A141" s="7" t="s">
        <v>3</v>
      </c>
      <c r="B141" s="7">
        <v>2013</v>
      </c>
      <c r="C141" s="91">
        <v>-1.7211649581184445</v>
      </c>
      <c r="D141" s="2">
        <v>-2.7276150865037816</v>
      </c>
      <c r="E141" s="3">
        <f>(C141-D141)/100</f>
        <v>1.0064501283853371E-2</v>
      </c>
      <c r="F141" s="4">
        <v>307890.69187324611</v>
      </c>
      <c r="G141" s="4">
        <v>1622511</v>
      </c>
      <c r="H141" s="13">
        <f t="shared" si="59"/>
        <v>0.14875399545358434</v>
      </c>
      <c r="I141" s="3">
        <f>F141/G141</f>
        <v>0.18976185176756652</v>
      </c>
      <c r="J141" s="14">
        <v>0.18744889454656863</v>
      </c>
      <c r="K141" s="15">
        <v>0.2</v>
      </c>
      <c r="L141" s="54">
        <v>0.23520878458171673</v>
      </c>
      <c r="M141" s="7">
        <v>2.14</v>
      </c>
      <c r="N141" s="2">
        <v>-3.069</v>
      </c>
      <c r="O141" s="9">
        <v>-6.6040000000000001E-2</v>
      </c>
      <c r="P141" s="8">
        <v>1</v>
      </c>
      <c r="Q141" s="9">
        <v>-2.604689018568199E-2</v>
      </c>
      <c r="R141" s="10">
        <v>0.52</v>
      </c>
      <c r="S141" s="8">
        <v>1.1100000000000001</v>
      </c>
      <c r="T141" s="7">
        <v>1.5</v>
      </c>
      <c r="U141" s="7">
        <v>0.45</v>
      </c>
      <c r="V141" s="7">
        <v>0.8</v>
      </c>
      <c r="W141" s="10">
        <v>0.8</v>
      </c>
      <c r="Z141" s="3">
        <f>(E141/H141+M141*O141-P141*Q141)/((1-R141)*S141+U141*W141+R141-W141)</f>
        <v>-7.7708900631940567E-2</v>
      </c>
      <c r="AA141" s="3">
        <f>(E141/I141+M141*O141-P141*Q141)/((1-R141)*S141+U141*W141+R141-W141)</f>
        <v>-0.1015684930699095</v>
      </c>
      <c r="AB141" s="3">
        <f>(E141/(I141*(1-J141-L141))+M141*O141-P141*Q141)/((1-R141)*S141+U141*W141+R141-W141)</f>
        <v>-3.8207793529326531E-2</v>
      </c>
      <c r="AC141" s="33">
        <f>(E141/(I141*(1-K141-L141))+M141*O141-P141*Q141)/((1-R141)*S141+U141*W141+R141-W141)</f>
        <v>-3.4876405316126485E-2</v>
      </c>
      <c r="AD141" s="33"/>
      <c r="AE141" s="13">
        <f>(E141/(H141)+M141*O141-P141*Q141)/((1-R141)*T141+V141*W141+R141-W141)</f>
        <v>-4.4092605840049238E-2</v>
      </c>
      <c r="AF141" s="13">
        <f>(E141/(I141)+M141*O141-P141*Q141)/((1-R141)*T141+V141*W141+R141-W141)</f>
        <v>-5.7630715327074575E-2</v>
      </c>
      <c r="AG141" s="13">
        <f>(E141/(I141*(1-J141-L141))+M141*O141-P141*Q141)/((1-R141)*T141+V141*W141+R141-W141)</f>
        <v>-2.1679385069232681E-2</v>
      </c>
      <c r="AH141" s="36">
        <f>(E141/(I141*(1-K141-L141))+M141*O141-P141*Q141)/((1-R141)*T141+V141*W141+R141-W141)</f>
        <v>-1.9789130720113249E-2</v>
      </c>
    </row>
    <row r="142" spans="1:34">
      <c r="A142" s="7" t="s">
        <v>3</v>
      </c>
      <c r="B142" s="7">
        <v>2014</v>
      </c>
      <c r="C142" s="91">
        <v>-1.7501702492304296</v>
      </c>
      <c r="D142" s="2">
        <v>-2.7276150865037816</v>
      </c>
      <c r="E142" s="3">
        <f t="shared" ref="E142:E144" si="68">(C142-D142)/100</f>
        <v>9.7744483727335192E-3</v>
      </c>
      <c r="F142" s="4">
        <v>307890.69187324611</v>
      </c>
      <c r="G142" s="4">
        <v>1622511</v>
      </c>
      <c r="H142" s="13">
        <f t="shared" si="59"/>
        <v>0.14875399545358434</v>
      </c>
      <c r="I142" s="3">
        <f t="shared" ref="I142:I144" si="69">F142/G142</f>
        <v>0.18976185176756652</v>
      </c>
      <c r="J142" s="14">
        <v>0.18744889454656863</v>
      </c>
      <c r="K142" s="15">
        <v>0.2</v>
      </c>
      <c r="L142" s="54">
        <v>0.23520878458171673</v>
      </c>
      <c r="M142" s="7">
        <v>2.14</v>
      </c>
      <c r="O142" s="9">
        <v>-5.5099999999999996E-2</v>
      </c>
      <c r="P142" s="8">
        <v>1</v>
      </c>
      <c r="Q142" s="9">
        <v>-2.3256973501571937E-2</v>
      </c>
      <c r="R142" s="10">
        <v>0.52</v>
      </c>
      <c r="S142" s="8">
        <v>1.1100000000000001</v>
      </c>
      <c r="T142" s="7">
        <v>1.5</v>
      </c>
      <c r="U142" s="7">
        <v>0.45</v>
      </c>
      <c r="V142" s="7">
        <v>0.8</v>
      </c>
      <c r="W142" s="10">
        <v>0.8</v>
      </c>
      <c r="Z142" s="3">
        <f t="shared" ref="Z142:Z144" si="70">(E142/H142+M142*O142-P142*Q142)/((1-R142)*S142+U142*W142+R142-W142)</f>
        <v>-4.7239252862380801E-2</v>
      </c>
      <c r="AA142" s="3">
        <f t="shared" ref="AA142:AA144" si="71">(E142/I142+M142*O142-P142*Q142)/((1-R142)*S142+U142*W142+R142-W142)</f>
        <v>-7.0411226107944369E-2</v>
      </c>
      <c r="AB142" s="3">
        <f t="shared" ref="AB142:AB144" si="72">(E142/(I142*(1-J142-L142))+M142*O142-P142*Q142)/((1-R142)*S142+U142*W142+R142-W142)</f>
        <v>-8.8765440553635385E-3</v>
      </c>
      <c r="AC142" s="33">
        <f t="shared" ref="AC142:AC144" si="73">(E142/(I142*(1-K142-L142))+M142*O142-P142*Q142)/((1-R142)*S142+U142*W142+R142-W142)</f>
        <v>-5.641164459188496E-3</v>
      </c>
      <c r="AD142" s="33"/>
      <c r="AE142" s="13">
        <f t="shared" ref="AE142:AE144" si="74">(E142/(H142)+M142*O142-P142*Q142)/((1-R142)*T142+V142*W142+R142-W142)</f>
        <v>-2.6803901994506437E-2</v>
      </c>
      <c r="AF142" s="13">
        <f t="shared" ref="AF142:AF144" si="75">(E142/(I142)+M142*O142-P142*Q142)/((1-R142)*T142+V142*W142+R142-W142)</f>
        <v>-3.9951851258285466E-2</v>
      </c>
      <c r="AG142" s="13">
        <f t="shared" ref="AG142:AG144" si="76">(E142/(I142*(1-J142-L142))+M142*O142-P142*Q142)/((1-R142)*T142+V142*W142+R142-W142)</f>
        <v>-5.0366168491914592E-3</v>
      </c>
      <c r="AH142" s="36">
        <f t="shared" ref="AH142:AH144" si="77">(E142/(I142*(1-K142-L142))+M142*O142-P142*Q142)/((1-R142)*T142+V142*W142+R142-W142)</f>
        <v>-3.2008385005469543E-3</v>
      </c>
    </row>
    <row r="143" spans="1:34">
      <c r="A143" s="7" t="s">
        <v>3</v>
      </c>
      <c r="B143" s="7">
        <v>2015</v>
      </c>
      <c r="C143" s="91">
        <v>-0.14731728478086392</v>
      </c>
      <c r="D143" s="2">
        <v>-2.7276150865037816</v>
      </c>
      <c r="E143" s="3">
        <f t="shared" si="68"/>
        <v>2.5802978017229177E-2</v>
      </c>
      <c r="F143" s="4">
        <v>307890.69187324611</v>
      </c>
      <c r="G143" s="4">
        <v>1622511</v>
      </c>
      <c r="H143" s="13">
        <f t="shared" si="59"/>
        <v>0.14875399545358434</v>
      </c>
      <c r="I143" s="3">
        <f t="shared" si="69"/>
        <v>0.18976185176756652</v>
      </c>
      <c r="J143" s="14">
        <v>0.18744889454656863</v>
      </c>
      <c r="K143" s="15">
        <v>0.2</v>
      </c>
      <c r="L143" s="54">
        <v>0.23520878458171673</v>
      </c>
      <c r="M143" s="7">
        <v>2.14</v>
      </c>
      <c r="O143" s="9">
        <v>-3.5349999999999999E-2</v>
      </c>
      <c r="P143" s="8">
        <v>1</v>
      </c>
      <c r="Q143" s="9">
        <v>-1.7391756201878987E-2</v>
      </c>
      <c r="R143" s="10">
        <v>0.52</v>
      </c>
      <c r="S143" s="8">
        <v>1.1100000000000001</v>
      </c>
      <c r="T143" s="7">
        <v>1.5</v>
      </c>
      <c r="U143" s="7">
        <v>0.45</v>
      </c>
      <c r="V143" s="7">
        <v>0.8</v>
      </c>
      <c r="W143" s="10">
        <v>0.8</v>
      </c>
      <c r="Z143" s="3">
        <f t="shared" si="70"/>
        <v>0.18799526019622079</v>
      </c>
      <c r="AA143" s="3">
        <f t="shared" si="71"/>
        <v>0.12682496255170123</v>
      </c>
      <c r="AB143" s="3">
        <f t="shared" si="72"/>
        <v>0.28926666644663857</v>
      </c>
      <c r="AC143" s="33">
        <f t="shared" si="73"/>
        <v>0.29780755033225775</v>
      </c>
      <c r="AD143" s="33"/>
      <c r="AE143" s="13">
        <f t="shared" si="74"/>
        <v>0.1066699031928186</v>
      </c>
      <c r="AF143" s="13">
        <f t="shared" si="75"/>
        <v>7.1961423196002322E-2</v>
      </c>
      <c r="AG143" s="13">
        <f t="shared" si="76"/>
        <v>0.16413204925787048</v>
      </c>
      <c r="AH143" s="36">
        <f t="shared" si="77"/>
        <v>0.16897821004037733</v>
      </c>
    </row>
    <row r="144" spans="1:34">
      <c r="A144" s="7" t="s">
        <v>3</v>
      </c>
      <c r="B144" s="7">
        <v>2016</v>
      </c>
      <c r="C144" s="91">
        <v>1.0168575214622355</v>
      </c>
      <c r="D144" s="2">
        <v>-2.7276150865037816</v>
      </c>
      <c r="E144" s="3">
        <f t="shared" si="68"/>
        <v>3.7444726079660172E-2</v>
      </c>
      <c r="F144" s="4">
        <v>307890.69187324611</v>
      </c>
      <c r="G144" s="4">
        <v>1622511</v>
      </c>
      <c r="H144" s="13">
        <f t="shared" si="59"/>
        <v>0.14875399545358434</v>
      </c>
      <c r="I144" s="3">
        <f t="shared" si="69"/>
        <v>0.18976185176756652</v>
      </c>
      <c r="J144" s="14">
        <v>0.18744889454656863</v>
      </c>
      <c r="K144" s="15">
        <v>0.2</v>
      </c>
      <c r="L144" s="54">
        <v>0.23520878458171673</v>
      </c>
      <c r="M144" s="7">
        <v>2.14</v>
      </c>
      <c r="O144" s="9">
        <v>-2.2080000000000002E-2</v>
      </c>
      <c r="P144" s="8">
        <v>1</v>
      </c>
      <c r="Q144" s="9">
        <v>-1.3212857536044668E-2</v>
      </c>
      <c r="R144" s="10">
        <v>0.52</v>
      </c>
      <c r="S144" s="8">
        <v>1.1100000000000001</v>
      </c>
      <c r="T144" s="7">
        <v>1.5</v>
      </c>
      <c r="U144" s="7">
        <v>0.45</v>
      </c>
      <c r="V144" s="7">
        <v>0.8</v>
      </c>
      <c r="W144" s="10">
        <v>0.8</v>
      </c>
      <c r="Z144" s="3">
        <f t="shared" si="70"/>
        <v>0.35522869970185977</v>
      </c>
      <c r="AA144" s="3">
        <f t="shared" si="71"/>
        <v>0.26645968094825306</v>
      </c>
      <c r="AB144" s="3">
        <f t="shared" si="72"/>
        <v>0.50219158376186346</v>
      </c>
      <c r="AC144" s="33">
        <f t="shared" si="73"/>
        <v>0.51458593054469026</v>
      </c>
      <c r="AD144" s="33"/>
      <c r="AE144" s="13">
        <f t="shared" si="74"/>
        <v>0.20155939553453672</v>
      </c>
      <c r="AF144" s="13">
        <f t="shared" si="75"/>
        <v>0.1511911967454532</v>
      </c>
      <c r="AG144" s="13">
        <f t="shared" si="76"/>
        <v>0.28494722456413885</v>
      </c>
      <c r="AH144" s="36">
        <f t="shared" si="77"/>
        <v>0.29197986873869092</v>
      </c>
    </row>
    <row r="145" spans="1:34" s="37" customFormat="1">
      <c r="C145" s="38" t="s">
        <v>21</v>
      </c>
      <c r="D145" s="38" t="s">
        <v>21</v>
      </c>
      <c r="E145" s="39" t="s">
        <v>68</v>
      </c>
      <c r="F145" s="4"/>
      <c r="G145" s="4"/>
      <c r="H145" s="39"/>
      <c r="I145" s="39"/>
      <c r="J145" s="40"/>
      <c r="K145" s="24"/>
      <c r="L145" s="40"/>
      <c r="M145" s="41"/>
      <c r="N145" s="38" t="s">
        <v>22</v>
      </c>
      <c r="P145" s="42"/>
      <c r="R145" s="43"/>
      <c r="S145" s="38" t="s">
        <v>67</v>
      </c>
      <c r="T145" s="41"/>
      <c r="U145" s="41"/>
      <c r="V145" s="41"/>
      <c r="W145" s="43"/>
      <c r="X145" s="44"/>
      <c r="Z145" s="3"/>
      <c r="AA145" s="3"/>
      <c r="AB145" s="3"/>
      <c r="AC145" s="33"/>
      <c r="AD145" s="39"/>
      <c r="AE145" s="22" t="s">
        <v>95</v>
      </c>
      <c r="AF145" s="13"/>
      <c r="AG145" s="13"/>
      <c r="AH145" s="19"/>
    </row>
    <row r="146" spans="1:34">
      <c r="A146" s="1" t="s">
        <v>30</v>
      </c>
      <c r="B146" s="1">
        <v>1982</v>
      </c>
      <c r="C146" s="2">
        <v>0.94783477689822826</v>
      </c>
      <c r="D146" s="2">
        <v>-2.7885020649999994</v>
      </c>
      <c r="E146" s="3">
        <f t="shared" si="44"/>
        <v>3.7363368418982273E-2</v>
      </c>
      <c r="F146" s="4">
        <v>15696.975637</v>
      </c>
      <c r="G146" s="4">
        <v>86068</v>
      </c>
      <c r="H146" s="3">
        <f t="shared" ref="H146:H180" si="78">AVERAGE($I$146:$I$172)</f>
        <v>0.31792398967611973</v>
      </c>
      <c r="I146" s="3">
        <f t="shared" ref="I146:I215" si="79">F146/G146</f>
        <v>0.18237876605707115</v>
      </c>
      <c r="J146" s="5">
        <v>0.13070284963400669</v>
      </c>
      <c r="K146" s="6">
        <v>0.13070284963400669</v>
      </c>
      <c r="L146" s="5">
        <v>2.629290639835535E-2</v>
      </c>
      <c r="M146" s="7">
        <v>1.56</v>
      </c>
      <c r="N146" s="2">
        <v>-2.4500000000000002</v>
      </c>
      <c r="O146" s="9">
        <v>-1.01E-3</v>
      </c>
      <c r="P146" s="8">
        <v>1</v>
      </c>
      <c r="Q146" s="9">
        <v>-6.5977661976825133E-3</v>
      </c>
      <c r="R146" s="10">
        <v>0.4</v>
      </c>
      <c r="S146" s="8">
        <v>1.25</v>
      </c>
      <c r="T146" s="7">
        <v>0.8</v>
      </c>
      <c r="U146" s="7">
        <v>0.31</v>
      </c>
      <c r="V146" s="7">
        <v>0.8</v>
      </c>
      <c r="W146" s="10">
        <v>0.6</v>
      </c>
      <c r="Z146" s="3">
        <f t="shared" si="61"/>
        <v>0.16650153057544409</v>
      </c>
      <c r="AA146" s="3">
        <f t="shared" si="62"/>
        <v>0.28517533181549315</v>
      </c>
      <c r="AB146" s="3">
        <f t="shared" ref="AB146:AB172" si="80">(E146/(I146*(1-J146-L146))+M146*O146-P146*Q146)/((1-R146)*S146+U146*W146+R146-W146)</f>
        <v>0.33701379125119058</v>
      </c>
      <c r="AC146" s="45">
        <f t="shared" ref="AC146:AC172" si="81">(E146/(I146*(1-K146-L146))+M146*O146-P146*Q146)/((1-R146)*S146+U146*W146+R146-W146)</f>
        <v>0.33701379125119058</v>
      </c>
      <c r="AE146" s="13">
        <f t="shared" ref="AE146:AE173" si="82">(E146/(H146)+M146*O146-P146*Q146)/((1-R146)*T146+V146*W146+R146-W146)</f>
        <v>0.16124358750464057</v>
      </c>
      <c r="AF146" s="13">
        <f t="shared" ref="AF146:AF173" si="83">(E146/(I146)+M146*O146-P146*Q146)/((1-R146)*T146+V146*W146+R146-W146)</f>
        <v>0.27616979502131972</v>
      </c>
      <c r="AG146" s="13">
        <f t="shared" si="66"/>
        <v>0.32637125047483717</v>
      </c>
      <c r="AH146" s="35">
        <f t="shared" si="67"/>
        <v>0.32637125047483717</v>
      </c>
    </row>
    <row r="147" spans="1:34">
      <c r="A147" s="1" t="s">
        <v>30</v>
      </c>
      <c r="B147" s="1">
        <v>1983</v>
      </c>
      <c r="C147" s="2">
        <v>0.64215954304533263</v>
      </c>
      <c r="D147" s="2">
        <v>-2.7885020649999994</v>
      </c>
      <c r="E147" s="3">
        <f t="shared" si="44"/>
        <v>3.4306616080453323E-2</v>
      </c>
      <c r="F147" s="4">
        <v>15431.107012</v>
      </c>
      <c r="G147" s="4">
        <v>91717</v>
      </c>
      <c r="H147" s="3">
        <f t="shared" si="78"/>
        <v>0.31792398967611973</v>
      </c>
      <c r="I147" s="3">
        <f t="shared" si="79"/>
        <v>0.16824696634211761</v>
      </c>
      <c r="J147" s="5">
        <v>0.11414797744395649</v>
      </c>
      <c r="K147" s="6">
        <v>0.11414797744395649</v>
      </c>
      <c r="L147" s="5">
        <v>2.3875086077562096E-2</v>
      </c>
      <c r="M147" s="7">
        <v>1.56</v>
      </c>
      <c r="N147" s="2">
        <v>-1.488</v>
      </c>
      <c r="O147" s="9">
        <v>8.8500000000000002E-3</v>
      </c>
      <c r="P147" s="8">
        <v>1</v>
      </c>
      <c r="Q147" s="9">
        <v>-4.4370371928020543E-3</v>
      </c>
      <c r="R147" s="10">
        <v>0.4</v>
      </c>
      <c r="S147" s="8">
        <v>1.25</v>
      </c>
      <c r="T147" s="7">
        <v>0.8</v>
      </c>
      <c r="U147" s="7">
        <v>0.31</v>
      </c>
      <c r="V147" s="7">
        <v>0.8</v>
      </c>
      <c r="W147" s="10">
        <v>0.6</v>
      </c>
      <c r="Z147" s="3">
        <f t="shared" si="61"/>
        <v>0.17140118286648134</v>
      </c>
      <c r="AA147" s="3">
        <f t="shared" si="62"/>
        <v>0.30183333605280466</v>
      </c>
      <c r="AB147" s="3">
        <f t="shared" si="80"/>
        <v>0.34619510369834638</v>
      </c>
      <c r="AC147" s="45">
        <f t="shared" si="81"/>
        <v>0.34619510369834638</v>
      </c>
      <c r="AE147" s="13">
        <f t="shared" si="82"/>
        <v>0.16598851393385561</v>
      </c>
      <c r="AF147" s="13">
        <f t="shared" si="83"/>
        <v>0.29230175701955818</v>
      </c>
      <c r="AG147" s="13">
        <f t="shared" si="66"/>
        <v>0.33526262673945123</v>
      </c>
      <c r="AH147" s="35">
        <f t="shared" si="67"/>
        <v>0.33526262673945123</v>
      </c>
    </row>
    <row r="148" spans="1:34">
      <c r="A148" s="1" t="s">
        <v>30</v>
      </c>
      <c r="B148" s="1">
        <v>1984</v>
      </c>
      <c r="C148" s="2">
        <v>-0.75752828978626274</v>
      </c>
      <c r="D148" s="2">
        <v>-2.7885020649999994</v>
      </c>
      <c r="E148" s="3">
        <f t="shared" si="44"/>
        <v>2.0309737752137368E-2</v>
      </c>
      <c r="F148" s="4">
        <v>15717.338374000001</v>
      </c>
      <c r="G148" s="4">
        <v>96285</v>
      </c>
      <c r="H148" s="3">
        <f t="shared" si="78"/>
        <v>0.31792398967611973</v>
      </c>
      <c r="I148" s="3">
        <f t="shared" si="79"/>
        <v>0.1632376629173807</v>
      </c>
      <c r="J148" s="5">
        <v>0.11721525568794987</v>
      </c>
      <c r="K148" s="6">
        <v>0.11721525568794987</v>
      </c>
      <c r="L148" s="5">
        <v>2.2367118833960517E-2</v>
      </c>
      <c r="M148" s="7">
        <v>1.56</v>
      </c>
      <c r="N148" s="2">
        <v>-3.2890000000000001</v>
      </c>
      <c r="O148" s="9">
        <v>-9.5899999999999996E-3</v>
      </c>
      <c r="P148" s="8">
        <v>1</v>
      </c>
      <c r="Q148" s="9">
        <v>-2.8736220304601519E-3</v>
      </c>
      <c r="R148" s="10">
        <v>0.4</v>
      </c>
      <c r="S148" s="8">
        <v>1.25</v>
      </c>
      <c r="T148" s="7">
        <v>0.8</v>
      </c>
      <c r="U148" s="7">
        <v>0.31</v>
      </c>
      <c r="V148" s="7">
        <v>0.8</v>
      </c>
      <c r="W148" s="10">
        <v>0.6</v>
      </c>
      <c r="Z148" s="3">
        <f t="shared" si="61"/>
        <v>7.0374444889136578E-2</v>
      </c>
      <c r="AA148" s="3">
        <f t="shared" si="62"/>
        <v>0.15262422769775466</v>
      </c>
      <c r="AB148" s="3">
        <f t="shared" si="80"/>
        <v>0.18004801405037602</v>
      </c>
      <c r="AC148" s="45">
        <f t="shared" si="81"/>
        <v>0.18004801405037602</v>
      </c>
      <c r="AE148" s="13">
        <f t="shared" si="82"/>
        <v>6.8152093997900676E-2</v>
      </c>
      <c r="AF148" s="13">
        <f t="shared" si="83"/>
        <v>0.14780451524414134</v>
      </c>
      <c r="AG148" s="13">
        <f t="shared" si="66"/>
        <v>0.17436228729089046</v>
      </c>
      <c r="AH148" s="35">
        <f t="shared" si="67"/>
        <v>0.17436228729089046</v>
      </c>
    </row>
    <row r="149" spans="1:34">
      <c r="A149" s="1" t="s">
        <v>30</v>
      </c>
      <c r="B149" s="1">
        <v>1985</v>
      </c>
      <c r="C149" s="2">
        <v>-0.50588116869545863</v>
      </c>
      <c r="D149" s="2">
        <v>-1.2847362949999983</v>
      </c>
      <c r="E149" s="3">
        <f t="shared" si="44"/>
        <v>7.7885512630453966E-3</v>
      </c>
      <c r="F149" s="4">
        <v>17107.694800000001</v>
      </c>
      <c r="G149" s="4">
        <v>101480</v>
      </c>
      <c r="H149" s="3">
        <f t="shared" si="78"/>
        <v>0.31792398967611973</v>
      </c>
      <c r="I149" s="3">
        <f t="shared" si="79"/>
        <v>0.16858193535672056</v>
      </c>
      <c r="J149" s="5">
        <v>0.10909404905837529</v>
      </c>
      <c r="K149" s="6">
        <v>0.10909404905837529</v>
      </c>
      <c r="L149" s="5">
        <v>1.5000975203985517E-2</v>
      </c>
      <c r="M149" s="7">
        <v>1.56</v>
      </c>
      <c r="N149" s="2">
        <v>-3.0579999999999998</v>
      </c>
      <c r="O149" s="9">
        <v>-7.2299999999999994E-3</v>
      </c>
      <c r="P149" s="8">
        <v>1</v>
      </c>
      <c r="Q149" s="9">
        <v>-7.1445313914679021E-4</v>
      </c>
      <c r="R149" s="10">
        <v>0.4</v>
      </c>
      <c r="S149" s="8">
        <v>1.25</v>
      </c>
      <c r="T149" s="7">
        <v>0.8</v>
      </c>
      <c r="U149" s="7">
        <v>0.31</v>
      </c>
      <c r="V149" s="7">
        <v>0.8</v>
      </c>
      <c r="W149" s="10">
        <v>0.6</v>
      </c>
      <c r="Z149" s="3">
        <f t="shared" si="61"/>
        <v>1.8931804903312976E-2</v>
      </c>
      <c r="AA149" s="3">
        <f t="shared" si="62"/>
        <v>4.8418537700832813E-2</v>
      </c>
      <c r="AB149" s="3">
        <f t="shared" si="80"/>
        <v>5.7311884086177489E-2</v>
      </c>
      <c r="AC149" s="45">
        <f t="shared" si="81"/>
        <v>5.7311884086177489E-2</v>
      </c>
      <c r="AE149" s="13">
        <f t="shared" si="82"/>
        <v>1.8333958432682037E-2</v>
      </c>
      <c r="AF149" s="13">
        <f t="shared" si="83"/>
        <v>4.68895312471223E-2</v>
      </c>
      <c r="AG149" s="13">
        <f t="shared" si="66"/>
        <v>5.5502035115035035E-2</v>
      </c>
      <c r="AH149" s="35">
        <f t="shared" si="67"/>
        <v>5.5502035115035035E-2</v>
      </c>
    </row>
    <row r="150" spans="1:34">
      <c r="A150" s="1" t="s">
        <v>30</v>
      </c>
      <c r="B150" s="1">
        <v>1986</v>
      </c>
      <c r="C150" s="2">
        <v>-0.32969584954605791</v>
      </c>
      <c r="D150" s="2">
        <v>-1.2847362949999983</v>
      </c>
      <c r="E150" s="3">
        <f t="shared" si="44"/>
        <v>9.5504044545394046E-3</v>
      </c>
      <c r="F150" s="4">
        <v>22524.323159</v>
      </c>
      <c r="G150" s="4">
        <v>106665</v>
      </c>
      <c r="H150" s="3">
        <f t="shared" si="78"/>
        <v>0.31792398967611973</v>
      </c>
      <c r="I150" s="3">
        <f t="shared" si="79"/>
        <v>0.21116882912858012</v>
      </c>
      <c r="J150" s="5">
        <v>4.9542829718085851E-2</v>
      </c>
      <c r="K150" s="6">
        <v>4.9542829718085851E-2</v>
      </c>
      <c r="L150" s="5">
        <v>3.0127194631495068E-2</v>
      </c>
      <c r="M150" s="7">
        <v>1.56</v>
      </c>
      <c r="N150" s="2">
        <v>-2.4319999999999999</v>
      </c>
      <c r="O150" s="9">
        <v>-8.1999999999999998E-4</v>
      </c>
      <c r="P150" s="8">
        <v>1</v>
      </c>
      <c r="Q150" s="9">
        <v>-8.3174632943629114E-4</v>
      </c>
      <c r="R150" s="10">
        <v>0.4</v>
      </c>
      <c r="S150" s="8">
        <v>1.25</v>
      </c>
      <c r="T150" s="7">
        <v>0.8</v>
      </c>
      <c r="U150" s="7">
        <v>0.31</v>
      </c>
      <c r="V150" s="7">
        <v>0.8</v>
      </c>
      <c r="W150" s="10">
        <v>0.6</v>
      </c>
      <c r="Z150" s="3">
        <f t="shared" si="61"/>
        <v>4.0207126443003754E-2</v>
      </c>
      <c r="AA150" s="3">
        <f t="shared" si="62"/>
        <v>6.0840950169561571E-2</v>
      </c>
      <c r="AB150" s="3">
        <f t="shared" si="80"/>
        <v>6.6160385339252711E-2</v>
      </c>
      <c r="AC150" s="45">
        <f t="shared" si="81"/>
        <v>6.6160385339252711E-2</v>
      </c>
      <c r="AE150" s="13">
        <f t="shared" si="82"/>
        <v>3.8937427713224691E-2</v>
      </c>
      <c r="AF150" s="13">
        <f t="shared" si="83"/>
        <v>5.8919657006312257E-2</v>
      </c>
      <c r="AG150" s="13">
        <f t="shared" si="66"/>
        <v>6.4071110012749996E-2</v>
      </c>
      <c r="AH150" s="35">
        <f t="shared" si="67"/>
        <v>6.4071110012749996E-2</v>
      </c>
    </row>
    <row r="151" spans="1:34" s="30" customFormat="1">
      <c r="A151" s="57" t="s">
        <v>30</v>
      </c>
      <c r="B151" s="57">
        <v>1987</v>
      </c>
      <c r="C151" s="58">
        <v>0.75213222058805262</v>
      </c>
      <c r="D151" s="58">
        <v>-1.2847362949999983</v>
      </c>
      <c r="E151" s="49">
        <f t="shared" si="44"/>
        <v>2.0368685155880511E-2</v>
      </c>
      <c r="F151" s="59">
        <v>27170.999574000001</v>
      </c>
      <c r="G151" s="59">
        <v>110747</v>
      </c>
      <c r="H151" s="49">
        <f t="shared" si="78"/>
        <v>0.31792398967611973</v>
      </c>
      <c r="I151" s="49">
        <f t="shared" si="79"/>
        <v>0.24534298512826533</v>
      </c>
      <c r="J151" s="14">
        <v>4.3599855830310986E-2</v>
      </c>
      <c r="K151" s="55">
        <v>4.3599855830310986E-2</v>
      </c>
      <c r="L151" s="14">
        <v>3.1812253744578252E-2</v>
      </c>
      <c r="M151" s="60">
        <v>1.56</v>
      </c>
      <c r="N151" s="58">
        <v>-0.79</v>
      </c>
      <c r="O151" s="61">
        <v>1.5990000000000001E-2</v>
      </c>
      <c r="P151" s="62">
        <v>1</v>
      </c>
      <c r="Q151" s="61">
        <v>1.0652961642426875E-3</v>
      </c>
      <c r="R151" s="63">
        <v>0.4</v>
      </c>
      <c r="S151" s="62">
        <v>1.25</v>
      </c>
      <c r="T151" s="60">
        <v>0.8</v>
      </c>
      <c r="U151" s="60">
        <v>0.31</v>
      </c>
      <c r="V151" s="60">
        <v>0.8</v>
      </c>
      <c r="W151" s="63">
        <v>0.6</v>
      </c>
      <c r="X151" s="64"/>
      <c r="Y151" s="57"/>
      <c r="Z151" s="49">
        <f t="shared" si="61"/>
        <v>0.11949305265834977</v>
      </c>
      <c r="AA151" s="49">
        <f t="shared" si="62"/>
        <v>0.14524506730355097</v>
      </c>
      <c r="AB151" s="49">
        <f t="shared" si="80"/>
        <v>0.15444541890311997</v>
      </c>
      <c r="AC151" s="50">
        <f t="shared" si="81"/>
        <v>0.15444541890311997</v>
      </c>
      <c r="AD151" s="49"/>
      <c r="AE151" s="49">
        <f t="shared" si="82"/>
        <v>0.11571958783755977</v>
      </c>
      <c r="AF151" s="49">
        <f t="shared" si="83"/>
        <v>0.14065838096764935</v>
      </c>
      <c r="AG151" s="49">
        <f t="shared" si="66"/>
        <v>0.14956819514828459</v>
      </c>
      <c r="AH151" s="53"/>
    </row>
    <row r="152" spans="1:34">
      <c r="A152" s="1" t="s">
        <v>30</v>
      </c>
      <c r="B152" s="1">
        <v>1988</v>
      </c>
      <c r="C152" s="2">
        <v>-0.323873357006423</v>
      </c>
      <c r="D152" s="2">
        <v>-1.2847362949999983</v>
      </c>
      <c r="E152" s="3">
        <f t="shared" si="44"/>
        <v>9.6086293799357535E-3</v>
      </c>
      <c r="F152" s="4">
        <v>31087.708316</v>
      </c>
      <c r="G152" s="4">
        <v>118382</v>
      </c>
      <c r="H152" s="3">
        <f t="shared" si="78"/>
        <v>0.31792398967611973</v>
      </c>
      <c r="I152" s="3">
        <f t="shared" si="79"/>
        <v>0.26260502708181988</v>
      </c>
      <c r="J152" s="5">
        <v>3.806589021055528E-2</v>
      </c>
      <c r="K152" s="6">
        <v>3.806589021055528E-2</v>
      </c>
      <c r="L152" s="5">
        <v>2.9623114791853346E-2</v>
      </c>
      <c r="M152" s="7">
        <v>1.56</v>
      </c>
      <c r="N152" s="2">
        <v>-2.3410000000000002</v>
      </c>
      <c r="O152" s="9">
        <v>1.0999999999999999E-4</v>
      </c>
      <c r="P152" s="8">
        <v>1</v>
      </c>
      <c r="Q152" s="9">
        <v>4.1601654378596378E-3</v>
      </c>
      <c r="R152" s="10">
        <v>0.4</v>
      </c>
      <c r="S152" s="8">
        <v>1.25</v>
      </c>
      <c r="T152" s="7">
        <v>0.8</v>
      </c>
      <c r="U152" s="7">
        <v>0.31</v>
      </c>
      <c r="V152" s="7">
        <v>0.8</v>
      </c>
      <c r="W152" s="10">
        <v>0.6</v>
      </c>
      <c r="Z152" s="3">
        <f t="shared" si="61"/>
        <v>3.5644666195554016E-2</v>
      </c>
      <c r="AA152" s="3">
        <f t="shared" si="62"/>
        <v>4.4294969187335255E-2</v>
      </c>
      <c r="AB152" s="3">
        <f t="shared" si="80"/>
        <v>4.7904393310488715E-2</v>
      </c>
      <c r="AC152" s="45">
        <f t="shared" si="81"/>
        <v>4.7904393310488715E-2</v>
      </c>
      <c r="AE152" s="13">
        <f t="shared" si="82"/>
        <v>3.4519045157799681E-2</v>
      </c>
      <c r="AF152" s="13">
        <f t="shared" si="83"/>
        <v>4.2896180686682557E-2</v>
      </c>
      <c r="AG152" s="13">
        <f t="shared" si="66"/>
        <v>4.6391622995420649E-2</v>
      </c>
      <c r="AH152" s="35">
        <f t="shared" si="67"/>
        <v>4.6391622995420649E-2</v>
      </c>
    </row>
    <row r="153" spans="1:34">
      <c r="A153" s="1" t="s">
        <v>30</v>
      </c>
      <c r="B153" s="1">
        <v>1989</v>
      </c>
      <c r="C153" s="2">
        <v>0.91052763554988758</v>
      </c>
      <c r="D153" s="2">
        <v>-0.88575782000000025</v>
      </c>
      <c r="E153" s="3">
        <f t="shared" ref="E153:E223" si="84">(C153-D153)/100</f>
        <v>1.7962854555498876E-2</v>
      </c>
      <c r="F153" s="4">
        <v>32429.151700999901</v>
      </c>
      <c r="G153" s="4">
        <v>126483</v>
      </c>
      <c r="H153" s="3">
        <f t="shared" si="78"/>
        <v>0.31792398967611973</v>
      </c>
      <c r="I153" s="3">
        <f t="shared" si="79"/>
        <v>0.2563913862020975</v>
      </c>
      <c r="J153" s="5">
        <v>4.2852073492788745E-2</v>
      </c>
      <c r="K153" s="6">
        <v>4.2852073492788745E-2</v>
      </c>
      <c r="L153" s="5">
        <v>2.8896529802122515E-2</v>
      </c>
      <c r="M153" s="7">
        <v>1.56</v>
      </c>
      <c r="N153" s="2">
        <v>-1.347</v>
      </c>
      <c r="O153" s="9">
        <v>1.171E-2</v>
      </c>
      <c r="P153" s="8">
        <v>1</v>
      </c>
      <c r="Q153" s="9">
        <v>3.9670263385879504E-3</v>
      </c>
      <c r="R153" s="10">
        <v>0.4</v>
      </c>
      <c r="S153" s="8">
        <v>1.25</v>
      </c>
      <c r="T153" s="7">
        <v>0.8</v>
      </c>
      <c r="U153" s="7">
        <v>0.31</v>
      </c>
      <c r="V153" s="7">
        <v>0.8</v>
      </c>
      <c r="W153" s="10">
        <v>0.6</v>
      </c>
      <c r="Z153" s="3">
        <f t="shared" si="61"/>
        <v>9.6197068972107211E-2</v>
      </c>
      <c r="AA153" s="3">
        <f t="shared" si="62"/>
        <v>0.11462073699940961</v>
      </c>
      <c r="AB153" s="3">
        <f t="shared" si="80"/>
        <v>0.12197843483862265</v>
      </c>
      <c r="AC153" s="45">
        <f t="shared" si="81"/>
        <v>0.12197843483862265</v>
      </c>
      <c r="AE153" s="13">
        <f t="shared" si="82"/>
        <v>9.3159266794040657E-2</v>
      </c>
      <c r="AF153" s="13">
        <f t="shared" si="83"/>
        <v>0.11100113477837562</v>
      </c>
      <c r="AG153" s="13">
        <f t="shared" si="66"/>
        <v>0.1181264842647714</v>
      </c>
      <c r="AH153" s="35">
        <f t="shared" si="67"/>
        <v>0.1181264842647714</v>
      </c>
    </row>
    <row r="154" spans="1:34">
      <c r="A154" s="1" t="s">
        <v>30</v>
      </c>
      <c r="B154" s="1">
        <v>1990</v>
      </c>
      <c r="C154" s="2">
        <v>2.2779074235220214</v>
      </c>
      <c r="D154" s="2">
        <v>-0.88575782000000025</v>
      </c>
      <c r="E154" s="3">
        <f t="shared" si="84"/>
        <v>3.1636652435220215E-2</v>
      </c>
      <c r="F154" s="4">
        <v>41880.721694</v>
      </c>
      <c r="G154" s="4">
        <v>136326</v>
      </c>
      <c r="H154" s="3">
        <f t="shared" si="78"/>
        <v>0.31792398967611973</v>
      </c>
      <c r="I154" s="3">
        <f t="shared" si="79"/>
        <v>0.30721008240541053</v>
      </c>
      <c r="J154" s="5">
        <v>4.6697573707267022E-2</v>
      </c>
      <c r="K154" s="6">
        <v>4.6697573707267022E-2</v>
      </c>
      <c r="L154" s="5">
        <v>2.2576547514153677E-2</v>
      </c>
      <c r="M154" s="7">
        <v>1.56</v>
      </c>
      <c r="N154" s="2">
        <v>4.7E-2</v>
      </c>
      <c r="O154" s="9">
        <v>2.7730000000000001E-2</v>
      </c>
      <c r="P154" s="8">
        <v>1</v>
      </c>
      <c r="Q154" s="9">
        <v>5.4150967015531158E-4</v>
      </c>
      <c r="R154" s="10">
        <v>0.4</v>
      </c>
      <c r="S154" s="8">
        <v>1.25</v>
      </c>
      <c r="T154" s="7">
        <v>0.8</v>
      </c>
      <c r="U154" s="7">
        <v>0.31</v>
      </c>
      <c r="V154" s="7">
        <v>0.8</v>
      </c>
      <c r="W154" s="10">
        <v>0.6</v>
      </c>
      <c r="Z154" s="3">
        <f t="shared" si="61"/>
        <v>0.19324375579411218</v>
      </c>
      <c r="AA154" s="3">
        <f t="shared" si="62"/>
        <v>0.19795897434952886</v>
      </c>
      <c r="AB154" s="3">
        <f t="shared" si="80"/>
        <v>0.20837318792045437</v>
      </c>
      <c r="AC154" s="45">
        <f t="shared" si="81"/>
        <v>0.20837318792045437</v>
      </c>
      <c r="AE154" s="13">
        <f t="shared" si="82"/>
        <v>0.18714132140061387</v>
      </c>
      <c r="AF154" s="13">
        <f t="shared" si="83"/>
        <v>0.19170763831743848</v>
      </c>
      <c r="AG154" s="13">
        <f t="shared" si="66"/>
        <v>0.20179298198612422</v>
      </c>
      <c r="AH154" s="35">
        <f t="shared" si="67"/>
        <v>0.20179298198612422</v>
      </c>
    </row>
    <row r="155" spans="1:34">
      <c r="A155" s="1" t="s">
        <v>30</v>
      </c>
      <c r="B155" s="1">
        <v>1991</v>
      </c>
      <c r="C155" s="2">
        <v>1.5851612513942093</v>
      </c>
      <c r="D155" s="2">
        <v>-0.88575782000000025</v>
      </c>
      <c r="E155" s="3">
        <f t="shared" si="84"/>
        <v>2.4709190713942095E-2</v>
      </c>
      <c r="F155" s="4">
        <v>41085.810433999897</v>
      </c>
      <c r="G155" s="4">
        <v>146593</v>
      </c>
      <c r="H155" s="3">
        <f t="shared" si="78"/>
        <v>0.31792398967611973</v>
      </c>
      <c r="I155" s="3">
        <f t="shared" si="79"/>
        <v>0.28027129831574427</v>
      </c>
      <c r="J155" s="5">
        <v>4.4601419198555849E-2</v>
      </c>
      <c r="K155" s="6">
        <v>4.4601419198555849E-2</v>
      </c>
      <c r="L155" s="5">
        <v>3.600801594227148E-2</v>
      </c>
      <c r="M155" s="7">
        <v>1.56</v>
      </c>
      <c r="N155" s="2">
        <v>0.76</v>
      </c>
      <c r="O155" s="9">
        <v>3.6089999999999997E-2</v>
      </c>
      <c r="P155" s="8">
        <v>1</v>
      </c>
      <c r="Q155" s="9">
        <v>1.1460966229431442E-2</v>
      </c>
      <c r="R155" s="10">
        <v>0.4</v>
      </c>
      <c r="S155" s="8">
        <v>1.25</v>
      </c>
      <c r="T155" s="7">
        <v>0.8</v>
      </c>
      <c r="U155" s="7">
        <v>0.31</v>
      </c>
      <c r="V155" s="7">
        <v>0.8</v>
      </c>
      <c r="W155" s="10">
        <v>0.6</v>
      </c>
      <c r="Z155" s="3">
        <f t="shared" si="61"/>
        <v>0.16652156057050213</v>
      </c>
      <c r="AA155" s="3">
        <f t="shared" si="62"/>
        <v>0.18070804567292242</v>
      </c>
      <c r="AB155" s="3">
        <f t="shared" si="80"/>
        <v>0.19121043024667392</v>
      </c>
      <c r="AC155" s="45">
        <f t="shared" si="81"/>
        <v>0.19121043024667392</v>
      </c>
      <c r="AE155" s="13">
        <f t="shared" si="82"/>
        <v>0.16126298497353889</v>
      </c>
      <c r="AF155" s="13">
        <f t="shared" si="83"/>
        <v>0.17500147580956699</v>
      </c>
      <c r="AG155" s="13">
        <f t="shared" si="66"/>
        <v>0.18517220613362106</v>
      </c>
      <c r="AH155" s="35">
        <f t="shared" si="67"/>
        <v>0.18517220613362106</v>
      </c>
    </row>
    <row r="156" spans="1:34">
      <c r="A156" s="1" t="s">
        <v>30</v>
      </c>
      <c r="B156" s="1">
        <v>1992</v>
      </c>
      <c r="C156" s="2">
        <v>1.0002937775347736</v>
      </c>
      <c r="D156" s="2">
        <v>-0.88575782000000025</v>
      </c>
      <c r="E156" s="3">
        <f t="shared" si="84"/>
        <v>1.8860515975347738E-2</v>
      </c>
      <c r="F156" s="4">
        <v>44434.803314999903</v>
      </c>
      <c r="G156" s="4">
        <v>155475</v>
      </c>
      <c r="H156" s="3">
        <f t="shared" si="78"/>
        <v>0.31792398967611973</v>
      </c>
      <c r="I156" s="3">
        <f t="shared" si="79"/>
        <v>0.28580031075735585</v>
      </c>
      <c r="J156" s="5">
        <v>3.7815945693965139E-2</v>
      </c>
      <c r="K156" s="6">
        <v>3.7815945693965139E-2</v>
      </c>
      <c r="L156" s="5">
        <v>3.1960843798435092E-2</v>
      </c>
      <c r="M156" s="7">
        <v>1.56</v>
      </c>
      <c r="N156" s="2">
        <v>0.49299999999999999</v>
      </c>
      <c r="O156" s="9">
        <v>2.962E-2</v>
      </c>
      <c r="P156" s="8">
        <v>1</v>
      </c>
      <c r="Q156" s="9">
        <v>3.6948635769498759E-3</v>
      </c>
      <c r="R156" s="10">
        <v>0.4</v>
      </c>
      <c r="S156" s="8">
        <v>1.25</v>
      </c>
      <c r="T156" s="7">
        <v>0.8</v>
      </c>
      <c r="U156" s="7">
        <v>0.31</v>
      </c>
      <c r="V156" s="7">
        <v>0.8</v>
      </c>
      <c r="W156" s="10">
        <v>0.6</v>
      </c>
      <c r="Z156" s="3">
        <f t="shared" si="61"/>
        <v>0.13836455852093851</v>
      </c>
      <c r="AA156" s="3">
        <f t="shared" si="62"/>
        <v>0.14742428393970283</v>
      </c>
      <c r="AB156" s="3">
        <f t="shared" si="80"/>
        <v>0.15414997431657015</v>
      </c>
      <c r="AC156" s="45">
        <f t="shared" si="81"/>
        <v>0.15414997431657015</v>
      </c>
      <c r="AE156" s="13">
        <f t="shared" si="82"/>
        <v>0.13399515140975096</v>
      </c>
      <c r="AF156" s="13">
        <f t="shared" si="83"/>
        <v>0.14276878023634379</v>
      </c>
      <c r="AG156" s="13">
        <f t="shared" si="66"/>
        <v>0.14928208039078372</v>
      </c>
      <c r="AH156" s="35">
        <f t="shared" si="67"/>
        <v>0.14928208039078372</v>
      </c>
    </row>
    <row r="157" spans="1:34">
      <c r="A157" s="1" t="s">
        <v>30</v>
      </c>
      <c r="B157" s="1">
        <v>1993</v>
      </c>
      <c r="C157" s="2">
        <v>0.20134047780835973</v>
      </c>
      <c r="D157" s="2">
        <v>-0.86436774999999955</v>
      </c>
      <c r="E157" s="3">
        <f t="shared" si="84"/>
        <v>1.0657082278083591E-2</v>
      </c>
      <c r="F157" s="4">
        <v>40159.075014000002</v>
      </c>
      <c r="G157" s="4">
        <v>160275</v>
      </c>
      <c r="H157" s="3">
        <f t="shared" si="78"/>
        <v>0.31792398967611973</v>
      </c>
      <c r="I157" s="3">
        <f t="shared" si="79"/>
        <v>0.2505635627140852</v>
      </c>
      <c r="J157" s="5">
        <v>3.7611380126926851E-2</v>
      </c>
      <c r="K157" s="6">
        <v>3.7611380126926851E-2</v>
      </c>
      <c r="L157" s="5">
        <v>2.6809116654824588E-2</v>
      </c>
      <c r="M157" s="7">
        <v>1.56</v>
      </c>
      <c r="N157" s="2">
        <v>-1.2749999999999999</v>
      </c>
      <c r="O157" s="9">
        <v>8.1899999999999994E-3</v>
      </c>
      <c r="P157" s="8">
        <v>1</v>
      </c>
      <c r="Q157" s="9">
        <v>-2.507411423298524E-2</v>
      </c>
      <c r="R157" s="10">
        <v>0.4</v>
      </c>
      <c r="S157" s="8">
        <v>1.25</v>
      </c>
      <c r="T157" s="7">
        <v>0.8</v>
      </c>
      <c r="U157" s="7">
        <v>0.31</v>
      </c>
      <c r="V157" s="7">
        <v>0.8</v>
      </c>
      <c r="W157" s="10">
        <v>0.6</v>
      </c>
      <c r="Z157" s="3">
        <f t="shared" si="61"/>
        <v>9.6971961883102295E-2</v>
      </c>
      <c r="AA157" s="3">
        <f t="shared" si="62"/>
        <v>0.1092159844195774</v>
      </c>
      <c r="AB157" s="3">
        <f t="shared" si="80"/>
        <v>0.11319509455386763</v>
      </c>
      <c r="AC157" s="45">
        <f t="shared" si="81"/>
        <v>0.11319509455386763</v>
      </c>
      <c r="AE157" s="13">
        <f t="shared" si="82"/>
        <v>9.3909689402583263E-2</v>
      </c>
      <c r="AF157" s="13">
        <f t="shared" si="83"/>
        <v>0.10576705859580127</v>
      </c>
      <c r="AG157" s="13">
        <f t="shared" si="66"/>
        <v>0.10962051262058758</v>
      </c>
      <c r="AH157" s="35">
        <f t="shared" si="67"/>
        <v>0.10962051262058758</v>
      </c>
    </row>
    <row r="158" spans="1:34">
      <c r="A158" s="1" t="s">
        <v>30</v>
      </c>
      <c r="B158" s="1">
        <v>1994</v>
      </c>
      <c r="C158" s="2">
        <v>-0.82134297470908146</v>
      </c>
      <c r="D158" s="2">
        <v>-0.86436774999999955</v>
      </c>
      <c r="E158" s="3">
        <f t="shared" si="84"/>
        <v>4.3024775290918083E-4</v>
      </c>
      <c r="F158" s="4">
        <v>45072.1849</v>
      </c>
      <c r="G158" s="4">
        <v>168943</v>
      </c>
      <c r="H158" s="3">
        <f t="shared" si="78"/>
        <v>0.31792398967611973</v>
      </c>
      <c r="I158" s="3">
        <f t="shared" si="79"/>
        <v>0.26678930112523158</v>
      </c>
      <c r="J158" s="5">
        <v>3.3981814796627562E-2</v>
      </c>
      <c r="K158" s="6">
        <v>3.3981814796627562E-2</v>
      </c>
      <c r="L158" s="5">
        <v>2.831181876957169E-2</v>
      </c>
      <c r="M158" s="7">
        <v>1.56</v>
      </c>
      <c r="N158" s="2">
        <v>-1.266</v>
      </c>
      <c r="O158" s="9">
        <v>5.9899999999999997E-3</v>
      </c>
      <c r="P158" s="8">
        <v>1</v>
      </c>
      <c r="Q158" s="9">
        <v>-1.8560447829871995E-2</v>
      </c>
      <c r="R158" s="10">
        <v>0.4</v>
      </c>
      <c r="S158" s="8">
        <v>1.25</v>
      </c>
      <c r="T158" s="7">
        <v>0.8</v>
      </c>
      <c r="U158" s="7">
        <v>0.31</v>
      </c>
      <c r="V158" s="7">
        <v>0.8</v>
      </c>
      <c r="W158" s="10">
        <v>0.6</v>
      </c>
      <c r="Z158" s="3">
        <f t="shared" si="61"/>
        <v>3.9752923451048125E-2</v>
      </c>
      <c r="AA158" s="3">
        <f t="shared" si="62"/>
        <v>4.010534682315723E-2</v>
      </c>
      <c r="AB158" s="3">
        <f t="shared" si="80"/>
        <v>4.0250909216054058E-2</v>
      </c>
      <c r="AC158" s="45">
        <f t="shared" si="81"/>
        <v>4.0250909216054058E-2</v>
      </c>
      <c r="AE158" s="13">
        <f t="shared" si="82"/>
        <v>3.8497567973646604E-2</v>
      </c>
      <c r="AF158" s="13">
        <f t="shared" si="83"/>
        <v>3.8838862186636479E-2</v>
      </c>
      <c r="AG158" s="13">
        <f t="shared" si="66"/>
        <v>3.897982787238919E-2</v>
      </c>
      <c r="AH158" s="35">
        <f t="shared" si="67"/>
        <v>3.897982787238919E-2</v>
      </c>
    </row>
    <row r="159" spans="1:34">
      <c r="A159" s="1" t="s">
        <v>30</v>
      </c>
      <c r="B159" s="1">
        <v>1995</v>
      </c>
      <c r="C159" s="2">
        <v>-2.2605296320026533</v>
      </c>
      <c r="D159" s="2">
        <v>-0.86436774999999955</v>
      </c>
      <c r="E159" s="3">
        <f t="shared" si="84"/>
        <v>-1.3961618820026538E-2</v>
      </c>
      <c r="F159" s="4">
        <v>57582.932302000001</v>
      </c>
      <c r="G159" s="4">
        <v>175526</v>
      </c>
      <c r="H159" s="3">
        <f t="shared" si="78"/>
        <v>0.31792398967611973</v>
      </c>
      <c r="I159" s="3">
        <f t="shared" si="79"/>
        <v>0.32805927499059967</v>
      </c>
      <c r="J159" s="5">
        <v>2.9271936361493174E-2</v>
      </c>
      <c r="K159" s="6">
        <v>2.9271936361493174E-2</v>
      </c>
      <c r="L159" s="5">
        <v>2.7852750139653736E-2</v>
      </c>
      <c r="M159" s="7">
        <v>1.56</v>
      </c>
      <c r="N159" s="2">
        <v>-1.5289999999999999</v>
      </c>
      <c r="O159" s="9">
        <v>6.5400000000000007E-3</v>
      </c>
      <c r="P159" s="8">
        <v>1</v>
      </c>
      <c r="Q159" s="9">
        <v>-1.3757070457185796E-2</v>
      </c>
      <c r="R159" s="10">
        <v>0.4</v>
      </c>
      <c r="S159" s="8">
        <v>1.25</v>
      </c>
      <c r="T159" s="7">
        <v>0.8</v>
      </c>
      <c r="U159" s="7">
        <v>0.31</v>
      </c>
      <c r="V159" s="7">
        <v>0.8</v>
      </c>
      <c r="W159" s="10">
        <v>0.6</v>
      </c>
      <c r="Z159" s="3">
        <f t="shared" si="61"/>
        <v>-2.7113434871744096E-2</v>
      </c>
      <c r="AA159" s="3">
        <f t="shared" si="62"/>
        <v>-2.5270040230544126E-2</v>
      </c>
      <c r="AB159" s="3">
        <f t="shared" si="80"/>
        <v>-2.8773323105879212E-2</v>
      </c>
      <c r="AC159" s="45">
        <f t="shared" si="81"/>
        <v>-2.8773323105879212E-2</v>
      </c>
      <c r="AE159" s="13">
        <f t="shared" si="82"/>
        <v>-2.6257221138952177E-2</v>
      </c>
      <c r="AF159" s="13">
        <f t="shared" si="83"/>
        <v>-2.4472038960105889E-2</v>
      </c>
      <c r="AG159" s="13">
        <f t="shared" si="66"/>
        <v>-2.7864691849904078E-2</v>
      </c>
      <c r="AH159" s="35">
        <f t="shared" si="67"/>
        <v>-2.7864691849904078E-2</v>
      </c>
    </row>
    <row r="160" spans="1:34">
      <c r="A160" s="1" t="s">
        <v>30</v>
      </c>
      <c r="B160" s="1">
        <v>1996</v>
      </c>
      <c r="C160" s="2">
        <v>-2.2049001345759378</v>
      </c>
      <c r="D160" s="2">
        <v>-0.86436774999999955</v>
      </c>
      <c r="E160" s="3">
        <f t="shared" si="84"/>
        <v>-1.3405323845759383E-2</v>
      </c>
      <c r="F160" s="4">
        <v>57830.455983</v>
      </c>
      <c r="G160" s="4">
        <v>181872</v>
      </c>
      <c r="H160" s="3">
        <f t="shared" si="78"/>
        <v>0.31792398967611973</v>
      </c>
      <c r="I160" s="3">
        <f t="shared" si="79"/>
        <v>0.31797338778371603</v>
      </c>
      <c r="J160" s="5">
        <v>3.7007373680981927E-2</v>
      </c>
      <c r="K160" s="6">
        <v>3.7007373680981927E-2</v>
      </c>
      <c r="L160" s="5">
        <v>7.6259043905717435E-3</v>
      </c>
      <c r="M160" s="7">
        <v>1.56</v>
      </c>
      <c r="N160" s="2">
        <v>-1.357</v>
      </c>
      <c r="O160" s="9">
        <v>-6.2E-4</v>
      </c>
      <c r="P160" s="8">
        <v>1</v>
      </c>
      <c r="Q160" s="9">
        <v>-1.7678659260924753E-2</v>
      </c>
      <c r="R160" s="10">
        <v>0.4</v>
      </c>
      <c r="S160" s="8">
        <v>1.25</v>
      </c>
      <c r="T160" s="7">
        <v>0.8</v>
      </c>
      <c r="U160" s="7">
        <v>0.31</v>
      </c>
      <c r="V160" s="7">
        <v>0.8</v>
      </c>
      <c r="W160" s="10">
        <v>0.6</v>
      </c>
      <c r="Z160" s="3">
        <f t="shared" si="61"/>
        <v>-3.4583866515222772E-2</v>
      </c>
      <c r="AA160" s="3">
        <f t="shared" si="62"/>
        <v>-3.4574966397857086E-2</v>
      </c>
      <c r="AB160" s="3">
        <f t="shared" si="80"/>
        <v>-3.7251035950654647E-2</v>
      </c>
      <c r="AC160" s="45">
        <f t="shared" si="81"/>
        <v>-3.7251035950654647E-2</v>
      </c>
      <c r="AE160" s="13">
        <f t="shared" si="82"/>
        <v>-3.3491744414742057E-2</v>
      </c>
      <c r="AF160" s="13">
        <f t="shared" si="83"/>
        <v>-3.3483125353714234E-2</v>
      </c>
      <c r="AG160" s="13">
        <f t="shared" si="66"/>
        <v>-3.6074687446949763E-2</v>
      </c>
      <c r="AH160" s="35">
        <f t="shared" si="67"/>
        <v>-3.6074687446949763E-2</v>
      </c>
    </row>
    <row r="161" spans="1:34">
      <c r="A161" s="1" t="s">
        <v>30</v>
      </c>
      <c r="B161" s="1">
        <v>1997</v>
      </c>
      <c r="C161" s="2">
        <v>-2.0214782353494867</v>
      </c>
      <c r="D161" s="2">
        <v>-0.98135914999999851</v>
      </c>
      <c r="E161" s="3">
        <f t="shared" si="84"/>
        <v>-1.0401190853494882E-2</v>
      </c>
      <c r="F161" s="4">
        <v>56713.720110000002</v>
      </c>
      <c r="G161" s="4">
        <v>185141</v>
      </c>
      <c r="H161" s="3">
        <f t="shared" si="78"/>
        <v>0.31792398967611973</v>
      </c>
      <c r="I161" s="3">
        <f t="shared" si="79"/>
        <v>0.30632717825873257</v>
      </c>
      <c r="J161" s="5">
        <v>3.7788207674355416E-2</v>
      </c>
      <c r="K161" s="6">
        <v>3.7788207674355416E-2</v>
      </c>
      <c r="L161" s="5">
        <v>5.1194435363125859E-3</v>
      </c>
      <c r="M161" s="7">
        <v>1.56</v>
      </c>
      <c r="N161" s="2">
        <v>-1.373</v>
      </c>
      <c r="O161" s="9">
        <v>-8.2500000000000004E-3</v>
      </c>
      <c r="P161" s="8">
        <v>1</v>
      </c>
      <c r="Q161" s="9">
        <v>-1.2612394156593923E-2</v>
      </c>
      <c r="R161" s="10">
        <v>0.4</v>
      </c>
      <c r="S161" s="8">
        <v>1.25</v>
      </c>
      <c r="T161" s="7">
        <v>0.8</v>
      </c>
      <c r="U161" s="7">
        <v>0.31</v>
      </c>
      <c r="V161" s="7">
        <v>0.8</v>
      </c>
      <c r="W161" s="10">
        <v>0.6</v>
      </c>
      <c r="Z161" s="3">
        <f t="shared" si="61"/>
        <v>-4.4801050480966935E-2</v>
      </c>
      <c r="AA161" s="3">
        <f t="shared" si="62"/>
        <v>-4.6483860215940198E-2</v>
      </c>
      <c r="AB161" s="3">
        <f t="shared" si="80"/>
        <v>-4.855209871454462E-2</v>
      </c>
      <c r="AC161" s="45">
        <f t="shared" si="81"/>
        <v>-4.855209871454462E-2</v>
      </c>
      <c r="AE161" s="13">
        <f t="shared" si="82"/>
        <v>-4.3386280465778505E-2</v>
      </c>
      <c r="AF161" s="13">
        <f t="shared" si="83"/>
        <v>-4.5015948840699982E-2</v>
      </c>
      <c r="AG161" s="13">
        <f t="shared" si="66"/>
        <v>-4.7018874544611629E-2</v>
      </c>
      <c r="AH161" s="35">
        <f t="shared" si="67"/>
        <v>-4.7018874544611629E-2</v>
      </c>
    </row>
    <row r="162" spans="1:34">
      <c r="A162" s="1" t="s">
        <v>30</v>
      </c>
      <c r="B162" s="1">
        <v>1998</v>
      </c>
      <c r="C162" s="2">
        <v>-0.88476775337277336</v>
      </c>
      <c r="D162" s="2">
        <v>-0.98135914999999851</v>
      </c>
      <c r="E162" s="3">
        <f t="shared" si="84"/>
        <v>9.6591396627225155E-4</v>
      </c>
      <c r="F162" s="4">
        <v>60856.833189999903</v>
      </c>
      <c r="G162" s="4">
        <v>192384</v>
      </c>
      <c r="H162" s="3">
        <f t="shared" si="78"/>
        <v>0.31792398967611973</v>
      </c>
      <c r="I162" s="3">
        <f t="shared" si="79"/>
        <v>0.31633001283890499</v>
      </c>
      <c r="J162" s="5">
        <v>2.7456002313566857E-2</v>
      </c>
      <c r="K162" s="6">
        <v>2.7456002313566857E-2</v>
      </c>
      <c r="L162" s="5">
        <v>3.3040316086074079E-2</v>
      </c>
      <c r="M162" s="7">
        <v>1.56</v>
      </c>
      <c r="N162" s="2">
        <v>1.9E-2</v>
      </c>
      <c r="O162" s="9">
        <v>3.8600000000000001E-3</v>
      </c>
      <c r="P162" s="8">
        <v>1</v>
      </c>
      <c r="Q162" s="9">
        <v>-7.3312850587935541E-3</v>
      </c>
      <c r="R162" s="10">
        <v>0.4</v>
      </c>
      <c r="S162" s="8">
        <v>1.25</v>
      </c>
      <c r="T162" s="7">
        <v>0.8</v>
      </c>
      <c r="U162" s="7">
        <v>0.31</v>
      </c>
      <c r="V162" s="7">
        <v>0.8</v>
      </c>
      <c r="W162" s="10">
        <v>0.6</v>
      </c>
      <c r="Z162" s="3">
        <f t="shared" si="61"/>
        <v>2.2270484468524792E-2</v>
      </c>
      <c r="AA162" s="3">
        <f t="shared" si="62"/>
        <v>2.2291285215858825E-2</v>
      </c>
      <c r="AB162" s="3">
        <f t="shared" si="80"/>
        <v>2.2558432455931119E-2</v>
      </c>
      <c r="AC162" s="45">
        <f t="shared" si="81"/>
        <v>2.2558432455931119E-2</v>
      </c>
      <c r="AE162" s="13">
        <f t="shared" si="82"/>
        <v>2.1567206011624009E-2</v>
      </c>
      <c r="AF162" s="13">
        <f t="shared" si="83"/>
        <v>2.1587349893252755E-2</v>
      </c>
      <c r="AG162" s="13">
        <f t="shared" si="66"/>
        <v>2.184606090469119E-2</v>
      </c>
      <c r="AH162" s="35">
        <f t="shared" si="67"/>
        <v>2.184606090469119E-2</v>
      </c>
    </row>
    <row r="163" spans="1:34">
      <c r="A163" s="1" t="s">
        <v>30</v>
      </c>
      <c r="B163" s="1">
        <v>1999</v>
      </c>
      <c r="C163" s="2">
        <v>-1.3363959427667134</v>
      </c>
      <c r="D163" s="2">
        <v>-0.98135914999999851</v>
      </c>
      <c r="E163" s="3">
        <f t="shared" si="84"/>
        <v>-3.5503679276671484E-3</v>
      </c>
      <c r="F163" s="4">
        <v>59271.554655</v>
      </c>
      <c r="G163" s="4">
        <v>200025</v>
      </c>
      <c r="H163" s="3">
        <f t="shared" si="78"/>
        <v>0.31792398967611973</v>
      </c>
      <c r="I163" s="3">
        <f t="shared" si="79"/>
        <v>0.29632073318335206</v>
      </c>
      <c r="J163" s="5">
        <v>3.4923986780622446E-2</v>
      </c>
      <c r="K163" s="6">
        <v>3.4923986780622446E-2</v>
      </c>
      <c r="L163" s="5">
        <v>4.885399793108236E-2</v>
      </c>
      <c r="M163" s="7">
        <v>1.56</v>
      </c>
      <c r="N163" s="2">
        <v>1.202</v>
      </c>
      <c r="O163" s="9">
        <v>2.1800000000000001E-3</v>
      </c>
      <c r="P163" s="8">
        <v>1</v>
      </c>
      <c r="Q163" s="9">
        <v>-2.0615475565859982E-3</v>
      </c>
      <c r="R163" s="10">
        <v>0.4</v>
      </c>
      <c r="S163" s="8">
        <v>1.25</v>
      </c>
      <c r="T163" s="7">
        <v>0.8</v>
      </c>
      <c r="U163" s="7">
        <v>0.31</v>
      </c>
      <c r="V163" s="7">
        <v>0.8</v>
      </c>
      <c r="W163" s="10">
        <v>0.6</v>
      </c>
      <c r="Z163" s="3">
        <f t="shared" si="61"/>
        <v>-7.751359714393855E-3</v>
      </c>
      <c r="AA163" s="3">
        <f t="shared" si="62"/>
        <v>-8.8575489549553438E-3</v>
      </c>
      <c r="AB163" s="3">
        <f t="shared" si="80"/>
        <v>-1.0346096442363284E-2</v>
      </c>
      <c r="AC163" s="45">
        <f t="shared" si="81"/>
        <v>-1.0346096442363284E-2</v>
      </c>
      <c r="AE163" s="13">
        <f t="shared" si="82"/>
        <v>-7.5065799339393115E-3</v>
      </c>
      <c r="AF163" s="13">
        <f t="shared" si="83"/>
        <v>-8.5778368826935954E-3</v>
      </c>
      <c r="AG163" s="13">
        <f t="shared" si="66"/>
        <v>-1.0019377607341284E-2</v>
      </c>
      <c r="AH163" s="35">
        <f t="shared" si="67"/>
        <v>-1.0019377607341284E-2</v>
      </c>
    </row>
    <row r="164" spans="1:34">
      <c r="A164" s="1" t="s">
        <v>30</v>
      </c>
      <c r="B164" s="1">
        <v>2000</v>
      </c>
      <c r="C164" s="2">
        <v>-0.28086183485242383</v>
      </c>
      <c r="D164" s="2">
        <v>-0.98135914999999851</v>
      </c>
      <c r="E164" s="3">
        <f t="shared" si="84"/>
        <v>7.0049731514757463E-3</v>
      </c>
      <c r="F164" s="4">
        <v>58602.754471</v>
      </c>
      <c r="G164" s="4">
        <v>210392</v>
      </c>
      <c r="H164" s="3">
        <f t="shared" si="78"/>
        <v>0.31792398967611973</v>
      </c>
      <c r="I164" s="3">
        <f t="shared" si="79"/>
        <v>0.27854079276303284</v>
      </c>
      <c r="J164" s="5">
        <v>5.312043331492821E-2</v>
      </c>
      <c r="K164" s="6">
        <v>5.312043331492821E-2</v>
      </c>
      <c r="L164" s="5">
        <v>4.2346433777818888E-2</v>
      </c>
      <c r="M164" s="7">
        <v>1.56</v>
      </c>
      <c r="N164" s="2">
        <v>2.5659999999999998</v>
      </c>
      <c r="O164" s="9">
        <v>1.1639999999999999E-2</v>
      </c>
      <c r="P164" s="8">
        <v>1</v>
      </c>
      <c r="Q164" s="9">
        <v>1.1277082192928641E-2</v>
      </c>
      <c r="R164" s="10">
        <v>0.4</v>
      </c>
      <c r="S164" s="8">
        <v>1.25</v>
      </c>
      <c r="T164" s="7">
        <v>0.8</v>
      </c>
      <c r="U164" s="7">
        <v>0.31</v>
      </c>
      <c r="V164" s="7">
        <v>0.8</v>
      </c>
      <c r="W164" s="10">
        <v>0.6</v>
      </c>
      <c r="Z164" s="3">
        <f t="shared" si="61"/>
        <v>3.9286415548871585E-2</v>
      </c>
      <c r="AA164" s="3">
        <f t="shared" si="62"/>
        <v>4.3519213326241736E-2</v>
      </c>
      <c r="AB164" s="3">
        <f t="shared" si="80"/>
        <v>4.7125564748834718E-2</v>
      </c>
      <c r="AC164" s="45">
        <f t="shared" si="81"/>
        <v>4.7125564748834718E-2</v>
      </c>
      <c r="AE164" s="13">
        <f t="shared" si="82"/>
        <v>3.8045791899959852E-2</v>
      </c>
      <c r="AF164" s="13">
        <f t="shared" si="83"/>
        <v>4.2144922379097255E-2</v>
      </c>
      <c r="AG164" s="13">
        <f t="shared" si="66"/>
        <v>4.5637389019924146E-2</v>
      </c>
      <c r="AH164" s="35">
        <f t="shared" si="67"/>
        <v>4.5637389019924146E-2</v>
      </c>
    </row>
    <row r="165" spans="1:34">
      <c r="A165" s="1" t="s">
        <v>30</v>
      </c>
      <c r="B165" s="1">
        <v>2001</v>
      </c>
      <c r="C165" s="2">
        <v>-1.0944270796160127</v>
      </c>
      <c r="D165" s="2">
        <v>-0.88373078499999824</v>
      </c>
      <c r="E165" s="3">
        <f t="shared" si="84"/>
        <v>-2.1069629461601446E-3</v>
      </c>
      <c r="F165" s="4">
        <v>61647.688003000003</v>
      </c>
      <c r="G165" s="4">
        <v>215878</v>
      </c>
      <c r="H165" s="3">
        <f t="shared" si="78"/>
        <v>0.31792398967611973</v>
      </c>
      <c r="I165" s="3">
        <f t="shared" si="79"/>
        <v>0.28556725559343704</v>
      </c>
      <c r="J165" s="5">
        <v>5.0239503381571328E-2</v>
      </c>
      <c r="K165" s="6">
        <v>5.0239503381571328E-2</v>
      </c>
      <c r="L165" s="5">
        <v>5.0316139424914079E-2</v>
      </c>
      <c r="M165" s="7">
        <v>1.56</v>
      </c>
      <c r="N165" s="2">
        <v>1.1859999999999999</v>
      </c>
      <c r="O165" s="9">
        <v>1.2900000000000001E-3</v>
      </c>
      <c r="P165" s="8">
        <v>1</v>
      </c>
      <c r="Q165" s="9">
        <v>1.0257586917488268E-2</v>
      </c>
      <c r="R165" s="10">
        <v>0.4</v>
      </c>
      <c r="S165" s="8">
        <v>1.25</v>
      </c>
      <c r="T165" s="7">
        <v>0.8</v>
      </c>
      <c r="U165" s="7">
        <v>0.31</v>
      </c>
      <c r="V165" s="7">
        <v>0.8</v>
      </c>
      <c r="W165" s="10">
        <v>0.6</v>
      </c>
      <c r="Z165" s="3">
        <f t="shared" si="61"/>
        <v>-2.0207120443771372E-2</v>
      </c>
      <c r="AA165" s="3">
        <f t="shared" si="62"/>
        <v>-2.122738325255304E-2</v>
      </c>
      <c r="AB165" s="3">
        <f t="shared" si="80"/>
        <v>-2.2348117958294299E-2</v>
      </c>
      <c r="AC165" s="45">
        <f t="shared" si="81"/>
        <v>-2.2348117958294299E-2</v>
      </c>
      <c r="AE165" s="13">
        <f t="shared" si="82"/>
        <v>-1.9569000850810172E-2</v>
      </c>
      <c r="AF165" s="13">
        <f t="shared" si="83"/>
        <v>-2.0557044834051363E-2</v>
      </c>
      <c r="AG165" s="13">
        <f t="shared" si="66"/>
        <v>-2.1642387917506056E-2</v>
      </c>
      <c r="AH165" s="35">
        <f t="shared" si="67"/>
        <v>-2.1642387917506056E-2</v>
      </c>
    </row>
    <row r="166" spans="1:34">
      <c r="A166" s="1" t="s">
        <v>30</v>
      </c>
      <c r="B166" s="1">
        <v>2002</v>
      </c>
      <c r="C166" s="2">
        <v>2.2451425056255614</v>
      </c>
      <c r="D166" s="2">
        <v>-0.88373078499999824</v>
      </c>
      <c r="E166" s="3">
        <f t="shared" si="84"/>
        <v>3.1288732906255598E-2</v>
      </c>
      <c r="F166" s="4">
        <v>67681.699408999906</v>
      </c>
      <c r="G166" s="4">
        <v>220841</v>
      </c>
      <c r="H166" s="3">
        <f t="shared" si="78"/>
        <v>0.31792398967611973</v>
      </c>
      <c r="I166" s="3">
        <f t="shared" si="79"/>
        <v>0.30647252733414493</v>
      </c>
      <c r="J166" s="5">
        <v>4.5172100130140426E-2</v>
      </c>
      <c r="K166" s="6">
        <v>4.5172100130140426E-2</v>
      </c>
      <c r="L166" s="5">
        <v>2.3634729810346516E-2</v>
      </c>
      <c r="M166" s="7">
        <v>1.56</v>
      </c>
      <c r="N166" s="2">
        <v>0.69799999999999995</v>
      </c>
      <c r="O166" s="9">
        <v>-6.2700000000000004E-3</v>
      </c>
      <c r="P166" s="8">
        <v>1</v>
      </c>
      <c r="Q166" s="9">
        <v>3.559793626317917E-4</v>
      </c>
      <c r="R166" s="10">
        <v>0.4</v>
      </c>
      <c r="S166" s="8">
        <v>1.25</v>
      </c>
      <c r="T166" s="7">
        <v>0.8</v>
      </c>
      <c r="U166" s="7">
        <v>0.31</v>
      </c>
      <c r="V166" s="7">
        <v>0.8</v>
      </c>
      <c r="W166" s="10">
        <v>0.6</v>
      </c>
      <c r="Z166" s="3">
        <f t="shared" si="61"/>
        <v>0.11994373155579684</v>
      </c>
      <c r="AA166" s="3">
        <f t="shared" si="62"/>
        <v>0.1249401207597072</v>
      </c>
      <c r="AB166" s="3">
        <f t="shared" si="80"/>
        <v>0.13518980247643594</v>
      </c>
      <c r="AC166" s="45">
        <f t="shared" si="81"/>
        <v>0.13518980247643594</v>
      </c>
      <c r="AE166" s="13">
        <f t="shared" si="82"/>
        <v>0.11615603476982431</v>
      </c>
      <c r="AF166" s="13">
        <f t="shared" si="83"/>
        <v>0.12099464326203223</v>
      </c>
      <c r="AG166" s="13">
        <f t="shared" si="66"/>
        <v>0.13092065081928531</v>
      </c>
      <c r="AH166" s="35">
        <f t="shared" si="67"/>
        <v>0.13092065081928531</v>
      </c>
    </row>
    <row r="167" spans="1:34">
      <c r="A167" s="1" t="s">
        <v>30</v>
      </c>
      <c r="B167" s="1">
        <v>2003</v>
      </c>
      <c r="C167" s="2">
        <v>0.75860815547225724</v>
      </c>
      <c r="D167" s="2">
        <v>-0.88373078499999824</v>
      </c>
      <c r="E167" s="3">
        <f t="shared" si="84"/>
        <v>1.6423389404722554E-2</v>
      </c>
      <c r="F167" s="4">
        <v>88685.106541000001</v>
      </c>
      <c r="G167" s="4">
        <v>226175</v>
      </c>
      <c r="H167" s="3">
        <f t="shared" si="78"/>
        <v>0.31792398967611973</v>
      </c>
      <c r="I167" s="3">
        <f t="shared" si="79"/>
        <v>0.39210835212114514</v>
      </c>
      <c r="J167" s="5">
        <v>4.760616412669201E-2</v>
      </c>
      <c r="K167" s="6">
        <v>4.760616412669201E-2</v>
      </c>
      <c r="L167" s="5">
        <v>1.3478062247621969E-2</v>
      </c>
      <c r="M167" s="7">
        <v>1.56</v>
      </c>
      <c r="N167" s="2">
        <v>-0.56399999999999995</v>
      </c>
      <c r="O167" s="9">
        <v>-1.6040000000000002E-2</v>
      </c>
      <c r="P167" s="8">
        <v>1</v>
      </c>
      <c r="Q167" s="9">
        <v>-6.331924691881612E-3</v>
      </c>
      <c r="R167" s="10">
        <v>0.4</v>
      </c>
      <c r="S167" s="8">
        <v>1.25</v>
      </c>
      <c r="T167" s="7">
        <v>0.8</v>
      </c>
      <c r="U167" s="7">
        <v>0.31</v>
      </c>
      <c r="V167" s="7">
        <v>0.8</v>
      </c>
      <c r="W167" s="10">
        <v>0.6</v>
      </c>
      <c r="Z167" s="3">
        <f t="shared" si="61"/>
        <v>4.4793139933915309E-2</v>
      </c>
      <c r="AA167" s="3">
        <f t="shared" si="62"/>
        <v>3.1514061024816506E-2</v>
      </c>
      <c r="AB167" s="3">
        <f t="shared" si="80"/>
        <v>3.5216443875191114E-2</v>
      </c>
      <c r="AC167" s="45">
        <f t="shared" si="81"/>
        <v>3.5216443875191114E-2</v>
      </c>
      <c r="AE167" s="13">
        <f t="shared" si="82"/>
        <v>4.3378619725475881E-2</v>
      </c>
      <c r="AF167" s="13">
        <f t="shared" si="83"/>
        <v>3.0518880150348617E-2</v>
      </c>
      <c r="AG167" s="13">
        <f t="shared" si="66"/>
        <v>3.4104345647553498E-2</v>
      </c>
      <c r="AH167" s="35">
        <f t="shared" si="67"/>
        <v>3.4104345647553498E-2</v>
      </c>
    </row>
    <row r="168" spans="1:34">
      <c r="A168" s="1" t="s">
        <v>30</v>
      </c>
      <c r="B168" s="1">
        <v>2004</v>
      </c>
      <c r="C168" s="2">
        <v>0.73463006193036917</v>
      </c>
      <c r="D168" s="2">
        <v>-0.88373078499999824</v>
      </c>
      <c r="E168" s="3">
        <f t="shared" si="84"/>
        <v>1.6183608469303674E-2</v>
      </c>
      <c r="F168" s="4">
        <v>103741.58637</v>
      </c>
      <c r="G168" s="4">
        <v>236149</v>
      </c>
      <c r="H168" s="3">
        <f t="shared" si="78"/>
        <v>0.31792398967611973</v>
      </c>
      <c r="I168" s="3">
        <f t="shared" si="79"/>
        <v>0.4393056348745919</v>
      </c>
      <c r="J168" s="5">
        <v>6.1934422542671348E-2</v>
      </c>
      <c r="K168" s="6">
        <v>6.1934422542671348E-2</v>
      </c>
      <c r="L168" s="5">
        <v>1.2878485664898385E-2</v>
      </c>
      <c r="M168" s="7">
        <v>1.56</v>
      </c>
      <c r="N168" s="2">
        <v>-9.4E-2</v>
      </c>
      <c r="O168" s="9">
        <v>-1.7479999999999999E-2</v>
      </c>
      <c r="P168" s="8">
        <v>1</v>
      </c>
      <c r="Q168" s="9">
        <v>-1.1412464066716743E-3</v>
      </c>
      <c r="R168" s="10">
        <v>0.4</v>
      </c>
      <c r="S168" s="8">
        <v>1.25</v>
      </c>
      <c r="T168" s="7">
        <v>0.8</v>
      </c>
      <c r="U168" s="7">
        <v>0.31</v>
      </c>
      <c r="V168" s="7">
        <v>0.8</v>
      </c>
      <c r="W168" s="10">
        <v>0.6</v>
      </c>
      <c r="Z168" s="3">
        <f t="shared" si="61"/>
        <v>3.3663674363867947E-2</v>
      </c>
      <c r="AA168" s="3">
        <f t="shared" si="62"/>
        <v>1.4553682836107572E-2</v>
      </c>
      <c r="AB168" s="3">
        <f t="shared" si="80"/>
        <v>1.8601097933393963E-2</v>
      </c>
      <c r="AC168" s="45">
        <f t="shared" si="81"/>
        <v>1.8601097933393963E-2</v>
      </c>
      <c r="AE168" s="13">
        <f t="shared" si="82"/>
        <v>3.2600610962903696E-2</v>
      </c>
      <c r="AF168" s="13">
        <f t="shared" si="83"/>
        <v>1.4094092851809438E-2</v>
      </c>
      <c r="AG168" s="13">
        <f t="shared" si="66"/>
        <v>1.8013694840760468E-2</v>
      </c>
      <c r="AH168" s="35">
        <f t="shared" si="67"/>
        <v>1.8013694840760468E-2</v>
      </c>
    </row>
    <row r="169" spans="1:34">
      <c r="A169" s="1" t="s">
        <v>30</v>
      </c>
      <c r="B169" s="1">
        <v>2005</v>
      </c>
      <c r="C169" s="2">
        <v>1.087838842028521</v>
      </c>
      <c r="D169" s="2">
        <v>-0.7246121807292516</v>
      </c>
      <c r="E169" s="3">
        <f t="shared" si="84"/>
        <v>1.8124510227577727E-2</v>
      </c>
      <c r="F169" s="4">
        <v>113532.242929999</v>
      </c>
      <c r="G169" s="4">
        <v>245330</v>
      </c>
      <c r="H169" s="3">
        <f t="shared" si="78"/>
        <v>0.31792398967611973</v>
      </c>
      <c r="I169" s="3">
        <f t="shared" si="79"/>
        <v>0.4627735822361676</v>
      </c>
      <c r="J169" s="5">
        <v>7.219686235254677E-2</v>
      </c>
      <c r="K169" s="6">
        <v>7.219686235254677E-2</v>
      </c>
      <c r="L169" s="5">
        <v>1.1932546547478978E-2</v>
      </c>
      <c r="M169" s="7">
        <v>1.56</v>
      </c>
      <c r="N169" s="2">
        <v>0.24</v>
      </c>
      <c r="O169" s="9">
        <v>-1.159E-2</v>
      </c>
      <c r="P169" s="8">
        <v>1</v>
      </c>
      <c r="Q169" s="9">
        <v>7.5547070598220353E-4</v>
      </c>
      <c r="R169" s="10">
        <v>0.4</v>
      </c>
      <c r="S169" s="8">
        <v>1.25</v>
      </c>
      <c r="T169" s="7">
        <v>0.8</v>
      </c>
      <c r="U169" s="7">
        <v>0.31</v>
      </c>
      <c r="V169" s="7">
        <v>0.8</v>
      </c>
      <c r="W169" s="10">
        <v>0.6</v>
      </c>
      <c r="Z169" s="3">
        <f t="shared" si="61"/>
        <v>5.1865585739704977E-2</v>
      </c>
      <c r="AA169" s="3">
        <f t="shared" si="62"/>
        <v>2.7621049318163522E-2</v>
      </c>
      <c r="AB169" s="3">
        <f t="shared" si="80"/>
        <v>3.2509076698337289E-2</v>
      </c>
      <c r="AC169" s="45">
        <f t="shared" si="81"/>
        <v>3.2509076698337289E-2</v>
      </c>
      <c r="AE169" s="13">
        <f t="shared" si="82"/>
        <v>5.0227725137398503E-2</v>
      </c>
      <c r="AF169" s="13">
        <f t="shared" si="83"/>
        <v>2.6748805655484671E-2</v>
      </c>
      <c r="AG169" s="13">
        <f t="shared" si="66"/>
        <v>3.1482474276284526E-2</v>
      </c>
      <c r="AH169" s="35">
        <f t="shared" si="67"/>
        <v>3.1482474276284526E-2</v>
      </c>
    </row>
    <row r="170" spans="1:34">
      <c r="A170" s="1" t="s">
        <v>30</v>
      </c>
      <c r="B170" s="1">
        <v>2006</v>
      </c>
      <c r="C170" s="2">
        <v>3.2842264004630661</v>
      </c>
      <c r="D170" s="2">
        <v>-0.7246121807292516</v>
      </c>
      <c r="E170" s="3">
        <f t="shared" si="84"/>
        <v>4.0088385811923179E-2</v>
      </c>
      <c r="F170" s="4">
        <v>134053.29629</v>
      </c>
      <c r="G170" s="4">
        <v>257897</v>
      </c>
      <c r="H170" s="3">
        <f t="shared" si="78"/>
        <v>0.31792398967611973</v>
      </c>
      <c r="I170" s="3">
        <f t="shared" si="79"/>
        <v>0.51979393436139232</v>
      </c>
      <c r="J170" s="5">
        <v>7.4936364475582745E-2</v>
      </c>
      <c r="K170" s="6">
        <v>7.4936364475582745E-2</v>
      </c>
      <c r="L170" s="5">
        <v>2.7694370873719922E-2</v>
      </c>
      <c r="M170" s="7">
        <v>1.56</v>
      </c>
      <c r="N170" s="2">
        <v>1.887</v>
      </c>
      <c r="O170" s="9">
        <v>9.6499999999999989E-3</v>
      </c>
      <c r="P170" s="8">
        <v>1</v>
      </c>
      <c r="Q170" s="9">
        <v>1.5436048863604345E-2</v>
      </c>
      <c r="R170" s="10">
        <v>0.4</v>
      </c>
      <c r="S170" s="8">
        <v>1.25</v>
      </c>
      <c r="T170" s="7">
        <v>0.8</v>
      </c>
      <c r="U170" s="7">
        <v>0.31</v>
      </c>
      <c r="V170" s="7">
        <v>0.8</v>
      </c>
      <c r="W170" s="10">
        <v>0.6</v>
      </c>
      <c r="Z170" s="3">
        <f t="shared" si="61"/>
        <v>0.17080461588129989</v>
      </c>
      <c r="AA170" s="3">
        <f t="shared" si="62"/>
        <v>0.10426842843135033</v>
      </c>
      <c r="AB170" s="3">
        <f t="shared" si="80"/>
        <v>0.11625281468542406</v>
      </c>
      <c r="AC170" s="45">
        <f t="shared" si="81"/>
        <v>0.11625281468542406</v>
      </c>
      <c r="AE170" s="13">
        <f t="shared" si="82"/>
        <v>0.16541078590610095</v>
      </c>
      <c r="AF170" s="13">
        <f t="shared" si="83"/>
        <v>0.10097574121772873</v>
      </c>
      <c r="AG170" s="13">
        <f t="shared" si="66"/>
        <v>0.11258167316904225</v>
      </c>
      <c r="AH170" s="35">
        <f t="shared" si="67"/>
        <v>0.11258167316904225</v>
      </c>
    </row>
    <row r="171" spans="1:34">
      <c r="A171" s="1" t="s">
        <v>30</v>
      </c>
      <c r="B171" s="1">
        <v>2007</v>
      </c>
      <c r="C171" s="2">
        <v>4.9633480072581939</v>
      </c>
      <c r="D171" s="2">
        <v>-0.7246121807292516</v>
      </c>
      <c r="E171" s="3">
        <f t="shared" si="84"/>
        <v>5.6879601879874453E-2</v>
      </c>
      <c r="F171" s="4">
        <v>161791</v>
      </c>
      <c r="G171" s="4">
        <v>272824</v>
      </c>
      <c r="H171" s="3">
        <f t="shared" si="78"/>
        <v>0.31792398967611973</v>
      </c>
      <c r="I171" s="3">
        <f t="shared" si="79"/>
        <v>0.59302334105503918</v>
      </c>
      <c r="J171" s="14">
        <v>7.4936364475582745E-2</v>
      </c>
      <c r="K171" s="15">
        <v>0.1</v>
      </c>
      <c r="L171" s="5">
        <v>3.3570856499235843E-2</v>
      </c>
      <c r="M171" s="7">
        <v>1.56</v>
      </c>
      <c r="N171" s="2">
        <v>3.6819999999999999</v>
      </c>
      <c r="O171" s="9">
        <v>3.7179999999999998E-2</v>
      </c>
      <c r="P171" s="8">
        <v>1</v>
      </c>
      <c r="Q171" s="9">
        <v>2.9241519086097182E-2</v>
      </c>
      <c r="R171" s="10">
        <v>0.4</v>
      </c>
      <c r="S171" s="8">
        <v>1.25</v>
      </c>
      <c r="T171" s="7">
        <v>0.8</v>
      </c>
      <c r="U171" s="7">
        <v>0.31</v>
      </c>
      <c r="V171" s="7">
        <v>0.8</v>
      </c>
      <c r="W171" s="10">
        <v>0.6</v>
      </c>
      <c r="Z171" s="3">
        <f t="shared" si="61"/>
        <v>0.28215858360130414</v>
      </c>
      <c r="AA171" s="3">
        <f t="shared" si="62"/>
        <v>0.16939387215350127</v>
      </c>
      <c r="AB171" s="3">
        <f t="shared" si="80"/>
        <v>0.18525550004510688</v>
      </c>
      <c r="AC171" s="33">
        <f t="shared" si="81"/>
        <v>0.18948413437251888</v>
      </c>
      <c r="AE171" s="13">
        <f t="shared" si="82"/>
        <v>0.27324831254021031</v>
      </c>
      <c r="AF171" s="13">
        <f t="shared" si="83"/>
        <v>0.1640445919802328</v>
      </c>
      <c r="AG171" s="13">
        <f t="shared" si="66"/>
        <v>0.17940532635947193</v>
      </c>
      <c r="AH171" s="36">
        <f t="shared" si="67"/>
        <v>0.18350042486601828</v>
      </c>
    </row>
    <row r="172" spans="1:34">
      <c r="A172" s="1" t="s">
        <v>30</v>
      </c>
      <c r="B172" s="1">
        <v>2008</v>
      </c>
      <c r="C172" s="2">
        <v>5.7910216841436757</v>
      </c>
      <c r="D172" s="2">
        <v>-0.7246121807292516</v>
      </c>
      <c r="E172" s="3">
        <f t="shared" si="84"/>
        <v>6.5156338648729273E-2</v>
      </c>
      <c r="F172" s="4">
        <v>197211.78516008556</v>
      </c>
      <c r="G172" s="4">
        <v>284674</v>
      </c>
      <c r="H172" s="3">
        <f t="shared" si="78"/>
        <v>0.31792398967611973</v>
      </c>
      <c r="I172" s="3">
        <f t="shared" si="79"/>
        <v>0.69276360032909767</v>
      </c>
      <c r="J172" s="14">
        <v>7.4936364475582745E-2</v>
      </c>
      <c r="K172" s="15">
        <v>0.15</v>
      </c>
      <c r="L172" s="56">
        <v>0.03</v>
      </c>
      <c r="M172" s="7">
        <v>1.56</v>
      </c>
      <c r="N172" s="2">
        <v>3.2480000000000002</v>
      </c>
      <c r="O172" s="9">
        <v>3.2850000000000004E-2</v>
      </c>
      <c r="P172" s="8">
        <v>1</v>
      </c>
      <c r="Q172" s="9">
        <v>1.8935867349209004E-2</v>
      </c>
      <c r="R172" s="10">
        <v>0.4</v>
      </c>
      <c r="S172" s="8">
        <v>1.25</v>
      </c>
      <c r="T172" s="7">
        <v>0.8</v>
      </c>
      <c r="U172" s="7">
        <v>0.31</v>
      </c>
      <c r="V172" s="7">
        <v>0.8</v>
      </c>
      <c r="W172" s="10">
        <v>0.6</v>
      </c>
      <c r="Z172" s="3">
        <f t="shared" si="61"/>
        <v>0.32235498113905159</v>
      </c>
      <c r="AA172" s="3">
        <f t="shared" si="62"/>
        <v>0.1716887324735217</v>
      </c>
      <c r="AB172" s="3">
        <f t="shared" si="80"/>
        <v>0.18667059811103465</v>
      </c>
      <c r="AC172" s="33">
        <f t="shared" si="81"/>
        <v>0.19973999738760878</v>
      </c>
      <c r="AE172" s="13">
        <f t="shared" si="82"/>
        <v>0.31217535015571307</v>
      </c>
      <c r="AF172" s="13">
        <f t="shared" si="83"/>
        <v>0.16626698302698945</v>
      </c>
      <c r="AG172" s="13">
        <f t="shared" si="66"/>
        <v>0.18077573711805461</v>
      </c>
      <c r="AH172" s="36">
        <f t="shared" si="67"/>
        <v>0.19343241852273693</v>
      </c>
    </row>
    <row r="173" spans="1:34">
      <c r="A173" s="7" t="s">
        <v>30</v>
      </c>
      <c r="B173" s="7">
        <v>2009</v>
      </c>
      <c r="C173" s="2">
        <v>2.1619497411483048</v>
      </c>
      <c r="D173" s="2">
        <v>-0.63048549703000401</v>
      </c>
      <c r="E173" s="3">
        <f>(C173-D173)/100</f>
        <v>2.7924352381783087E-2</v>
      </c>
      <c r="F173" s="4">
        <v>197211.78516008556</v>
      </c>
      <c r="G173" s="4">
        <v>284674</v>
      </c>
      <c r="H173" s="3">
        <f t="shared" si="78"/>
        <v>0.31792398967611973</v>
      </c>
      <c r="I173" s="3">
        <f>F173/G173</f>
        <v>0.69276360032909767</v>
      </c>
      <c r="J173" s="14">
        <v>7.4936364475582745E-2</v>
      </c>
      <c r="K173" s="15">
        <v>0.1</v>
      </c>
      <c r="L173" s="56">
        <v>0.03</v>
      </c>
      <c r="M173" s="7">
        <v>1.56</v>
      </c>
      <c r="N173" s="2">
        <v>-2.3959999999999999</v>
      </c>
      <c r="O173" s="9">
        <v>-2.6840000000000003E-2</v>
      </c>
      <c r="P173" s="8">
        <v>1</v>
      </c>
      <c r="Q173" s="9">
        <v>-3.0928055598536751E-2</v>
      </c>
      <c r="R173" s="10">
        <v>0.4</v>
      </c>
      <c r="S173" s="8">
        <v>1.25</v>
      </c>
      <c r="T173" s="7">
        <v>0.8</v>
      </c>
      <c r="U173" s="7">
        <v>0.31</v>
      </c>
      <c r="V173" s="7">
        <v>0.8</v>
      </c>
      <c r="W173" s="10">
        <v>0.6</v>
      </c>
      <c r="Z173" s="3">
        <f>(E173/H173+M173*O173-P173*Q173)/((1-R173)*S173+U173*W173+R173-W173)</f>
        <v>0.10447157467303692</v>
      </c>
      <c r="AA173" s="3">
        <f>(E173/I173+M173*O173-P173*Q173)/((1-R173)*S173+U173*W173+R173-W173)</f>
        <v>3.9899846011919732E-2</v>
      </c>
      <c r="AB173" s="3">
        <f>(E173/(I173*(1-J173-L173))+M173*O173-P173*Q173)/((1-R173)*S173+U173*W173+R173-W173)</f>
        <v>4.6320693224558465E-2</v>
      </c>
      <c r="AC173" s="33">
        <f>(E173/(I173*(1-K173-L173))+M173*O173-P173*Q173)/((1-R173)*S173+U173*W173+R173-W173)</f>
        <v>4.808344489780602E-2</v>
      </c>
      <c r="AE173" s="13">
        <f t="shared" si="82"/>
        <v>0.101172472314941</v>
      </c>
      <c r="AF173" s="13">
        <f t="shared" si="83"/>
        <v>3.8639850874701211E-2</v>
      </c>
      <c r="AG173" s="13">
        <f>(E173/(I173*(1-J173-L173))+M173*O173-P173*Q173)/((1-R173)*T173+V173*W173+R173-W173)</f>
        <v>4.4857934491151358E-2</v>
      </c>
      <c r="AH173" s="36">
        <f>(E173/(I173*(1-K173-L173))+M173*O173-P173*Q173)/((1-R173)*T173+V173*W173+R173-W173)</f>
        <v>4.6565020322085829E-2</v>
      </c>
    </row>
    <row r="174" spans="1:34">
      <c r="A174" s="7" t="s">
        <v>30</v>
      </c>
      <c r="B174" s="7">
        <v>2010</v>
      </c>
      <c r="C174" s="2">
        <v>2.7704383771640249</v>
      </c>
      <c r="D174" s="2">
        <v>-0.63048549703000401</v>
      </c>
      <c r="E174" s="3">
        <f>(C174-D174)/100</f>
        <v>3.4009238741940291E-2</v>
      </c>
      <c r="F174" s="4">
        <v>197211.78516008556</v>
      </c>
      <c r="G174" s="4">
        <v>284674</v>
      </c>
      <c r="H174" s="3">
        <f t="shared" si="78"/>
        <v>0.31792398967611973</v>
      </c>
      <c r="I174" s="3">
        <f>F174/G174</f>
        <v>0.69276360032909767</v>
      </c>
      <c r="J174" s="14">
        <v>7.4936364475582745E-2</v>
      </c>
      <c r="K174" s="15">
        <v>0.1</v>
      </c>
      <c r="L174" s="56">
        <v>0.03</v>
      </c>
      <c r="M174" s="7">
        <v>1.56</v>
      </c>
      <c r="N174" s="2">
        <v>-1.764</v>
      </c>
      <c r="O174" s="9">
        <v>-1.702E-2</v>
      </c>
      <c r="P174" s="8">
        <v>1</v>
      </c>
      <c r="Q174" s="9">
        <v>-1.8594395166240653E-2</v>
      </c>
      <c r="R174" s="10">
        <v>0.4</v>
      </c>
      <c r="S174" s="8">
        <v>1.25</v>
      </c>
      <c r="T174" s="7">
        <v>0.8</v>
      </c>
      <c r="U174" s="7">
        <v>0.31</v>
      </c>
      <c r="V174" s="7">
        <v>0.8</v>
      </c>
      <c r="W174" s="10">
        <v>0.6</v>
      </c>
      <c r="Z174" s="3">
        <f>(E174/H174+M174*O174-P174*Q174)/((1-R174)*S174+U174*W174+R174-W174)</f>
        <v>0.13453268494758522</v>
      </c>
      <c r="AA174" s="3">
        <f>(E174/I174+M174*O174-P174*Q174)/((1-R174)*S174+U174*W174+R174-W174)</f>
        <v>5.5890383561632832E-2</v>
      </c>
      <c r="AB174" s="3">
        <f>(E174/(I174*(1-J174-L174))+M174*O174-P174*Q174)/((1-R174)*S174+U174*W174+R174-W174)</f>
        <v>6.3710372465748247E-2</v>
      </c>
      <c r="AC174" s="33">
        <f>(E174/(I174*(1-K174-L174))+M174*O174-P174*Q174)/((1-R174)*S174+U174*W174+R174-W174)</f>
        <v>6.5857238458505885E-2</v>
      </c>
      <c r="AE174" s="13">
        <f>(E174/(H174)+M174*O174-P174*Q174)/((1-R174)*T174+V174*W174+R174-W174)</f>
        <v>0.13028428437029305</v>
      </c>
      <c r="AF174" s="13">
        <f>(E174/(I174)+M174*O174-P174*Q174)/((1-R174)*T174+V174*W174+R174-W174)</f>
        <v>5.4125424080739164E-2</v>
      </c>
      <c r="AG174" s="13">
        <f>(E174/(I174*(1-J174-L174))+M174*O174-P174*Q174)/((1-R174)*T174+V174*W174+R174-W174)</f>
        <v>6.1698465966829874E-2</v>
      </c>
      <c r="AH174" s="36">
        <f>(E174/(I174*(1-K174-L174))+M174*O174-P174*Q174)/((1-R174)*T174+V174*W174+R174-W174)</f>
        <v>6.3777536191395173E-2</v>
      </c>
    </row>
    <row r="175" spans="1:34">
      <c r="A175" s="7" t="s">
        <v>30</v>
      </c>
      <c r="B175" s="7">
        <v>2011</v>
      </c>
      <c r="C175" s="2">
        <v>2.2166270375591837</v>
      </c>
      <c r="D175" s="2">
        <v>-0.63048549703001022</v>
      </c>
      <c r="E175" s="3">
        <f>(C175-D175)/100</f>
        <v>2.847112534589194E-2</v>
      </c>
      <c r="F175" s="4">
        <v>197211.78516008556</v>
      </c>
      <c r="G175" s="4">
        <v>284674</v>
      </c>
      <c r="H175" s="3">
        <f t="shared" si="78"/>
        <v>0.31792398967611973</v>
      </c>
      <c r="I175" s="3">
        <f>F175/G175</f>
        <v>0.69276360032909767</v>
      </c>
      <c r="J175" s="14">
        <v>7.4936364475582745E-2</v>
      </c>
      <c r="K175" s="15">
        <v>0.1</v>
      </c>
      <c r="L175" s="56">
        <v>0.03</v>
      </c>
      <c r="M175" s="7">
        <v>1.56</v>
      </c>
      <c r="N175" s="2">
        <v>-0.40400000000000003</v>
      </c>
      <c r="O175" s="9">
        <v>2.3699999999999997E-3</v>
      </c>
      <c r="P175" s="8">
        <v>1</v>
      </c>
      <c r="Q175" s="9">
        <v>-1.0674241141350183E-2</v>
      </c>
      <c r="R175" s="10">
        <v>0.4</v>
      </c>
      <c r="S175" s="8">
        <v>1.25</v>
      </c>
      <c r="T175" s="7">
        <v>0.8</v>
      </c>
      <c r="U175" s="7">
        <v>0.31</v>
      </c>
      <c r="V175" s="7">
        <v>0.8</v>
      </c>
      <c r="W175" s="10">
        <v>0.6</v>
      </c>
      <c r="Z175" s="3">
        <f>(E175/H175+M175*O175-P175*Q175)/((1-R175)*S175+U175*W175+R175-W175)</f>
        <v>0.14120202095337536</v>
      </c>
      <c r="AA175" s="3">
        <f>(E175/I175+M175*O175-P175*Q175)/((1-R175)*S175+U175*W175+R175-W175)</f>
        <v>7.5365945137668353E-2</v>
      </c>
      <c r="AB175" s="3">
        <f>(E175/(I175*(1-J175-L175))+M175*O175-P175*Q175)/((1-R175)*S175+U175*W175+R175-W175)</f>
        <v>8.1912515791071089E-2</v>
      </c>
      <c r="AC175" s="33">
        <f>(E175/(I175*(1-K175-L175))+M175*O175-P175*Q175)/((1-R175)*S175+U175*W175+R175-W175)</f>
        <v>8.3709783034964361E-2</v>
      </c>
      <c r="AE175" s="13">
        <f>(E175/(H175)+M175*O175-P175*Q175)/((1-R175)*T175+V175*W175+R175-W175)</f>
        <v>0.13674300976537404</v>
      </c>
      <c r="AF175" s="13">
        <f>(E175/(I175)+M175*O175-P175*Q175)/((1-R175)*T175+V175*W175+R175-W175)</f>
        <v>7.2985967922794617E-2</v>
      </c>
      <c r="AG175" s="13">
        <f>(E175/(I175*(1-J175-L175))+M175*O175-P175*Q175)/((1-R175)*T175+V175*W175+R175-W175)</f>
        <v>7.93258047660899E-2</v>
      </c>
      <c r="AH175" s="36">
        <f>(E175/(I175*(1-K175-L175))+M175*O175-P175*Q175)/((1-R175)*T175+V175*W175+R175-W175)</f>
        <v>8.1066316202281274E-2</v>
      </c>
    </row>
    <row r="176" spans="1:34">
      <c r="A176" s="7" t="s">
        <v>30</v>
      </c>
      <c r="B176" s="7">
        <v>2012</v>
      </c>
      <c r="C176" s="2">
        <v>2.6444832081250556</v>
      </c>
      <c r="D176" s="2">
        <v>-0.63048549703001022</v>
      </c>
      <c r="E176" s="3">
        <f>(C176-D176)/100</f>
        <v>3.2749687051550659E-2</v>
      </c>
      <c r="F176" s="4">
        <v>197211.78516008556</v>
      </c>
      <c r="G176" s="4">
        <v>284674</v>
      </c>
      <c r="H176" s="3">
        <f t="shared" si="78"/>
        <v>0.31792398967611973</v>
      </c>
      <c r="I176" s="3">
        <f>F176/G176</f>
        <v>0.69276360032909767</v>
      </c>
      <c r="J176" s="14">
        <v>7.4936364475582745E-2</v>
      </c>
      <c r="K176" s="15">
        <v>0.1</v>
      </c>
      <c r="L176" s="56">
        <v>0.03</v>
      </c>
      <c r="M176" s="7">
        <v>1.56</v>
      </c>
      <c r="N176" s="2">
        <v>-0.40400000000000003</v>
      </c>
      <c r="O176" s="9">
        <v>-1.4599999999999999E-3</v>
      </c>
      <c r="P176" s="8">
        <v>1</v>
      </c>
      <c r="Q176" s="9">
        <v>-2.0806053383061504E-2</v>
      </c>
      <c r="R176" s="10">
        <v>0.4</v>
      </c>
      <c r="S176" s="8">
        <v>1.25</v>
      </c>
      <c r="T176" s="7">
        <v>0.8</v>
      </c>
      <c r="U176" s="7">
        <v>0.31</v>
      </c>
      <c r="V176" s="7">
        <v>0.8</v>
      </c>
      <c r="W176" s="10">
        <v>0.6</v>
      </c>
      <c r="Z176" s="3">
        <f>(E176/H176+M176*O176-P176*Q176)/((1-R176)*S176+U176*W176+R176-W176)</f>
        <v>0.16513520786919061</v>
      </c>
      <c r="AA176" s="3">
        <f>(E176/I176+M176*O176-P176*Q176)/((1-R176)*S176+U176*W176+R176-W176)</f>
        <v>8.9405469284141323E-2</v>
      </c>
      <c r="AB176" s="3">
        <f>(E176/(I176*(1-J176-L176))+M176*O176-P176*Q176)/((1-R176)*S176+U176*W176+R176-W176)</f>
        <v>9.6935840407695845E-2</v>
      </c>
      <c r="AC176" s="33">
        <f>(E176/(I176*(1-K176-L176))+M176*O176-P176*Q176)/((1-R176)*S176+U176*W176+R176-W176)</f>
        <v>9.9003195985335482E-2</v>
      </c>
      <c r="AE176" s="13">
        <f>(E176/(H176)+M176*O176-P176*Q176)/((1-R176)*T176+V176*W176+R176-W176)</f>
        <v>0.15992041183121616</v>
      </c>
      <c r="AF176" s="13">
        <f>(E176/(I176)+M176*O176-P176*Q176)/((1-R176)*T176+V176*W176+R176-W176)</f>
        <v>8.6582138675168438E-2</v>
      </c>
      <c r="AG176" s="13">
        <f>(E176/(I176*(1-J176-L176))+M176*O176-P176*Q176)/((1-R176)*T176+V176*W176+R176-W176)</f>
        <v>9.3874708605347551E-2</v>
      </c>
      <c r="AH176" s="36">
        <f>(E176/(I176*(1-K176-L176))+M176*O176-P176*Q176)/((1-R176)*T176+V176*W176+R176-W176)</f>
        <v>9.5876779270009094E-2</v>
      </c>
    </row>
    <row r="177" spans="1:34">
      <c r="A177" s="7" t="s">
        <v>30</v>
      </c>
      <c r="B177" s="7">
        <v>2013</v>
      </c>
      <c r="C177" s="2">
        <v>2.5350697658940868</v>
      </c>
      <c r="D177" s="2">
        <v>-0.84264207904002308</v>
      </c>
      <c r="E177" s="3">
        <f>(C177-D177)/100</f>
        <v>3.3777118449341101E-2</v>
      </c>
      <c r="F177" s="4">
        <v>197211.78516008556</v>
      </c>
      <c r="G177" s="4">
        <v>284674</v>
      </c>
      <c r="H177" s="3">
        <f t="shared" si="78"/>
        <v>0.31792398967611973</v>
      </c>
      <c r="I177" s="3">
        <f>F177/G177</f>
        <v>0.69276360032909767</v>
      </c>
      <c r="J177" s="14">
        <v>7.4936364475582745E-2</v>
      </c>
      <c r="K177" s="15">
        <v>0.1</v>
      </c>
      <c r="L177" s="56">
        <v>0.03</v>
      </c>
      <c r="M177" s="7">
        <v>1.56</v>
      </c>
      <c r="N177" s="2">
        <v>-0.40400000000000003</v>
      </c>
      <c r="O177" s="9">
        <v>-8.3499999999999998E-3</v>
      </c>
      <c r="P177" s="8">
        <v>1</v>
      </c>
      <c r="Q177" s="9">
        <v>-2.6600643707990743E-2</v>
      </c>
      <c r="R177" s="10">
        <v>0.4</v>
      </c>
      <c r="S177" s="8">
        <v>1.25</v>
      </c>
      <c r="T177" s="7">
        <v>0.8</v>
      </c>
      <c r="U177" s="7">
        <v>0.31</v>
      </c>
      <c r="V177" s="7">
        <v>0.8</v>
      </c>
      <c r="W177" s="10">
        <v>0.6</v>
      </c>
      <c r="Z177" s="3">
        <f>(E177/H177+M177*O177-P177*Q177)/((1-R177)*S177+U177*W177+R177-W177)</f>
        <v>0.16279536972842709</v>
      </c>
      <c r="AA177" s="3">
        <f>(E177/I177+M177*O177-P177*Q177)/((1-R177)*S177+U177*W177+R177-W177)</f>
        <v>8.46898187868729E-2</v>
      </c>
      <c r="AB177" s="3">
        <f>(E177/(I177*(1-J177-L177))+M177*O177-P177*Q177)/((1-R177)*S177+U177*W177+R177-W177)</f>
        <v>9.245643460238967E-2</v>
      </c>
      <c r="AC177" s="33">
        <f>(E177/(I177*(1-K177-L177))+M177*O177-P177*Q177)/((1-R177)*S177+U177*W177+R177-W177)</f>
        <v>9.4588647777829299E-2</v>
      </c>
      <c r="AE177" s="13">
        <f>(E177/(H177)+M177*O177-P177*Q177)/((1-R177)*T177+V177*W177+R177-W177)</f>
        <v>0.15765446331595043</v>
      </c>
      <c r="AF177" s="13">
        <f>(E177/(I177)+M177*O177-P177*Q177)/((1-R177)*T177+V177*W177+R177-W177)</f>
        <v>8.2015403456761116E-2</v>
      </c>
      <c r="AG177" s="13">
        <f>(E177/(I177*(1-J177-L177))+M177*O177-P177*Q177)/((1-R177)*T177+V177*W177+R177-W177)</f>
        <v>8.9536757720208943E-2</v>
      </c>
      <c r="AH177" s="36">
        <f>(E177/(I177*(1-K177-L177))+M177*O177-P177*Q177)/((1-R177)*T177+V177*W177+R177-W177)</f>
        <v>9.1601637848003098E-2</v>
      </c>
    </row>
    <row r="178" spans="1:34">
      <c r="A178" s="7" t="s">
        <v>30</v>
      </c>
      <c r="B178" s="7">
        <v>2014</v>
      </c>
      <c r="C178" s="2">
        <v>1.8027721725900316</v>
      </c>
      <c r="D178" s="2">
        <v>-0.84264207904002308</v>
      </c>
      <c r="E178" s="3">
        <f t="shared" ref="E178:E180" si="85">(C178-D178)/100</f>
        <v>2.6454142516300547E-2</v>
      </c>
      <c r="F178" s="4">
        <v>197211.78516008556</v>
      </c>
      <c r="G178" s="4">
        <v>284674</v>
      </c>
      <c r="H178" s="3">
        <f t="shared" si="78"/>
        <v>0.31792398967611973</v>
      </c>
      <c r="I178" s="3">
        <f t="shared" ref="I178:I180" si="86">F178/G178</f>
        <v>0.69276360032909767</v>
      </c>
      <c r="J178" s="14">
        <v>7.4936364475582745E-2</v>
      </c>
      <c r="K178" s="15">
        <v>0.1</v>
      </c>
      <c r="L178" s="56">
        <v>0.03</v>
      </c>
      <c r="M178" s="7">
        <v>1.56</v>
      </c>
      <c r="O178" s="9">
        <v>-1.5890000000000001E-2</v>
      </c>
      <c r="P178" s="8">
        <v>1</v>
      </c>
      <c r="Q178" s="9">
        <v>-2.4264274063343718E-2</v>
      </c>
      <c r="R178" s="10">
        <v>0.4</v>
      </c>
      <c r="S178" s="8">
        <v>1.25</v>
      </c>
      <c r="T178" s="7">
        <v>0.8</v>
      </c>
      <c r="U178" s="7">
        <v>0.31</v>
      </c>
      <c r="V178" s="7">
        <v>0.8</v>
      </c>
      <c r="W178" s="10">
        <v>0.6</v>
      </c>
      <c r="Z178" s="3">
        <f t="shared" ref="Z178:Z180" si="87">(E178/H178+M178*O178-P178*Q178)/((1-R178)*S178+U178*W178+R178-W178)</f>
        <v>0.11234360136698894</v>
      </c>
      <c r="AA178" s="3">
        <f t="shared" ref="AA178:AA180" si="88">(E178/I178+M178*O178-P178*Q178)/((1-R178)*S178+U178*W178+R178-W178)</f>
        <v>5.1171557368595327E-2</v>
      </c>
      <c r="AB178" s="3">
        <f t="shared" ref="AB178:AB180" si="89">(E178/(I178*(1-J178-L178))+M178*O178-P178*Q178)/((1-R178)*S178+U178*W178+R178-W178)</f>
        <v>5.7254348651137141E-2</v>
      </c>
      <c r="AC178" s="33">
        <f t="shared" ref="AC178:AC180" si="90">(E178/(I178*(1-K178-L178))+M178*O178-P178*Q178)/((1-R178)*S178+U178*W178+R178-W178)</f>
        <v>5.8924291908813514E-2</v>
      </c>
      <c r="AE178" s="13">
        <f t="shared" ref="AE178:AE180" si="91">(E178/(H178)+M178*O178-P178*Q178)/((1-R178)*T178+V178*W178+R178-W178)</f>
        <v>0.10879590869224191</v>
      </c>
      <c r="AF178" s="13">
        <f t="shared" ref="AF178:AF180" si="92">(E178/(I178)+M178*O178-P178*Q178)/((1-R178)*T178+V178*W178+R178-W178)</f>
        <v>4.9555613451692314E-2</v>
      </c>
      <c r="AG178" s="13">
        <f t="shared" ref="AG178:AG180" si="93">(E178/(I178*(1-J178-L178))+M178*O178-P178*Q178)/((1-R178)*T178+V178*W178+R178-W178)</f>
        <v>5.544631658846965E-2</v>
      </c>
      <c r="AH178" s="36">
        <f t="shared" ref="AH178:AH180" si="94">(E178/(I178*(1-K178-L178))+M178*O178-P178*Q178)/((1-R178)*T178+V178*W178+R178-W178)</f>
        <v>5.7063524795903611E-2</v>
      </c>
    </row>
    <row r="179" spans="1:34">
      <c r="A179" s="7" t="s">
        <v>30</v>
      </c>
      <c r="B179" s="7">
        <v>2015</v>
      </c>
      <c r="C179" s="2">
        <v>3.8727148979719805</v>
      </c>
      <c r="D179" s="2">
        <v>-0.84264207904002308</v>
      </c>
      <c r="E179" s="3">
        <f t="shared" si="85"/>
        <v>4.7153569770120037E-2</v>
      </c>
      <c r="F179" s="4">
        <v>197211.78516008556</v>
      </c>
      <c r="G179" s="4">
        <v>284674</v>
      </c>
      <c r="H179" s="3">
        <f t="shared" si="78"/>
        <v>0.31792398967611973</v>
      </c>
      <c r="I179" s="3">
        <f t="shared" si="86"/>
        <v>0.69276360032909767</v>
      </c>
      <c r="J179" s="14">
        <v>7.4936364475582745E-2</v>
      </c>
      <c r="K179" s="15">
        <v>0.1</v>
      </c>
      <c r="L179" s="56">
        <v>0.03</v>
      </c>
      <c r="M179" s="7">
        <v>1.56</v>
      </c>
      <c r="O179" s="9">
        <v>-1.272E-2</v>
      </c>
      <c r="P179" s="8">
        <v>1</v>
      </c>
      <c r="Q179" s="9">
        <v>-1.8306731334528037E-2</v>
      </c>
      <c r="R179" s="10">
        <v>0.4</v>
      </c>
      <c r="S179" s="8">
        <v>1.25</v>
      </c>
      <c r="T179" s="7">
        <v>0.8</v>
      </c>
      <c r="U179" s="7">
        <v>0.31</v>
      </c>
      <c r="V179" s="7">
        <v>0.8</v>
      </c>
      <c r="W179" s="10">
        <v>0.6</v>
      </c>
      <c r="Z179" s="3">
        <f t="shared" si="87"/>
        <v>0.19943022955396769</v>
      </c>
      <c r="AA179" s="3">
        <f t="shared" si="88"/>
        <v>9.0393233065355599E-2</v>
      </c>
      <c r="AB179" s="3">
        <f t="shared" si="89"/>
        <v>0.10123559255448579</v>
      </c>
      <c r="AC179" s="33">
        <f t="shared" si="90"/>
        <v>0.10421220711927331</v>
      </c>
      <c r="AE179" s="13">
        <f t="shared" si="91"/>
        <v>0.19313243283121079</v>
      </c>
      <c r="AF179" s="13">
        <f t="shared" si="92"/>
        <v>8.7538709915923316E-2</v>
      </c>
      <c r="AG179" s="13">
        <f t="shared" si="93"/>
        <v>9.8038679105396764E-2</v>
      </c>
      <c r="AH179" s="36">
        <f t="shared" si="94"/>
        <v>0.10092129531550678</v>
      </c>
    </row>
    <row r="180" spans="1:34">
      <c r="A180" s="7" t="s">
        <v>30</v>
      </c>
      <c r="B180" s="7">
        <v>2016</v>
      </c>
      <c r="C180" s="2">
        <v>3.6010720637864582</v>
      </c>
      <c r="D180" s="2">
        <v>-0.84264207904002308</v>
      </c>
      <c r="E180" s="3">
        <f t="shared" si="85"/>
        <v>4.4437141428264812E-2</v>
      </c>
      <c r="F180" s="4">
        <v>197211.78516008556</v>
      </c>
      <c r="G180" s="4">
        <v>284674</v>
      </c>
      <c r="H180" s="3">
        <f t="shared" si="78"/>
        <v>0.31792398967611973</v>
      </c>
      <c r="I180" s="3">
        <f t="shared" si="86"/>
        <v>0.69276360032909767</v>
      </c>
      <c r="J180" s="14">
        <v>7.4936364475582745E-2</v>
      </c>
      <c r="K180" s="15">
        <v>0.1</v>
      </c>
      <c r="L180" s="56">
        <v>0.03</v>
      </c>
      <c r="M180" s="7">
        <v>1.56</v>
      </c>
      <c r="O180" s="9">
        <v>-8.5500000000000003E-3</v>
      </c>
      <c r="P180" s="8">
        <v>1</v>
      </c>
      <c r="Q180" s="9">
        <v>-1.3883888269534279E-2</v>
      </c>
      <c r="R180" s="10">
        <v>0.4</v>
      </c>
      <c r="S180" s="8">
        <v>1.25</v>
      </c>
      <c r="T180" s="7">
        <v>0.8</v>
      </c>
      <c r="U180" s="7">
        <v>0.31</v>
      </c>
      <c r="V180" s="7">
        <v>0.8</v>
      </c>
      <c r="W180" s="10">
        <v>0.6</v>
      </c>
      <c r="Z180" s="3">
        <f t="shared" si="87"/>
        <v>0.19065045664739458</v>
      </c>
      <c r="AA180" s="3">
        <f t="shared" si="88"/>
        <v>8.7894876157961502E-2</v>
      </c>
      <c r="AB180" s="3">
        <f t="shared" si="89"/>
        <v>9.8112627738243197E-2</v>
      </c>
      <c r="AC180" s="33">
        <f t="shared" si="90"/>
        <v>0.10091776514433441</v>
      </c>
      <c r="AE180" s="13">
        <f t="shared" si="91"/>
        <v>0.18462991591116104</v>
      </c>
      <c r="AF180" s="13">
        <f t="shared" si="92"/>
        <v>8.511924848981535E-2</v>
      </c>
      <c r="AG180" s="13">
        <f t="shared" si="93"/>
        <v>9.5014334230719727E-2</v>
      </c>
      <c r="AH180" s="36">
        <f t="shared" si="94"/>
        <v>9.7730888350302803E-2</v>
      </c>
    </row>
    <row r="181" spans="1:34">
      <c r="N181" s="21" t="s">
        <v>22</v>
      </c>
      <c r="O181" s="37" t="s">
        <v>68</v>
      </c>
      <c r="AC181" s="33"/>
      <c r="AE181" s="13"/>
      <c r="AF181" s="13"/>
      <c r="AG181" s="13"/>
      <c r="AH181" s="52"/>
    </row>
    <row r="182" spans="1:34">
      <c r="A182" s="1" t="s">
        <v>31</v>
      </c>
      <c r="B182" s="30">
        <v>1980</v>
      </c>
      <c r="E182" s="3">
        <f t="shared" si="84"/>
        <v>0</v>
      </c>
      <c r="F182" s="4">
        <v>64505.840955</v>
      </c>
      <c r="G182" s="4">
        <v>121567</v>
      </c>
      <c r="H182" s="3">
        <f>AVERAGE($I$182:$I$210)</f>
        <v>0.69875553447361793</v>
      </c>
      <c r="I182" s="3">
        <f t="shared" si="79"/>
        <v>0.53061966615117584</v>
      </c>
      <c r="M182" s="7">
        <v>1.68</v>
      </c>
      <c r="N182" s="2">
        <v>-0.51100000000000001</v>
      </c>
      <c r="O182" s="9">
        <f>N182/100</f>
        <v>-5.11E-3</v>
      </c>
      <c r="P182" s="8">
        <v>1</v>
      </c>
      <c r="Q182" s="9">
        <v>-8.5799386085895542E-3</v>
      </c>
      <c r="R182" s="10">
        <v>0.4</v>
      </c>
      <c r="S182" s="8">
        <v>0.4</v>
      </c>
      <c r="T182" s="7">
        <v>1.5</v>
      </c>
      <c r="U182" s="7">
        <v>0.39</v>
      </c>
      <c r="V182" s="7">
        <v>0.7</v>
      </c>
      <c r="W182" s="10">
        <v>0.6</v>
      </c>
      <c r="AC182" s="33"/>
      <c r="AE182" s="13"/>
      <c r="AF182" s="13"/>
      <c r="AG182" s="13"/>
      <c r="AH182" s="52"/>
    </row>
    <row r="183" spans="1:34">
      <c r="A183" s="1" t="s">
        <v>31</v>
      </c>
      <c r="B183" s="1">
        <v>1981</v>
      </c>
      <c r="E183" s="3">
        <f t="shared" si="84"/>
        <v>0</v>
      </c>
      <c r="F183" s="4">
        <v>55635.058990999903</v>
      </c>
      <c r="G183" s="4">
        <v>101091</v>
      </c>
      <c r="H183" s="3">
        <f t="shared" ref="H183:H210" si="95">AVERAGE($I$182:$I$210)</f>
        <v>0.69875553447361793</v>
      </c>
      <c r="I183" s="3">
        <f t="shared" si="79"/>
        <v>0.55034631164989867</v>
      </c>
      <c r="M183" s="7">
        <v>1.68</v>
      </c>
      <c r="N183" s="2">
        <v>-2.2810000000000001</v>
      </c>
      <c r="O183" s="9">
        <f t="shared" ref="O183:O253" si="96">N183/100</f>
        <v>-2.281E-2</v>
      </c>
      <c r="P183" s="8">
        <v>1</v>
      </c>
      <c r="Q183" s="9">
        <v>-2.5864678645124123E-2</v>
      </c>
      <c r="R183" s="10">
        <v>0.4</v>
      </c>
      <c r="S183" s="8">
        <v>0.4</v>
      </c>
      <c r="T183" s="7">
        <v>1.5</v>
      </c>
      <c r="U183" s="7">
        <v>0.39</v>
      </c>
      <c r="V183" s="7">
        <v>0.7</v>
      </c>
      <c r="W183" s="10">
        <v>0.6</v>
      </c>
      <c r="AC183" s="33"/>
      <c r="AE183" s="13"/>
      <c r="AF183" s="13"/>
      <c r="AG183" s="13"/>
      <c r="AH183" s="52"/>
    </row>
    <row r="184" spans="1:34">
      <c r="A184" s="1" t="s">
        <v>31</v>
      </c>
      <c r="B184" s="1">
        <v>1982</v>
      </c>
      <c r="E184" s="3">
        <f t="shared" si="84"/>
        <v>0</v>
      </c>
      <c r="F184" s="4">
        <v>52397.677036000001</v>
      </c>
      <c r="G184" s="4">
        <v>88938</v>
      </c>
      <c r="H184" s="3">
        <f t="shared" si="95"/>
        <v>0.69875553447361793</v>
      </c>
      <c r="I184" s="3">
        <f t="shared" si="79"/>
        <v>0.58914836218489286</v>
      </c>
      <c r="M184" s="7">
        <v>1.68</v>
      </c>
      <c r="N184" s="2">
        <v>-3.0710000000000002</v>
      </c>
      <c r="O184" s="9">
        <f t="shared" si="96"/>
        <v>-3.0710000000000001E-2</v>
      </c>
      <c r="P184" s="8">
        <v>1</v>
      </c>
      <c r="Q184" s="9">
        <v>-3.5100731564498118E-2</v>
      </c>
      <c r="R184" s="10">
        <v>0.4</v>
      </c>
      <c r="S184" s="8">
        <v>0.4</v>
      </c>
      <c r="T184" s="7">
        <v>1.5</v>
      </c>
      <c r="U184" s="7">
        <v>0.39</v>
      </c>
      <c r="V184" s="7">
        <v>0.7</v>
      </c>
      <c r="W184" s="10">
        <v>0.6</v>
      </c>
      <c r="AC184" s="33"/>
      <c r="AE184" s="13"/>
      <c r="AF184" s="13"/>
      <c r="AG184" s="13"/>
      <c r="AH184" s="52"/>
    </row>
    <row r="185" spans="1:34">
      <c r="A185" s="1" t="s">
        <v>31</v>
      </c>
      <c r="B185" s="1">
        <v>1983</v>
      </c>
      <c r="E185" s="3">
        <f t="shared" si="84"/>
        <v>0</v>
      </c>
      <c r="F185" s="4">
        <v>52017.407309000002</v>
      </c>
      <c r="G185" s="4">
        <v>84136</v>
      </c>
      <c r="H185" s="3">
        <f t="shared" si="95"/>
        <v>0.69875553447361793</v>
      </c>
      <c r="I185" s="3">
        <f t="shared" si="79"/>
        <v>0.61825386646619762</v>
      </c>
      <c r="M185" s="7">
        <v>1.68</v>
      </c>
      <c r="N185" s="2">
        <v>-4.2190000000000003</v>
      </c>
      <c r="O185" s="9">
        <f t="shared" si="96"/>
        <v>-4.2190000000000005E-2</v>
      </c>
      <c r="P185" s="8">
        <v>1</v>
      </c>
      <c r="Q185" s="9">
        <v>-2.3325761419370605E-2</v>
      </c>
      <c r="R185" s="10">
        <v>0.4</v>
      </c>
      <c r="S185" s="8">
        <v>0.4</v>
      </c>
      <c r="T185" s="7">
        <v>1.5</v>
      </c>
      <c r="U185" s="7">
        <v>0.39</v>
      </c>
      <c r="V185" s="7">
        <v>0.7</v>
      </c>
      <c r="W185" s="10">
        <v>0.6</v>
      </c>
      <c r="AC185" s="33"/>
      <c r="AE185" s="13"/>
      <c r="AF185" s="13"/>
      <c r="AG185" s="13"/>
      <c r="AH185" s="52"/>
    </row>
    <row r="186" spans="1:34">
      <c r="A186" s="1" t="s">
        <v>31</v>
      </c>
      <c r="B186" s="1">
        <v>1984</v>
      </c>
      <c r="E186" s="3">
        <f t="shared" si="84"/>
        <v>0</v>
      </c>
      <c r="F186" s="4">
        <v>51686.472575</v>
      </c>
      <c r="G186" s="4">
        <v>80122</v>
      </c>
      <c r="H186" s="3">
        <f t="shared" si="95"/>
        <v>0.69875553447361793</v>
      </c>
      <c r="I186" s="3">
        <f t="shared" si="79"/>
        <v>0.64509713405806146</v>
      </c>
      <c r="M186" s="7">
        <v>1.68</v>
      </c>
      <c r="N186" s="2">
        <v>-3.84</v>
      </c>
      <c r="O186" s="9">
        <f t="shared" si="96"/>
        <v>-3.8399999999999997E-2</v>
      </c>
      <c r="P186" s="8">
        <v>1</v>
      </c>
      <c r="Q186" s="9">
        <v>-1.7255256438923696E-2</v>
      </c>
      <c r="R186" s="10">
        <v>0.4</v>
      </c>
      <c r="S186" s="8">
        <v>0.4</v>
      </c>
      <c r="T186" s="7">
        <v>1.5</v>
      </c>
      <c r="U186" s="7">
        <v>0.39</v>
      </c>
      <c r="V186" s="7">
        <v>0.7</v>
      </c>
      <c r="W186" s="10">
        <v>0.6</v>
      </c>
      <c r="AC186" s="33"/>
      <c r="AE186" s="13"/>
      <c r="AF186" s="13"/>
      <c r="AG186" s="13"/>
      <c r="AH186" s="52"/>
    </row>
    <row r="187" spans="1:34">
      <c r="A187" s="1" t="s">
        <v>31</v>
      </c>
      <c r="B187" s="1">
        <v>1985</v>
      </c>
      <c r="E187" s="3">
        <f t="shared" si="84"/>
        <v>0</v>
      </c>
      <c r="F187" s="4">
        <v>53609.986879999902</v>
      </c>
      <c r="G187" s="4">
        <v>83434</v>
      </c>
      <c r="H187" s="3">
        <f t="shared" si="95"/>
        <v>0.69875553447361793</v>
      </c>
      <c r="I187" s="3">
        <f t="shared" si="79"/>
        <v>0.64254364983100298</v>
      </c>
      <c r="M187" s="7">
        <v>1.68</v>
      </c>
      <c r="N187" s="2">
        <v>-3.6059999999999999</v>
      </c>
      <c r="O187" s="9">
        <f t="shared" si="96"/>
        <v>-3.6060000000000002E-2</v>
      </c>
      <c r="P187" s="8">
        <v>1</v>
      </c>
      <c r="Q187" s="9">
        <v>-1.1051672949679119E-2</v>
      </c>
      <c r="R187" s="10">
        <v>0.4</v>
      </c>
      <c r="S187" s="8">
        <v>0.4</v>
      </c>
      <c r="T187" s="7">
        <v>1.5</v>
      </c>
      <c r="U187" s="7">
        <v>0.39</v>
      </c>
      <c r="V187" s="7">
        <v>0.7</v>
      </c>
      <c r="W187" s="10">
        <v>0.6</v>
      </c>
      <c r="AC187" s="33"/>
      <c r="AE187" s="13"/>
      <c r="AF187" s="13"/>
      <c r="AG187" s="13"/>
      <c r="AH187" s="52"/>
    </row>
    <row r="188" spans="1:34">
      <c r="A188" s="1" t="s">
        <v>31</v>
      </c>
      <c r="B188" s="1">
        <v>1986</v>
      </c>
      <c r="E188" s="3">
        <f t="shared" si="84"/>
        <v>0</v>
      </c>
      <c r="F188" s="4">
        <v>68834.222603000002</v>
      </c>
      <c r="G188" s="4">
        <v>115661</v>
      </c>
      <c r="H188" s="3">
        <f t="shared" si="95"/>
        <v>0.69875553447361793</v>
      </c>
      <c r="I188" s="3">
        <f t="shared" si="79"/>
        <v>0.59513770936616495</v>
      </c>
      <c r="M188" s="7">
        <v>1.68</v>
      </c>
      <c r="N188" s="2">
        <v>-3.46</v>
      </c>
      <c r="O188" s="9">
        <f t="shared" si="96"/>
        <v>-3.4599999999999999E-2</v>
      </c>
      <c r="P188" s="8">
        <v>1</v>
      </c>
      <c r="Q188" s="9">
        <v>-5.4008912513159209E-3</v>
      </c>
      <c r="R188" s="10">
        <v>0.4</v>
      </c>
      <c r="S188" s="8">
        <v>0.4</v>
      </c>
      <c r="T188" s="7">
        <v>1.5</v>
      </c>
      <c r="U188" s="7">
        <v>0.39</v>
      </c>
      <c r="V188" s="7">
        <v>0.7</v>
      </c>
      <c r="W188" s="10">
        <v>0.6</v>
      </c>
      <c r="AC188" s="33"/>
      <c r="AE188" s="13"/>
      <c r="AF188" s="13"/>
      <c r="AG188" s="13"/>
      <c r="AH188" s="52"/>
    </row>
    <row r="189" spans="1:34">
      <c r="A189" s="1" t="s">
        <v>31</v>
      </c>
      <c r="B189" s="1">
        <v>1987</v>
      </c>
      <c r="E189" s="3">
        <f t="shared" si="84"/>
        <v>0</v>
      </c>
      <c r="F189" s="4">
        <v>83181.098429000005</v>
      </c>
      <c r="G189" s="4">
        <v>143786</v>
      </c>
      <c r="H189" s="3">
        <f t="shared" si="95"/>
        <v>0.69875553447361793</v>
      </c>
      <c r="I189" s="3">
        <f t="shared" si="79"/>
        <v>0.57850624142127893</v>
      </c>
      <c r="M189" s="7">
        <v>1.68</v>
      </c>
      <c r="N189" s="2">
        <v>-2.8210000000000002</v>
      </c>
      <c r="O189" s="9">
        <f t="shared" si="96"/>
        <v>-2.8210000000000002E-2</v>
      </c>
      <c r="P189" s="8">
        <v>1</v>
      </c>
      <c r="Q189" s="9">
        <v>5.5165025627442734E-4</v>
      </c>
      <c r="R189" s="10">
        <v>0.4</v>
      </c>
      <c r="S189" s="8">
        <v>0.4</v>
      </c>
      <c r="T189" s="7">
        <v>1.5</v>
      </c>
      <c r="U189" s="7">
        <v>0.39</v>
      </c>
      <c r="V189" s="7">
        <v>0.7</v>
      </c>
      <c r="W189" s="10">
        <v>0.6</v>
      </c>
      <c r="AC189" s="33"/>
      <c r="AE189" s="13"/>
      <c r="AF189" s="13"/>
      <c r="AG189" s="13"/>
      <c r="AH189" s="52"/>
    </row>
    <row r="190" spans="1:34">
      <c r="A190" s="1" t="s">
        <v>31</v>
      </c>
      <c r="B190" s="1">
        <v>1988</v>
      </c>
      <c r="E190" s="3">
        <f t="shared" si="84"/>
        <v>0</v>
      </c>
      <c r="F190" s="4">
        <v>89418.345212</v>
      </c>
      <c r="G190" s="4">
        <v>156114</v>
      </c>
      <c r="H190" s="3">
        <f t="shared" si="95"/>
        <v>0.69875553447361793</v>
      </c>
      <c r="I190" s="3">
        <f t="shared" si="79"/>
        <v>0.57277595354676714</v>
      </c>
      <c r="M190" s="7">
        <v>1.68</v>
      </c>
      <c r="N190" s="2">
        <v>-0.47399999999999998</v>
      </c>
      <c r="O190" s="9">
        <f t="shared" si="96"/>
        <v>-4.7399999999999994E-3</v>
      </c>
      <c r="P190" s="8">
        <v>1</v>
      </c>
      <c r="Q190" s="9">
        <v>1.9562073312972054E-2</v>
      </c>
      <c r="R190" s="10">
        <v>0.4</v>
      </c>
      <c r="S190" s="8">
        <v>0.4</v>
      </c>
      <c r="T190" s="7">
        <v>1.5</v>
      </c>
      <c r="U190" s="7">
        <v>0.39</v>
      </c>
      <c r="V190" s="7">
        <v>0.7</v>
      </c>
      <c r="W190" s="10">
        <v>0.6</v>
      </c>
      <c r="AC190" s="33"/>
      <c r="AE190" s="13"/>
      <c r="AF190" s="13"/>
      <c r="AG190" s="13"/>
      <c r="AH190" s="52"/>
    </row>
    <row r="191" spans="1:34">
      <c r="A191" s="1" t="s">
        <v>31</v>
      </c>
      <c r="B191" s="1">
        <v>1989</v>
      </c>
      <c r="E191" s="3">
        <f t="shared" si="84"/>
        <v>0</v>
      </c>
      <c r="F191" s="4">
        <v>101259.73937</v>
      </c>
      <c r="G191" s="4">
        <v>158050</v>
      </c>
      <c r="H191" s="3">
        <f t="shared" si="95"/>
        <v>0.69875553447361793</v>
      </c>
      <c r="I191" s="3">
        <f t="shared" si="79"/>
        <v>0.64068167902562478</v>
      </c>
      <c r="M191" s="7">
        <v>1.68</v>
      </c>
      <c r="N191" s="2">
        <v>0.22</v>
      </c>
      <c r="O191" s="9">
        <f t="shared" si="96"/>
        <v>2.2000000000000001E-3</v>
      </c>
      <c r="P191" s="8">
        <v>1</v>
      </c>
      <c r="Q191" s="9">
        <v>1.8179322228267222E-2</v>
      </c>
      <c r="R191" s="10">
        <v>0.4</v>
      </c>
      <c r="S191" s="8">
        <v>0.4</v>
      </c>
      <c r="T191" s="7">
        <v>1.5</v>
      </c>
      <c r="U191" s="7">
        <v>0.39</v>
      </c>
      <c r="V191" s="7">
        <v>0.7</v>
      </c>
      <c r="W191" s="10">
        <v>0.6</v>
      </c>
      <c r="AC191" s="33"/>
      <c r="AE191" s="13"/>
      <c r="AF191" s="13"/>
      <c r="AG191" s="13"/>
      <c r="AH191" s="52"/>
    </row>
    <row r="192" spans="1:34">
      <c r="A192" s="1" t="s">
        <v>31</v>
      </c>
      <c r="B192" s="1">
        <v>1990</v>
      </c>
      <c r="E192" s="3">
        <f t="shared" si="84"/>
        <v>0</v>
      </c>
      <c r="F192" s="4">
        <v>118295.99827</v>
      </c>
      <c r="G192" s="4">
        <v>197798</v>
      </c>
      <c r="H192" s="3">
        <f t="shared" si="95"/>
        <v>0.69875553447361793</v>
      </c>
      <c r="I192" s="3">
        <f t="shared" si="79"/>
        <v>0.59806468351550568</v>
      </c>
      <c r="M192" s="7">
        <v>1.68</v>
      </c>
      <c r="N192" s="2">
        <v>0.40500000000000003</v>
      </c>
      <c r="O192" s="9">
        <f t="shared" si="96"/>
        <v>4.0500000000000006E-3</v>
      </c>
      <c r="P192" s="8">
        <v>1</v>
      </c>
      <c r="Q192" s="9">
        <v>1.1218714230075541E-2</v>
      </c>
      <c r="R192" s="10">
        <v>0.4</v>
      </c>
      <c r="S192" s="8">
        <v>0.4</v>
      </c>
      <c r="T192" s="7">
        <v>1.5</v>
      </c>
      <c r="U192" s="7">
        <v>0.39</v>
      </c>
      <c r="V192" s="7">
        <v>0.7</v>
      </c>
      <c r="W192" s="10">
        <v>0.6</v>
      </c>
      <c r="AC192" s="33"/>
      <c r="AE192" s="13"/>
      <c r="AF192" s="13"/>
      <c r="AG192" s="13"/>
      <c r="AH192" s="52"/>
    </row>
    <row r="193" spans="1:34">
      <c r="A193" s="1" t="s">
        <v>31</v>
      </c>
      <c r="B193" s="1">
        <v>1991</v>
      </c>
      <c r="E193" s="3">
        <f t="shared" si="84"/>
        <v>0</v>
      </c>
      <c r="F193" s="4">
        <v>118560.08291</v>
      </c>
      <c r="G193" s="4">
        <v>202874</v>
      </c>
      <c r="H193" s="3">
        <f t="shared" si="95"/>
        <v>0.69875553447361793</v>
      </c>
      <c r="I193" s="3">
        <f t="shared" si="79"/>
        <v>0.58440254990782459</v>
      </c>
      <c r="M193" s="7">
        <v>1.68</v>
      </c>
      <c r="N193" s="2">
        <v>-0.76400000000000001</v>
      </c>
      <c r="O193" s="9">
        <f t="shared" si="96"/>
        <v>-7.6400000000000001E-3</v>
      </c>
      <c r="P193" s="8">
        <v>1</v>
      </c>
      <c r="Q193" s="9">
        <v>-1.470631462713516E-2</v>
      </c>
      <c r="R193" s="10">
        <v>0.4</v>
      </c>
      <c r="S193" s="8">
        <v>0.4</v>
      </c>
      <c r="T193" s="7">
        <v>1.5</v>
      </c>
      <c r="U193" s="7">
        <v>0.39</v>
      </c>
      <c r="V193" s="7">
        <v>0.7</v>
      </c>
      <c r="W193" s="10">
        <v>0.6</v>
      </c>
      <c r="AC193" s="33"/>
      <c r="AE193" s="13"/>
      <c r="AF193" s="13"/>
      <c r="AG193" s="13"/>
      <c r="AH193" s="52"/>
    </row>
    <row r="194" spans="1:34">
      <c r="A194" s="1" t="s">
        <v>31</v>
      </c>
      <c r="B194" s="1">
        <v>1992</v>
      </c>
      <c r="E194" s="3">
        <f t="shared" si="84"/>
        <v>0</v>
      </c>
      <c r="F194" s="4">
        <v>123459.5474</v>
      </c>
      <c r="G194" s="4">
        <v>225507</v>
      </c>
      <c r="H194" s="3">
        <f t="shared" si="95"/>
        <v>0.69875553447361793</v>
      </c>
      <c r="I194" s="3">
        <f t="shared" si="79"/>
        <v>0.54747545486392879</v>
      </c>
      <c r="M194" s="7">
        <v>1.68</v>
      </c>
      <c r="N194" s="2">
        <v>-1.895</v>
      </c>
      <c r="O194" s="9">
        <f t="shared" si="96"/>
        <v>-1.8950000000000002E-2</v>
      </c>
      <c r="P194" s="8">
        <v>1</v>
      </c>
      <c r="Q194" s="9">
        <v>-2.0840838574107869E-2</v>
      </c>
      <c r="R194" s="10">
        <v>0.4</v>
      </c>
      <c r="S194" s="8">
        <v>0.4</v>
      </c>
      <c r="T194" s="7">
        <v>1.5</v>
      </c>
      <c r="U194" s="7">
        <v>0.39</v>
      </c>
      <c r="V194" s="7">
        <v>0.7</v>
      </c>
      <c r="W194" s="10">
        <v>0.6</v>
      </c>
      <c r="AC194" s="33"/>
      <c r="AE194" s="13"/>
      <c r="AF194" s="13"/>
      <c r="AG194" s="13"/>
      <c r="AH194" s="52"/>
    </row>
    <row r="195" spans="1:34">
      <c r="A195" s="1" t="s">
        <v>31</v>
      </c>
      <c r="B195" s="1">
        <v>1993</v>
      </c>
      <c r="E195" s="3">
        <f t="shared" si="84"/>
        <v>0</v>
      </c>
      <c r="F195" s="4">
        <v>120861.80127</v>
      </c>
      <c r="G195" s="4">
        <v>216231</v>
      </c>
      <c r="H195" s="3">
        <f t="shared" si="95"/>
        <v>0.69875553447361793</v>
      </c>
      <c r="I195" s="3">
        <f t="shared" si="79"/>
        <v>0.5589476128307227</v>
      </c>
      <c r="M195" s="7">
        <v>1.68</v>
      </c>
      <c r="N195" s="2">
        <v>-4.4850000000000003</v>
      </c>
      <c r="O195" s="9">
        <f t="shared" si="96"/>
        <v>-4.4850000000000001E-2</v>
      </c>
      <c r="P195" s="8">
        <v>1</v>
      </c>
      <c r="Q195" s="9">
        <v>-1.799042407762964E-2</v>
      </c>
      <c r="R195" s="10">
        <v>0.4</v>
      </c>
      <c r="S195" s="8">
        <v>0.4</v>
      </c>
      <c r="T195" s="7">
        <v>1.5</v>
      </c>
      <c r="U195" s="7">
        <v>0.39</v>
      </c>
      <c r="V195" s="7">
        <v>0.7</v>
      </c>
      <c r="W195" s="10">
        <v>0.6</v>
      </c>
      <c r="AC195" s="33"/>
      <c r="AE195" s="13"/>
      <c r="AF195" s="13"/>
      <c r="AG195" s="13"/>
      <c r="AH195" s="52"/>
    </row>
    <row r="196" spans="1:34">
      <c r="A196" s="1" t="s">
        <v>31</v>
      </c>
      <c r="B196" s="46">
        <v>1994</v>
      </c>
      <c r="E196" s="3">
        <f t="shared" si="84"/>
        <v>0</v>
      </c>
      <c r="F196" s="4">
        <v>137269.73748000001</v>
      </c>
      <c r="G196" s="4">
        <v>236043</v>
      </c>
      <c r="H196" s="3">
        <f t="shared" si="95"/>
        <v>0.69875553447361793</v>
      </c>
      <c r="I196" s="3">
        <f t="shared" si="79"/>
        <v>0.58154547044394456</v>
      </c>
      <c r="M196" s="7">
        <v>1.68</v>
      </c>
      <c r="N196" s="2">
        <v>-3.181</v>
      </c>
      <c r="O196" s="9">
        <f t="shared" si="96"/>
        <v>-3.1809999999999998E-2</v>
      </c>
      <c r="P196" s="8">
        <v>1</v>
      </c>
      <c r="Q196" s="9">
        <v>-3.7659215195378236E-3</v>
      </c>
      <c r="R196" s="10">
        <v>0.4</v>
      </c>
      <c r="S196" s="8">
        <v>0.4</v>
      </c>
      <c r="T196" s="7">
        <v>1.5</v>
      </c>
      <c r="U196" s="7">
        <v>0.39</v>
      </c>
      <c r="V196" s="7">
        <v>0.7</v>
      </c>
      <c r="W196" s="10">
        <v>0.6</v>
      </c>
      <c r="AC196" s="33"/>
      <c r="AE196" s="13"/>
      <c r="AF196" s="13"/>
      <c r="AG196" s="13"/>
      <c r="AH196" s="52"/>
    </row>
    <row r="197" spans="1:34">
      <c r="A197" s="1" t="s">
        <v>31</v>
      </c>
      <c r="B197" s="1">
        <v>1995</v>
      </c>
      <c r="E197" s="3">
        <f t="shared" si="84"/>
        <v>0</v>
      </c>
      <c r="F197" s="4">
        <v>168153.607339999</v>
      </c>
      <c r="G197" s="4">
        <v>277066</v>
      </c>
      <c r="H197" s="3">
        <f t="shared" si="95"/>
        <v>0.69875553447361793</v>
      </c>
      <c r="I197" s="3">
        <f t="shared" si="79"/>
        <v>0.60690812781069847</v>
      </c>
      <c r="M197" s="7">
        <v>1.68</v>
      </c>
      <c r="N197" s="2">
        <v>-1.1160000000000001</v>
      </c>
      <c r="O197" s="9">
        <f t="shared" si="96"/>
        <v>-1.1160000000000002E-2</v>
      </c>
      <c r="P197" s="8">
        <v>1</v>
      </c>
      <c r="Q197" s="9">
        <v>-4.1568453225608298E-3</v>
      </c>
      <c r="R197" s="10">
        <v>0.4</v>
      </c>
      <c r="S197" s="8">
        <v>0.4</v>
      </c>
      <c r="T197" s="7">
        <v>1.5</v>
      </c>
      <c r="U197" s="7">
        <v>0.39</v>
      </c>
      <c r="V197" s="7">
        <v>0.7</v>
      </c>
      <c r="W197" s="10">
        <v>0.6</v>
      </c>
      <c r="AC197" s="33"/>
      <c r="AE197" s="13"/>
      <c r="AF197" s="13"/>
      <c r="AG197" s="13"/>
      <c r="AH197" s="52"/>
    </row>
    <row r="198" spans="1:34">
      <c r="A198" s="1" t="s">
        <v>31</v>
      </c>
      <c r="B198" s="1">
        <v>1996</v>
      </c>
      <c r="E198" s="3">
        <f t="shared" si="84"/>
        <v>0</v>
      </c>
      <c r="F198" s="4">
        <v>168343.59179999901</v>
      </c>
      <c r="G198" s="4">
        <v>275623</v>
      </c>
      <c r="H198" s="3">
        <f t="shared" si="95"/>
        <v>0.69875553447361793</v>
      </c>
      <c r="I198" s="3">
        <f t="shared" si="79"/>
        <v>0.61077483301465774</v>
      </c>
      <c r="M198" s="7">
        <v>1.68</v>
      </c>
      <c r="N198" s="2">
        <v>-1.7529999999999999</v>
      </c>
      <c r="O198" s="9">
        <f t="shared" si="96"/>
        <v>-1.753E-2</v>
      </c>
      <c r="P198" s="8">
        <v>1</v>
      </c>
      <c r="Q198" s="9">
        <v>-1.4197083185349601E-3</v>
      </c>
      <c r="R198" s="10">
        <v>0.4</v>
      </c>
      <c r="S198" s="8">
        <v>0.4</v>
      </c>
      <c r="T198" s="7">
        <v>1.5</v>
      </c>
      <c r="U198" s="7">
        <v>0.39</v>
      </c>
      <c r="V198" s="7">
        <v>0.7</v>
      </c>
      <c r="W198" s="10">
        <v>0.6</v>
      </c>
      <c r="AC198" s="33"/>
      <c r="AE198" s="13"/>
      <c r="AF198" s="13"/>
      <c r="AG198" s="13"/>
      <c r="AH198" s="52"/>
    </row>
    <row r="199" spans="1:34">
      <c r="A199" s="1" t="s">
        <v>31</v>
      </c>
      <c r="B199" s="1">
        <v>1997</v>
      </c>
      <c r="E199" s="3">
        <f t="shared" si="84"/>
        <v>0</v>
      </c>
      <c r="F199" s="4">
        <v>172699.793169999</v>
      </c>
      <c r="G199" s="4">
        <v>249596</v>
      </c>
      <c r="H199" s="3">
        <f t="shared" si="95"/>
        <v>0.69875553447361793</v>
      </c>
      <c r="I199" s="3">
        <f t="shared" si="79"/>
        <v>0.69191731105466037</v>
      </c>
      <c r="M199" s="7">
        <v>1.68</v>
      </c>
      <c r="N199" s="2">
        <v>-1.6E-2</v>
      </c>
      <c r="O199" s="9">
        <f t="shared" si="96"/>
        <v>-1.6000000000000001E-4</v>
      </c>
      <c r="P199" s="8">
        <v>1</v>
      </c>
      <c r="Q199" s="9">
        <v>1.868724234226336E-3</v>
      </c>
      <c r="R199" s="10">
        <v>0.4</v>
      </c>
      <c r="S199" s="8">
        <v>0.4</v>
      </c>
      <c r="T199" s="7">
        <v>1.5</v>
      </c>
      <c r="U199" s="7">
        <v>0.39</v>
      </c>
      <c r="V199" s="7">
        <v>0.7</v>
      </c>
      <c r="W199" s="10">
        <v>0.6</v>
      </c>
      <c r="AC199" s="33"/>
      <c r="AE199" s="13"/>
      <c r="AF199" s="13"/>
      <c r="AG199" s="13"/>
      <c r="AH199" s="52"/>
    </row>
    <row r="200" spans="1:34">
      <c r="A200" s="1" t="s">
        <v>31</v>
      </c>
      <c r="B200" s="1">
        <v>1998</v>
      </c>
      <c r="E200" s="3">
        <f t="shared" si="84"/>
        <v>0</v>
      </c>
      <c r="F200" s="4">
        <v>178615.44646000001</v>
      </c>
      <c r="G200" s="4">
        <v>255572</v>
      </c>
      <c r="H200" s="3">
        <f t="shared" si="95"/>
        <v>0.69875553447361793</v>
      </c>
      <c r="I200" s="3">
        <f t="shared" si="79"/>
        <v>0.69888503615419528</v>
      </c>
      <c r="M200" s="7">
        <v>1.68</v>
      </c>
      <c r="N200" s="2">
        <v>-0.245</v>
      </c>
      <c r="O200" s="9">
        <f t="shared" si="96"/>
        <v>-2.4499999999999999E-3</v>
      </c>
      <c r="P200" s="8">
        <v>1</v>
      </c>
      <c r="Q200" s="9">
        <v>4.1747565953614563E-3</v>
      </c>
      <c r="R200" s="10">
        <v>0.4</v>
      </c>
      <c r="S200" s="8">
        <v>0.4</v>
      </c>
      <c r="T200" s="7">
        <v>1.5</v>
      </c>
      <c r="U200" s="7">
        <v>0.39</v>
      </c>
      <c r="V200" s="7">
        <v>0.7</v>
      </c>
      <c r="W200" s="10">
        <v>0.6</v>
      </c>
      <c r="AC200" s="33"/>
      <c r="AE200" s="13"/>
      <c r="AF200" s="13"/>
      <c r="AG200" s="13"/>
      <c r="AH200" s="52"/>
    </row>
    <row r="201" spans="1:34">
      <c r="A201" s="1" t="s">
        <v>31</v>
      </c>
      <c r="B201" s="1">
        <v>1999</v>
      </c>
      <c r="E201" s="3">
        <f t="shared" si="84"/>
        <v>0</v>
      </c>
      <c r="F201" s="4">
        <v>181898.68640999901</v>
      </c>
      <c r="G201" s="4">
        <v>253866</v>
      </c>
      <c r="H201" s="3">
        <f t="shared" si="95"/>
        <v>0.69875553447361793</v>
      </c>
      <c r="I201" s="3">
        <f t="shared" si="79"/>
        <v>0.71651456441586903</v>
      </c>
      <c r="M201" s="7">
        <v>1.68</v>
      </c>
      <c r="N201" s="2">
        <v>0.747</v>
      </c>
      <c r="O201" s="9">
        <f t="shared" si="96"/>
        <v>7.4700000000000001E-3</v>
      </c>
      <c r="P201" s="8">
        <v>1</v>
      </c>
      <c r="Q201" s="9">
        <v>5.8273762461201343E-3</v>
      </c>
      <c r="R201" s="10">
        <v>0.4</v>
      </c>
      <c r="S201" s="8">
        <v>0.4</v>
      </c>
      <c r="T201" s="7">
        <v>1.5</v>
      </c>
      <c r="U201" s="7">
        <v>0.39</v>
      </c>
      <c r="V201" s="7">
        <v>0.7</v>
      </c>
      <c r="W201" s="10">
        <v>0.6</v>
      </c>
      <c r="AC201" s="33"/>
      <c r="AE201" s="13"/>
      <c r="AF201" s="13"/>
      <c r="AG201" s="13"/>
      <c r="AH201" s="52"/>
    </row>
    <row r="202" spans="1:34">
      <c r="A202" s="1" t="s">
        <v>31</v>
      </c>
      <c r="B202" s="1">
        <v>2000</v>
      </c>
      <c r="E202" s="3">
        <f t="shared" si="84"/>
        <v>0</v>
      </c>
      <c r="F202" s="4">
        <v>187632.26501</v>
      </c>
      <c r="G202" s="4">
        <v>232856</v>
      </c>
      <c r="H202" s="3">
        <f t="shared" si="95"/>
        <v>0.69875553447361793</v>
      </c>
      <c r="I202" s="3">
        <f t="shared" si="79"/>
        <v>0.80578668795306974</v>
      </c>
      <c r="M202" s="7">
        <v>1.68</v>
      </c>
      <c r="N202" s="2">
        <v>2.46</v>
      </c>
      <c r="O202" s="9">
        <f t="shared" si="96"/>
        <v>2.46E-2</v>
      </c>
      <c r="P202" s="8">
        <v>1</v>
      </c>
      <c r="Q202" s="9">
        <v>1.5000038163249314E-2</v>
      </c>
      <c r="R202" s="10">
        <v>0.4</v>
      </c>
      <c r="S202" s="8">
        <v>0.4</v>
      </c>
      <c r="T202" s="7">
        <v>1.5</v>
      </c>
      <c r="U202" s="7">
        <v>0.39</v>
      </c>
      <c r="V202" s="7">
        <v>0.7</v>
      </c>
      <c r="W202" s="10">
        <v>0.6</v>
      </c>
      <c r="AC202" s="33"/>
      <c r="AE202" s="13"/>
      <c r="AF202" s="13"/>
      <c r="AG202" s="13"/>
      <c r="AH202" s="52"/>
    </row>
    <row r="203" spans="1:34">
      <c r="A203" s="1" t="s">
        <v>31</v>
      </c>
      <c r="B203" s="1">
        <v>2001</v>
      </c>
      <c r="E203" s="3">
        <f t="shared" si="84"/>
        <v>0</v>
      </c>
      <c r="F203" s="4">
        <v>193975.85430000001</v>
      </c>
      <c r="G203" s="4">
        <v>231898</v>
      </c>
      <c r="H203" s="3">
        <f t="shared" si="95"/>
        <v>0.69875553447361793</v>
      </c>
      <c r="I203" s="3">
        <f t="shared" si="79"/>
        <v>0.83647057887519516</v>
      </c>
      <c r="M203" s="7">
        <v>1.68</v>
      </c>
      <c r="N203" s="2">
        <v>0.999</v>
      </c>
      <c r="O203" s="9">
        <f t="shared" si="96"/>
        <v>9.9900000000000006E-3</v>
      </c>
      <c r="P203" s="8">
        <v>1</v>
      </c>
      <c r="Q203" s="9">
        <v>5.2044433861516059E-3</v>
      </c>
      <c r="R203" s="10">
        <v>0.4</v>
      </c>
      <c r="S203" s="8">
        <v>0.4</v>
      </c>
      <c r="T203" s="7">
        <v>1.5</v>
      </c>
      <c r="U203" s="7">
        <v>0.39</v>
      </c>
      <c r="V203" s="7">
        <v>0.7</v>
      </c>
      <c r="W203" s="10">
        <v>0.6</v>
      </c>
      <c r="AC203" s="33"/>
      <c r="AE203" s="13"/>
      <c r="AF203" s="13"/>
      <c r="AG203" s="13"/>
      <c r="AH203" s="52"/>
    </row>
    <row r="204" spans="1:34">
      <c r="A204" s="1" t="s">
        <v>31</v>
      </c>
      <c r="B204" s="1">
        <v>2002</v>
      </c>
      <c r="E204" s="3">
        <f t="shared" si="84"/>
        <v>0</v>
      </c>
      <c r="F204" s="4">
        <v>223350.56073</v>
      </c>
      <c r="G204" s="4">
        <v>252579</v>
      </c>
      <c r="H204" s="3">
        <f t="shared" si="95"/>
        <v>0.69875553447361793</v>
      </c>
      <c r="I204" s="3">
        <f t="shared" si="79"/>
        <v>0.88428001033340065</v>
      </c>
      <c r="M204" s="7">
        <v>1.68</v>
      </c>
      <c r="N204" s="2">
        <v>1.4E-2</v>
      </c>
      <c r="O204" s="9">
        <f t="shared" si="96"/>
        <v>1.4000000000000001E-4</v>
      </c>
      <c r="P204" s="8">
        <v>1</v>
      </c>
      <c r="Q204" s="9">
        <v>-3.3819571828698448E-3</v>
      </c>
      <c r="R204" s="10">
        <v>0.4</v>
      </c>
      <c r="S204" s="8">
        <v>0.4</v>
      </c>
      <c r="T204" s="7">
        <v>1.5</v>
      </c>
      <c r="U204" s="7">
        <v>0.39</v>
      </c>
      <c r="V204" s="7">
        <v>0.7</v>
      </c>
      <c r="W204" s="10">
        <v>0.6</v>
      </c>
      <c r="AC204" s="33"/>
      <c r="AE204" s="13"/>
      <c r="AF204" s="13"/>
      <c r="AG204" s="13"/>
      <c r="AH204" s="52"/>
    </row>
    <row r="205" spans="1:34">
      <c r="A205" s="1" t="s">
        <v>31</v>
      </c>
      <c r="B205" s="1">
        <v>2003</v>
      </c>
      <c r="E205" s="3">
        <f t="shared" si="84"/>
        <v>0</v>
      </c>
      <c r="F205" s="4">
        <v>264053.27841000003</v>
      </c>
      <c r="G205" s="4">
        <v>310492</v>
      </c>
      <c r="H205" s="3">
        <f t="shared" si="95"/>
        <v>0.69875553447361793</v>
      </c>
      <c r="I205" s="3">
        <f t="shared" si="79"/>
        <v>0.85043504634579969</v>
      </c>
      <c r="M205" s="7">
        <v>1.68</v>
      </c>
      <c r="N205" s="2">
        <v>-0.86</v>
      </c>
      <c r="O205" s="9">
        <f t="shared" si="96"/>
        <v>-8.6E-3</v>
      </c>
      <c r="P205" s="8">
        <v>1</v>
      </c>
      <c r="Q205" s="9">
        <v>-3.8261796850345619E-3</v>
      </c>
      <c r="R205" s="10">
        <v>0.4</v>
      </c>
      <c r="S205" s="8">
        <v>0.4</v>
      </c>
      <c r="T205" s="7">
        <v>1.5</v>
      </c>
      <c r="U205" s="7">
        <v>0.39</v>
      </c>
      <c r="V205" s="7">
        <v>0.7</v>
      </c>
      <c r="W205" s="10">
        <v>0.6</v>
      </c>
      <c r="AC205" s="33"/>
      <c r="AE205" s="13"/>
      <c r="AF205" s="13"/>
      <c r="AG205" s="13"/>
      <c r="AH205" s="52"/>
    </row>
    <row r="206" spans="1:34">
      <c r="A206" s="1" t="s">
        <v>31</v>
      </c>
      <c r="B206" s="1">
        <v>2004</v>
      </c>
      <c r="E206" s="3">
        <f t="shared" si="84"/>
        <v>0</v>
      </c>
      <c r="F206" s="4">
        <v>317154.80463000003</v>
      </c>
      <c r="G206" s="4">
        <v>359474</v>
      </c>
      <c r="H206" s="3">
        <f t="shared" si="95"/>
        <v>0.69875553447361793</v>
      </c>
      <c r="I206" s="3">
        <f t="shared" si="79"/>
        <v>0.88227466973967528</v>
      </c>
      <c r="M206" s="7">
        <v>1.68</v>
      </c>
      <c r="N206" s="2">
        <v>1E-3</v>
      </c>
      <c r="O206" s="9">
        <f t="shared" si="96"/>
        <v>1.0000000000000001E-5</v>
      </c>
      <c r="P206" s="8">
        <v>1</v>
      </c>
      <c r="Q206" s="9">
        <v>2.6922741145283136E-3</v>
      </c>
      <c r="R206" s="10">
        <v>0.4</v>
      </c>
      <c r="S206" s="8">
        <v>0.4</v>
      </c>
      <c r="T206" s="7">
        <v>1.5</v>
      </c>
      <c r="U206" s="7">
        <v>0.39</v>
      </c>
      <c r="V206" s="7">
        <v>0.7</v>
      </c>
      <c r="W206" s="10">
        <v>0.6</v>
      </c>
      <c r="AC206" s="33"/>
      <c r="AE206" s="13"/>
      <c r="AF206" s="13"/>
      <c r="AG206" s="13"/>
      <c r="AH206" s="52"/>
    </row>
    <row r="207" spans="1:34">
      <c r="A207" s="1" t="s">
        <v>31</v>
      </c>
      <c r="B207" s="1">
        <v>2005</v>
      </c>
      <c r="E207" s="3">
        <f t="shared" si="84"/>
        <v>0</v>
      </c>
      <c r="F207" s="4">
        <v>339057.52266999899</v>
      </c>
      <c r="G207" s="4">
        <v>376166</v>
      </c>
      <c r="H207" s="3">
        <f t="shared" si="95"/>
        <v>0.69875553447361793</v>
      </c>
      <c r="I207" s="3">
        <f t="shared" si="79"/>
        <v>0.90135079371872784</v>
      </c>
      <c r="M207" s="7">
        <v>1.68</v>
      </c>
      <c r="N207" s="2">
        <v>-0.22</v>
      </c>
      <c r="O207" s="9">
        <f t="shared" si="96"/>
        <v>-2.2000000000000001E-3</v>
      </c>
      <c r="P207" s="8">
        <v>1</v>
      </c>
      <c r="Q207" s="9">
        <v>-6.2423979127914362E-4</v>
      </c>
      <c r="R207" s="10">
        <v>0.4</v>
      </c>
      <c r="S207" s="8">
        <v>0.4</v>
      </c>
      <c r="T207" s="7">
        <v>1.5</v>
      </c>
      <c r="U207" s="7">
        <v>0.39</v>
      </c>
      <c r="V207" s="7">
        <v>0.7</v>
      </c>
      <c r="W207" s="10">
        <v>0.6</v>
      </c>
      <c r="AC207" s="33"/>
      <c r="AE207" s="13"/>
      <c r="AF207" s="13"/>
      <c r="AG207" s="13"/>
      <c r="AH207" s="52"/>
    </row>
    <row r="208" spans="1:34">
      <c r="A208" s="1" t="s">
        <v>31</v>
      </c>
      <c r="B208" s="1">
        <v>2006</v>
      </c>
      <c r="E208" s="3">
        <f t="shared" si="84"/>
        <v>0</v>
      </c>
      <c r="F208" s="4">
        <v>374720.40863999899</v>
      </c>
      <c r="G208" s="4">
        <v>398141</v>
      </c>
      <c r="H208" s="3">
        <f t="shared" si="95"/>
        <v>0.69875553447361793</v>
      </c>
      <c r="I208" s="3">
        <f t="shared" si="79"/>
        <v>0.94117513303075795</v>
      </c>
      <c r="M208" s="7">
        <v>1.68</v>
      </c>
      <c r="N208" s="2">
        <v>0.23799999999999999</v>
      </c>
      <c r="O208" s="9">
        <f t="shared" si="96"/>
        <v>2.3799999999999997E-3</v>
      </c>
      <c r="P208" s="8">
        <v>1</v>
      </c>
      <c r="Q208" s="9">
        <v>7.2886605304661191E-4</v>
      </c>
      <c r="R208" s="10">
        <v>0.4</v>
      </c>
      <c r="S208" s="8">
        <v>0.4</v>
      </c>
      <c r="T208" s="7">
        <v>1.5</v>
      </c>
      <c r="U208" s="7">
        <v>0.39</v>
      </c>
      <c r="V208" s="7">
        <v>0.7</v>
      </c>
      <c r="W208" s="10">
        <v>0.6</v>
      </c>
      <c r="AC208" s="33"/>
      <c r="AE208" s="13"/>
      <c r="AF208" s="13"/>
      <c r="AG208" s="13"/>
      <c r="AH208" s="52"/>
    </row>
    <row r="209" spans="1:34">
      <c r="A209" s="1" t="s">
        <v>31</v>
      </c>
      <c r="B209" s="1">
        <v>2007</v>
      </c>
      <c r="E209" s="3">
        <f t="shared" si="84"/>
        <v>0</v>
      </c>
      <c r="F209" s="4">
        <f>F208*1.15</f>
        <v>430928.46993599879</v>
      </c>
      <c r="G209" s="4">
        <v>453636</v>
      </c>
      <c r="H209" s="3">
        <f t="shared" si="95"/>
        <v>0.69875553447361793</v>
      </c>
      <c r="I209" s="3">
        <f t="shared" si="79"/>
        <v>0.94994328037457076</v>
      </c>
      <c r="M209" s="7">
        <v>1.68</v>
      </c>
      <c r="N209" s="2">
        <v>0.46200000000000002</v>
      </c>
      <c r="O209" s="9">
        <f t="shared" si="96"/>
        <v>4.62E-3</v>
      </c>
      <c r="P209" s="8">
        <v>1</v>
      </c>
      <c r="Q209" s="9">
        <v>2.5404282369415158E-3</v>
      </c>
      <c r="R209" s="10">
        <v>0.4</v>
      </c>
      <c r="S209" s="8">
        <v>0.4</v>
      </c>
      <c r="T209" s="7">
        <v>1.5</v>
      </c>
      <c r="U209" s="7">
        <v>0.39</v>
      </c>
      <c r="V209" s="7">
        <v>0.7</v>
      </c>
      <c r="W209" s="10">
        <v>0.6</v>
      </c>
      <c r="AC209" s="33"/>
      <c r="AE209" s="13"/>
      <c r="AF209" s="13"/>
      <c r="AG209" s="13"/>
      <c r="AH209" s="52"/>
    </row>
    <row r="210" spans="1:34">
      <c r="A210" s="1" t="s">
        <v>31</v>
      </c>
      <c r="B210" s="1">
        <v>2008</v>
      </c>
      <c r="E210" s="3">
        <f t="shared" si="84"/>
        <v>0</v>
      </c>
      <c r="F210" s="4">
        <f>F209*1.24</f>
        <v>534351.30272063846</v>
      </c>
      <c r="G210" s="4">
        <v>507144</v>
      </c>
      <c r="H210" s="3">
        <f t="shared" si="95"/>
        <v>0.69875553447361793</v>
      </c>
      <c r="I210" s="3">
        <f t="shared" si="79"/>
        <v>1.0536480816506524</v>
      </c>
      <c r="M210" s="7">
        <v>1.68</v>
      </c>
      <c r="N210" s="2">
        <v>-0.41599999999999998</v>
      </c>
      <c r="O210" s="9">
        <f t="shared" si="96"/>
        <v>-4.1599999999999996E-3</v>
      </c>
      <c r="P210" s="8">
        <v>1</v>
      </c>
      <c r="Q210" s="9">
        <v>-1.0427829646528388E-2</v>
      </c>
      <c r="R210" s="10">
        <v>0.4</v>
      </c>
      <c r="S210" s="8">
        <v>0.4</v>
      </c>
      <c r="T210" s="7">
        <v>1.5</v>
      </c>
      <c r="U210" s="7">
        <v>0.39</v>
      </c>
      <c r="V210" s="7">
        <v>0.7</v>
      </c>
      <c r="W210" s="10">
        <v>0.6</v>
      </c>
      <c r="AC210" s="33"/>
      <c r="AE210" s="13"/>
      <c r="AF210" s="13"/>
      <c r="AG210" s="13"/>
      <c r="AH210" s="52"/>
    </row>
    <row r="211" spans="1:34">
      <c r="O211" s="9"/>
      <c r="AC211" s="33"/>
      <c r="AE211" s="13"/>
      <c r="AF211" s="13"/>
      <c r="AG211" s="13"/>
      <c r="AH211" s="52"/>
    </row>
    <row r="212" spans="1:34">
      <c r="F212" s="47" t="s">
        <v>72</v>
      </c>
      <c r="G212" s="4" t="s">
        <v>31</v>
      </c>
      <c r="O212" s="9"/>
      <c r="AC212" s="33"/>
      <c r="AE212" s="13"/>
      <c r="AF212" s="13"/>
      <c r="AG212" s="13"/>
      <c r="AH212" s="52"/>
    </row>
    <row r="213" spans="1:34">
      <c r="A213" s="1" t="s">
        <v>32</v>
      </c>
      <c r="B213" s="1">
        <v>1982</v>
      </c>
      <c r="C213" s="2">
        <v>-1.9408036832318625</v>
      </c>
      <c r="D213" s="2">
        <v>0.90976833000000168</v>
      </c>
      <c r="E213" s="3">
        <f t="shared" si="84"/>
        <v>-2.850572013231864E-2</v>
      </c>
      <c r="F213" s="4">
        <v>13133.117358</v>
      </c>
      <c r="G213" s="4">
        <v>52537</v>
      </c>
      <c r="H213" s="3">
        <f t="shared" ref="H213:H247" si="97">AVERAGE($I$213:$I$239)</f>
        <v>0.28706047121628847</v>
      </c>
      <c r="I213" s="3">
        <f t="shared" si="79"/>
        <v>0.24997844106058587</v>
      </c>
      <c r="J213" s="5">
        <v>0.23785411340673002</v>
      </c>
      <c r="K213" s="6">
        <v>0.23785411340673002</v>
      </c>
      <c r="L213" s="5">
        <v>9.4544072112787259E-2</v>
      </c>
      <c r="M213" s="7">
        <v>1.17</v>
      </c>
      <c r="N213" s="2">
        <v>-2.8660000000000001</v>
      </c>
      <c r="O213" s="9">
        <v>-1.5269999999999999E-2</v>
      </c>
      <c r="P213" s="8">
        <v>1</v>
      </c>
      <c r="Q213" s="9">
        <v>-1.7350423249059346E-2</v>
      </c>
      <c r="R213" s="10">
        <v>0.4</v>
      </c>
      <c r="S213" s="8">
        <v>1.2</v>
      </c>
      <c r="T213" s="7">
        <v>0.8</v>
      </c>
      <c r="U213" s="7">
        <v>0.36</v>
      </c>
      <c r="V213" s="7">
        <v>1</v>
      </c>
      <c r="W213" s="10">
        <v>0.6</v>
      </c>
      <c r="Z213" s="3">
        <f t="shared" ref="Z213:Z239" si="98">(E213/H213+M213*O213-P213*Q213)/((1-R213)*S213+U213*W213+R213-W213)</f>
        <v>-0.13562176677035462</v>
      </c>
      <c r="AA213" s="3">
        <f t="shared" ref="AA213:AA239" si="99">(E213/I213+M213*O213-P213*Q213)/((1-R213)*S213+U213*W213+R213-W213)</f>
        <v>-0.15563612904582094</v>
      </c>
      <c r="AB213" s="3">
        <f t="shared" ref="AB213:AB239" si="100">(E213/(I213*(1-J213-L213))+M213*O213-P213*Q213)/((1-R213)*S213+U213*W213+R213-W213)</f>
        <v>-0.2327784645828507</v>
      </c>
      <c r="AC213" s="45">
        <f t="shared" ref="AC213:AC239" si="101">(E213/(I213*(1-K213-L213))+M213*O213-P213*Q213)/((1-R213)*S213+U213*W213+R213-W213)</f>
        <v>-0.2327784645828507</v>
      </c>
      <c r="AE213" s="13">
        <f t="shared" ref="AE213:AE241" si="102">(E213/(H213)+M213*O213-P213*Q213)/((1-R213)*T213+V213*W213+R213-W213)</f>
        <v>-0.11342911402611476</v>
      </c>
      <c r="AF213" s="13">
        <f t="shared" ref="AF213:AF241" si="103">(E213/(I213)+M213*O213-P213*Q213)/((1-R213)*T213+V213*W213+R213-W213)</f>
        <v>-0.13016839883832293</v>
      </c>
      <c r="AG213" s="13">
        <f t="shared" ref="AG213:AG239" si="104">(E213/(I213*(1-J213-L213))+M213*O213-P213*Q213)/((1-R213)*T213+V213*W213+R213-W213)</f>
        <v>-0.19468744310565692</v>
      </c>
      <c r="AH213" s="35">
        <f t="shared" ref="AH213:AH239" si="105">(E213/(I213*(1-K213-L213))+M213*O213-P213*Q213)/((1-R213)*T213+V213*W213+R213-W213)</f>
        <v>-0.19468744310565692</v>
      </c>
    </row>
    <row r="214" spans="1:34">
      <c r="A214" s="1" t="s">
        <v>32</v>
      </c>
      <c r="B214" s="1">
        <v>1983</v>
      </c>
      <c r="C214" s="2">
        <v>-2.1949009657489</v>
      </c>
      <c r="D214" s="2">
        <v>0.90976833000000168</v>
      </c>
      <c r="E214" s="3">
        <f t="shared" si="84"/>
        <v>-3.1046692957489016E-2</v>
      </c>
      <c r="F214" s="4">
        <v>12519.371341</v>
      </c>
      <c r="G214" s="4">
        <v>50443</v>
      </c>
      <c r="H214" s="3">
        <f t="shared" si="97"/>
        <v>0.28706047121628847</v>
      </c>
      <c r="I214" s="3">
        <f t="shared" si="79"/>
        <v>0.24818847691453719</v>
      </c>
      <c r="J214" s="5">
        <v>0.2451954221078731</v>
      </c>
      <c r="K214" s="6">
        <v>0.2451954221078731</v>
      </c>
      <c r="L214" s="5">
        <v>9.6773440008613612E-2</v>
      </c>
      <c r="M214" s="7">
        <v>1.17</v>
      </c>
      <c r="N214" s="2">
        <v>-2.3180000000000001</v>
      </c>
      <c r="O214" s="9">
        <v>-1.5650000000000001E-2</v>
      </c>
      <c r="P214" s="8">
        <v>1</v>
      </c>
      <c r="Q214" s="9">
        <v>-1.1317076456530364E-2</v>
      </c>
      <c r="R214" s="10">
        <v>0.4</v>
      </c>
      <c r="S214" s="8">
        <v>1.2</v>
      </c>
      <c r="T214" s="7">
        <v>0.8</v>
      </c>
      <c r="U214" s="7">
        <v>0.36</v>
      </c>
      <c r="V214" s="7">
        <v>1</v>
      </c>
      <c r="W214" s="10">
        <v>0.6</v>
      </c>
      <c r="Z214" s="3">
        <f t="shared" si="98"/>
        <v>-0.15645008957009263</v>
      </c>
      <c r="AA214" s="3">
        <f t="shared" si="99"/>
        <v>-0.1794655330374002</v>
      </c>
      <c r="AB214" s="3">
        <f t="shared" si="100"/>
        <v>-0.26779305306248169</v>
      </c>
      <c r="AC214" s="45">
        <f t="shared" si="101"/>
        <v>-0.26779305306248169</v>
      </c>
      <c r="AE214" s="13">
        <f t="shared" si="102"/>
        <v>-0.13084916582225928</v>
      </c>
      <c r="AF214" s="13">
        <f t="shared" si="103"/>
        <v>-0.15009844581309834</v>
      </c>
      <c r="AG214" s="13">
        <f t="shared" si="104"/>
        <v>-0.22397237165225739</v>
      </c>
      <c r="AH214" s="35">
        <f t="shared" si="105"/>
        <v>-0.22397237165225739</v>
      </c>
    </row>
    <row r="215" spans="1:34">
      <c r="A215" s="1" t="s">
        <v>32</v>
      </c>
      <c r="B215" s="1">
        <v>1984</v>
      </c>
      <c r="C215" s="2">
        <v>-0.19329805121168306</v>
      </c>
      <c r="D215" s="2">
        <v>0.90976833000000168</v>
      </c>
      <c r="E215" s="3">
        <f t="shared" si="84"/>
        <v>-1.1030663812116847E-2</v>
      </c>
      <c r="F215" s="4">
        <v>13507.338217</v>
      </c>
      <c r="G215" s="4">
        <v>52364</v>
      </c>
      <c r="H215" s="3">
        <f t="shared" si="97"/>
        <v>0.28706047121628847</v>
      </c>
      <c r="I215" s="3">
        <f t="shared" si="79"/>
        <v>0.25795084823542891</v>
      </c>
      <c r="J215" s="5">
        <v>0.20579751106827116</v>
      </c>
      <c r="K215" s="6">
        <v>0.20579751106827116</v>
      </c>
      <c r="L215" s="5">
        <v>8.5722103896094581E-2</v>
      </c>
      <c r="M215" s="7">
        <v>1.17</v>
      </c>
      <c r="N215" s="2">
        <v>-2.31</v>
      </c>
      <c r="O215" s="9">
        <v>-1.4490000000000001E-2</v>
      </c>
      <c r="P215" s="8">
        <v>1</v>
      </c>
      <c r="Q215" s="9">
        <v>-8.5492036808773805E-3</v>
      </c>
      <c r="R215" s="10">
        <v>0.4</v>
      </c>
      <c r="S215" s="8">
        <v>1.2</v>
      </c>
      <c r="T215" s="7">
        <v>0.8</v>
      </c>
      <c r="U215" s="7">
        <v>0.36</v>
      </c>
      <c r="V215" s="7">
        <v>1</v>
      </c>
      <c r="W215" s="10">
        <v>0.6</v>
      </c>
      <c r="Z215" s="3">
        <f t="shared" si="98"/>
        <v>-6.3628218131183426E-2</v>
      </c>
      <c r="AA215" s="3">
        <f t="shared" si="99"/>
        <v>-6.95200461457883E-2</v>
      </c>
      <c r="AB215" s="3">
        <f t="shared" si="100"/>
        <v>-9.3427142101716265E-2</v>
      </c>
      <c r="AC215" s="45">
        <f t="shared" si="101"/>
        <v>-9.3427142101716265E-2</v>
      </c>
      <c r="AE215" s="13">
        <f t="shared" si="102"/>
        <v>-5.3216327891535214E-2</v>
      </c>
      <c r="AF215" s="13">
        <f t="shared" si="103"/>
        <v>-5.8144038594659296E-2</v>
      </c>
      <c r="AG215" s="13">
        <f t="shared" si="104"/>
        <v>-7.8139064303253583E-2</v>
      </c>
      <c r="AH215" s="35">
        <f t="shared" si="105"/>
        <v>-7.8139064303253583E-2</v>
      </c>
    </row>
    <row r="216" spans="1:34">
      <c r="A216" s="1" t="s">
        <v>32</v>
      </c>
      <c r="B216" s="1">
        <v>1985</v>
      </c>
      <c r="C216" s="2">
        <v>-1.76767768672098</v>
      </c>
      <c r="D216" s="2">
        <v>1.0357573700000002</v>
      </c>
      <c r="E216" s="3">
        <f t="shared" si="84"/>
        <v>-2.8034350567209803E-2</v>
      </c>
      <c r="F216" s="4">
        <v>13530.939028999899</v>
      </c>
      <c r="G216" s="4">
        <v>55465</v>
      </c>
      <c r="H216" s="3">
        <f t="shared" si="97"/>
        <v>0.28706047121628847</v>
      </c>
      <c r="I216" s="3">
        <f t="shared" ref="I216:I285" si="106">F216/G216</f>
        <v>0.24395454843594877</v>
      </c>
      <c r="J216" s="5">
        <v>0.2020771530658674</v>
      </c>
      <c r="K216" s="6">
        <v>0.2020771530658674</v>
      </c>
      <c r="L216" s="5">
        <v>7.821504774025656E-2</v>
      </c>
      <c r="M216" s="7">
        <v>1.17</v>
      </c>
      <c r="N216" s="2">
        <v>-1.9730000000000001</v>
      </c>
      <c r="O216" s="9">
        <v>-1.146E-2</v>
      </c>
      <c r="P216" s="8">
        <v>1</v>
      </c>
      <c r="Q216" s="9">
        <v>-2.8428441361254548E-3</v>
      </c>
      <c r="R216" s="10">
        <v>0.4</v>
      </c>
      <c r="S216" s="8">
        <v>1.2</v>
      </c>
      <c r="T216" s="7">
        <v>0.8</v>
      </c>
      <c r="U216" s="7">
        <v>0.36</v>
      </c>
      <c r="V216" s="7">
        <v>1</v>
      </c>
      <c r="W216" s="10">
        <v>0.6</v>
      </c>
      <c r="Z216" s="3">
        <f t="shared" si="98"/>
        <v>-0.14704543855052055</v>
      </c>
      <c r="AA216" s="3">
        <f t="shared" si="99"/>
        <v>-0.1704913607164989</v>
      </c>
      <c r="AB216" s="3">
        <f t="shared" si="100"/>
        <v>-0.23129905979761126</v>
      </c>
      <c r="AC216" s="45">
        <f t="shared" si="101"/>
        <v>-0.23129905979761126</v>
      </c>
      <c r="AE216" s="13">
        <f t="shared" si="102"/>
        <v>-0.12298345769679898</v>
      </c>
      <c r="AF216" s="13">
        <f t="shared" si="103"/>
        <v>-0.14259277441743543</v>
      </c>
      <c r="AG216" s="13">
        <f t="shared" si="104"/>
        <v>-0.19345012273982029</v>
      </c>
      <c r="AH216" s="35">
        <f t="shared" si="105"/>
        <v>-0.19345012273982029</v>
      </c>
    </row>
    <row r="217" spans="1:34">
      <c r="A217" s="1" t="s">
        <v>32</v>
      </c>
      <c r="B217" s="1">
        <v>1986</v>
      </c>
      <c r="C217" s="2">
        <v>-1.2491455288627702</v>
      </c>
      <c r="D217" s="2">
        <v>1.0357573700000002</v>
      </c>
      <c r="E217" s="3">
        <f t="shared" si="84"/>
        <v>-2.2849028988627708E-2</v>
      </c>
      <c r="F217" s="4">
        <v>16335.818386999899</v>
      </c>
      <c r="G217" s="4">
        <v>72623</v>
      </c>
      <c r="H217" s="3">
        <f t="shared" si="97"/>
        <v>0.28706047121628847</v>
      </c>
      <c r="I217" s="3">
        <f t="shared" si="106"/>
        <v>0.22494001056139101</v>
      </c>
      <c r="J217" s="5">
        <v>0.10546149600933122</v>
      </c>
      <c r="K217" s="6">
        <v>0.10546149600933122</v>
      </c>
      <c r="L217" s="5">
        <v>8.059275925951094E-2</v>
      </c>
      <c r="M217" s="7">
        <v>1.17</v>
      </c>
      <c r="N217" s="2">
        <v>-1.6559999999999999</v>
      </c>
      <c r="O217" s="9">
        <v>-8.2199999999999999E-3</v>
      </c>
      <c r="P217" s="8">
        <v>1</v>
      </c>
      <c r="Q217" s="9">
        <v>-2.6833148405012047E-3</v>
      </c>
      <c r="R217" s="10">
        <v>0.4</v>
      </c>
      <c r="S217" s="8">
        <v>1.2</v>
      </c>
      <c r="T217" s="7">
        <v>0.8</v>
      </c>
      <c r="U217" s="7">
        <v>0.36</v>
      </c>
      <c r="V217" s="7">
        <v>1</v>
      </c>
      <c r="W217" s="10">
        <v>0.6</v>
      </c>
      <c r="Z217" s="3">
        <f t="shared" si="98"/>
        <v>-0.1175688254051616</v>
      </c>
      <c r="AA217" s="3">
        <f t="shared" si="99"/>
        <v>-0.14743533681202056</v>
      </c>
      <c r="AB217" s="3">
        <f t="shared" si="100"/>
        <v>-0.17898301291785415</v>
      </c>
      <c r="AC217" s="45">
        <f t="shared" si="101"/>
        <v>-0.17898301291785415</v>
      </c>
      <c r="AE217" s="13">
        <f t="shared" si="102"/>
        <v>-9.8330290338862411E-2</v>
      </c>
      <c r="AF217" s="13">
        <f t="shared" si="103"/>
        <v>-0.123309554424599</v>
      </c>
      <c r="AG217" s="13">
        <f t="shared" si="104"/>
        <v>-0.14969488353129617</v>
      </c>
      <c r="AH217" s="35">
        <f t="shared" si="105"/>
        <v>-0.14969488353129617</v>
      </c>
    </row>
    <row r="218" spans="1:34">
      <c r="A218" s="1" t="s">
        <v>32</v>
      </c>
      <c r="B218" s="1">
        <v>1987</v>
      </c>
      <c r="C218" s="2">
        <v>-1.9947911042187472</v>
      </c>
      <c r="D218" s="2">
        <v>1.0357573700000002</v>
      </c>
      <c r="E218" s="3">
        <f t="shared" si="84"/>
        <v>-3.0305484742187475E-2</v>
      </c>
      <c r="F218" s="4">
        <v>20059.355124000002</v>
      </c>
      <c r="G218" s="4">
        <v>90506</v>
      </c>
      <c r="H218" s="3">
        <f t="shared" si="97"/>
        <v>0.28706047121628847</v>
      </c>
      <c r="I218" s="3">
        <f t="shared" si="106"/>
        <v>0.22163563878637882</v>
      </c>
      <c r="J218" s="5">
        <v>0.10254356907107592</v>
      </c>
      <c r="K218" s="6">
        <v>0.10254356907107592</v>
      </c>
      <c r="L218" s="5">
        <v>8.0384582478223707E-2</v>
      </c>
      <c r="M218" s="7">
        <v>1.17</v>
      </c>
      <c r="N218" s="2">
        <v>0.23</v>
      </c>
      <c r="O218" s="9">
        <v>7.8100000000000001E-3</v>
      </c>
      <c r="P218" s="8">
        <v>1</v>
      </c>
      <c r="Q218" s="9">
        <v>4.3565623061167366E-3</v>
      </c>
      <c r="R218" s="10">
        <v>0.4</v>
      </c>
      <c r="S218" s="8">
        <v>1.2</v>
      </c>
      <c r="T218" s="7">
        <v>0.8</v>
      </c>
      <c r="U218" s="7">
        <v>0.36</v>
      </c>
      <c r="V218" s="7">
        <v>1</v>
      </c>
      <c r="W218" s="10">
        <v>0.6</v>
      </c>
      <c r="Z218" s="3">
        <f t="shared" si="98"/>
        <v>-0.13694380666819814</v>
      </c>
      <c r="AA218" s="3">
        <f t="shared" si="99"/>
        <v>-0.17928597071907498</v>
      </c>
      <c r="AB218" s="3">
        <f t="shared" si="100"/>
        <v>-0.22087934205326765</v>
      </c>
      <c r="AC218" s="45">
        <f t="shared" si="101"/>
        <v>-0.22087934205326765</v>
      </c>
      <c r="AE218" s="13">
        <f t="shared" si="102"/>
        <v>-0.11453482012249297</v>
      </c>
      <c r="AF218" s="13">
        <f t="shared" si="103"/>
        <v>-0.14994826641958994</v>
      </c>
      <c r="AG218" s="13">
        <f t="shared" si="104"/>
        <v>-0.18473544971727837</v>
      </c>
      <c r="AH218" s="35">
        <f t="shared" si="105"/>
        <v>-0.18473544971727837</v>
      </c>
    </row>
    <row r="219" spans="1:34">
      <c r="A219" s="1" t="s">
        <v>32</v>
      </c>
      <c r="B219" s="1">
        <v>1988</v>
      </c>
      <c r="C219" s="2">
        <v>-1.9955962900400928</v>
      </c>
      <c r="D219" s="2">
        <v>1.0357573700000002</v>
      </c>
      <c r="E219" s="3">
        <f t="shared" si="84"/>
        <v>-3.0313536600400929E-2</v>
      </c>
      <c r="F219" s="4">
        <v>21662.209694000001</v>
      </c>
      <c r="G219" s="4">
        <v>107771</v>
      </c>
      <c r="H219" s="3">
        <f t="shared" si="97"/>
        <v>0.28706047121628847</v>
      </c>
      <c r="I219" s="3">
        <f t="shared" si="106"/>
        <v>0.20100221482588082</v>
      </c>
      <c r="J219" s="5">
        <v>6.4444771712584892E-2</v>
      </c>
      <c r="K219" s="6">
        <v>6.4444771712584892E-2</v>
      </c>
      <c r="L219" s="5">
        <v>8.0828302068707086E-2</v>
      </c>
      <c r="M219" s="7">
        <v>1.17</v>
      </c>
      <c r="N219" s="2">
        <v>3.0640000000000001</v>
      </c>
      <c r="O219" s="9">
        <v>3.755E-2</v>
      </c>
      <c r="P219" s="8">
        <v>1</v>
      </c>
      <c r="Q219" s="9">
        <v>1.4584231292605922E-2</v>
      </c>
      <c r="R219" s="10">
        <v>0.4</v>
      </c>
      <c r="S219" s="8">
        <v>1.2</v>
      </c>
      <c r="T219" s="7">
        <v>0.8</v>
      </c>
      <c r="U219" s="7">
        <v>0.36</v>
      </c>
      <c r="V219" s="7">
        <v>1</v>
      </c>
      <c r="W219" s="10">
        <v>0.6</v>
      </c>
      <c r="Z219" s="3">
        <f t="shared" si="98"/>
        <v>-0.1036013044012965</v>
      </c>
      <c r="AA219" s="3">
        <f t="shared" si="99"/>
        <v>-0.16503082121997217</v>
      </c>
      <c r="AB219" s="3">
        <f t="shared" si="100"/>
        <v>-0.19985779108725388</v>
      </c>
      <c r="AC219" s="45">
        <f t="shared" si="101"/>
        <v>-0.19985779108725388</v>
      </c>
      <c r="AE219" s="13">
        <f t="shared" si="102"/>
        <v>-8.6648363681084334E-2</v>
      </c>
      <c r="AF219" s="13">
        <f t="shared" si="103"/>
        <v>-0.13802577774761307</v>
      </c>
      <c r="AG219" s="13">
        <f t="shared" si="104"/>
        <v>-0.1671537889093396</v>
      </c>
      <c r="AH219" s="35">
        <f t="shared" si="105"/>
        <v>-0.1671537889093396</v>
      </c>
    </row>
    <row r="220" spans="1:34">
      <c r="A220" s="1" t="s">
        <v>32</v>
      </c>
      <c r="B220" s="1">
        <v>1989</v>
      </c>
      <c r="C220" s="2">
        <v>-3.9057578797265218</v>
      </c>
      <c r="D220" s="2">
        <v>0.88348544000000073</v>
      </c>
      <c r="E220" s="3">
        <f t="shared" si="84"/>
        <v>-4.7892433197265223E-2</v>
      </c>
      <c r="F220" s="4">
        <v>23270.098594999901</v>
      </c>
      <c r="G220" s="4">
        <v>117513</v>
      </c>
      <c r="H220" s="3">
        <f t="shared" si="97"/>
        <v>0.28706047121628847</v>
      </c>
      <c r="I220" s="3">
        <f t="shared" si="106"/>
        <v>0.19802148353799071</v>
      </c>
      <c r="J220" s="5">
        <v>7.0107955787547818E-2</v>
      </c>
      <c r="K220" s="6">
        <v>7.0107955787547818E-2</v>
      </c>
      <c r="L220" s="5">
        <v>0.11617380983779305</v>
      </c>
      <c r="M220" s="7">
        <v>1.17</v>
      </c>
      <c r="N220" s="2">
        <v>5.3739999999999997</v>
      </c>
      <c r="O220" s="9">
        <v>5.7419999999999999E-2</v>
      </c>
      <c r="P220" s="8">
        <v>1</v>
      </c>
      <c r="Q220" s="9">
        <v>1.3721689228879182E-2</v>
      </c>
      <c r="R220" s="10">
        <v>0.4</v>
      </c>
      <c r="S220" s="8">
        <v>1.2</v>
      </c>
      <c r="T220" s="7">
        <v>0.8</v>
      </c>
      <c r="U220" s="7">
        <v>0.36</v>
      </c>
      <c r="V220" s="7">
        <v>1</v>
      </c>
      <c r="W220" s="10">
        <v>0.6</v>
      </c>
      <c r="Z220" s="3">
        <f t="shared" si="98"/>
        <v>-0.15404582328072219</v>
      </c>
      <c r="AA220" s="3">
        <f t="shared" si="99"/>
        <v>-0.25597149874574859</v>
      </c>
      <c r="AB220" s="3">
        <f t="shared" si="100"/>
        <v>-0.33119838315938283</v>
      </c>
      <c r="AC220" s="45">
        <f t="shared" si="101"/>
        <v>-0.33119838315938283</v>
      </c>
      <c r="AE220" s="13">
        <f t="shared" si="102"/>
        <v>-0.12883832492569489</v>
      </c>
      <c r="AF220" s="13">
        <f t="shared" si="103"/>
        <v>-0.21408525349644425</v>
      </c>
      <c r="AG220" s="13">
        <f t="shared" si="104"/>
        <v>-0.27700228409693833</v>
      </c>
      <c r="AH220" s="35">
        <f t="shared" si="105"/>
        <v>-0.27700228409693833</v>
      </c>
    </row>
    <row r="221" spans="1:34">
      <c r="A221" s="1" t="s">
        <v>32</v>
      </c>
      <c r="B221" s="1">
        <v>1990</v>
      </c>
      <c r="C221" s="2">
        <v>-4.533030492430095</v>
      </c>
      <c r="D221" s="2">
        <v>0.88348544000000073</v>
      </c>
      <c r="E221" s="3">
        <f t="shared" si="84"/>
        <v>-5.4165159324300965E-2</v>
      </c>
      <c r="F221" s="4">
        <v>26649.990028</v>
      </c>
      <c r="G221" s="4">
        <v>139830</v>
      </c>
      <c r="H221" s="3">
        <f t="shared" si="97"/>
        <v>0.28706047121628847</v>
      </c>
      <c r="I221" s="3">
        <f t="shared" si="106"/>
        <v>0.1905885005220625</v>
      </c>
      <c r="J221" s="5">
        <v>8.3220284082355933E-2</v>
      </c>
      <c r="K221" s="6">
        <v>8.3220284082355933E-2</v>
      </c>
      <c r="L221" s="5">
        <v>0.14216959538510343</v>
      </c>
      <c r="M221" s="7">
        <v>1.17</v>
      </c>
      <c r="N221" s="2">
        <v>3.1890000000000001</v>
      </c>
      <c r="O221" s="9">
        <v>2.341E-2</v>
      </c>
      <c r="P221" s="8">
        <v>1</v>
      </c>
      <c r="Q221" s="9">
        <v>1.6282750413984714E-3</v>
      </c>
      <c r="R221" s="10">
        <v>0.4</v>
      </c>
      <c r="S221" s="8">
        <v>1.2</v>
      </c>
      <c r="T221" s="7">
        <v>0.8</v>
      </c>
      <c r="U221" s="7">
        <v>0.36</v>
      </c>
      <c r="V221" s="7">
        <v>1</v>
      </c>
      <c r="W221" s="10">
        <v>0.6</v>
      </c>
      <c r="Z221" s="3">
        <f t="shared" si="98"/>
        <v>-0.2213690165627045</v>
      </c>
      <c r="AA221" s="3">
        <f t="shared" si="99"/>
        <v>-0.35113870866342239</v>
      </c>
      <c r="AB221" s="3">
        <f t="shared" si="100"/>
        <v>-0.46349483604981978</v>
      </c>
      <c r="AC221" s="45">
        <f t="shared" si="101"/>
        <v>-0.46349483604981978</v>
      </c>
      <c r="AE221" s="13">
        <f t="shared" si="102"/>
        <v>-0.18514499567062556</v>
      </c>
      <c r="AF221" s="13">
        <f t="shared" si="103"/>
        <v>-0.29367964724577139</v>
      </c>
      <c r="AG221" s="13">
        <f t="shared" si="104"/>
        <v>-0.38765022651439468</v>
      </c>
      <c r="AH221" s="35">
        <f t="shared" si="105"/>
        <v>-0.38765022651439468</v>
      </c>
    </row>
    <row r="222" spans="1:34">
      <c r="A222" s="1" t="s">
        <v>32</v>
      </c>
      <c r="B222" s="1">
        <v>1991</v>
      </c>
      <c r="C222" s="2">
        <v>-6.1680640239566005</v>
      </c>
      <c r="D222" s="2">
        <v>0.88348544000000073</v>
      </c>
      <c r="E222" s="3">
        <f t="shared" si="84"/>
        <v>-7.0515494639566009E-2</v>
      </c>
      <c r="F222" s="4">
        <v>23017.195789000001</v>
      </c>
      <c r="G222" s="4">
        <v>126422</v>
      </c>
      <c r="H222" s="3">
        <f t="shared" si="97"/>
        <v>0.28706047121628847</v>
      </c>
      <c r="I222" s="3">
        <f t="shared" si="106"/>
        <v>0.1820663791824208</v>
      </c>
      <c r="J222" s="5">
        <v>9.0082223736911715E-2</v>
      </c>
      <c r="K222" s="6">
        <v>9.0082223736911715E-2</v>
      </c>
      <c r="L222" s="5">
        <v>0.20960375868113967</v>
      </c>
      <c r="M222" s="7">
        <v>1.17</v>
      </c>
      <c r="N222" s="2">
        <v>-3.4079999999999999</v>
      </c>
      <c r="O222" s="9">
        <v>-3.3090000000000001E-2</v>
      </c>
      <c r="P222" s="8">
        <v>1</v>
      </c>
      <c r="Q222" s="9">
        <v>4.0034534667850808E-3</v>
      </c>
      <c r="R222" s="10">
        <v>0.4</v>
      </c>
      <c r="S222" s="8">
        <v>1.2</v>
      </c>
      <c r="T222" s="7">
        <v>0.8</v>
      </c>
      <c r="U222" s="7">
        <v>0.36</v>
      </c>
      <c r="V222" s="7">
        <v>1</v>
      </c>
      <c r="W222" s="10">
        <v>0.6</v>
      </c>
      <c r="Z222" s="3">
        <f t="shared" si="98"/>
        <v>-0.39180106386330604</v>
      </c>
      <c r="AA222" s="3">
        <f t="shared" si="99"/>
        <v>-0.5842734612456304</v>
      </c>
      <c r="AB222" s="3">
        <f t="shared" si="100"/>
        <v>-0.80946423714796678</v>
      </c>
      <c r="AC222" s="45">
        <f t="shared" si="101"/>
        <v>-0.80946423714796678</v>
      </c>
      <c r="AE222" s="13">
        <f t="shared" si="102"/>
        <v>-0.32768816250385591</v>
      </c>
      <c r="AF222" s="13">
        <f t="shared" si="103"/>
        <v>-0.4886650766781635</v>
      </c>
      <c r="AG222" s="13">
        <f t="shared" si="104"/>
        <v>-0.67700645288739025</v>
      </c>
      <c r="AH222" s="35">
        <f t="shared" si="105"/>
        <v>-0.67700645288739025</v>
      </c>
    </row>
    <row r="223" spans="1:34">
      <c r="A223" s="1" t="s">
        <v>32</v>
      </c>
      <c r="B223" s="1">
        <v>1992</v>
      </c>
      <c r="C223" s="2">
        <v>-5.5821260189773101</v>
      </c>
      <c r="D223" s="2">
        <v>0.88348544000000073</v>
      </c>
      <c r="E223" s="3">
        <f t="shared" si="84"/>
        <v>-6.4656114589773106E-2</v>
      </c>
      <c r="F223" s="4">
        <v>23952.158452</v>
      </c>
      <c r="G223" s="4">
        <v>110810</v>
      </c>
      <c r="H223" s="3">
        <f t="shared" si="97"/>
        <v>0.28706047121628847</v>
      </c>
      <c r="I223" s="3">
        <f t="shared" si="106"/>
        <v>0.21615520667809765</v>
      </c>
      <c r="J223" s="5">
        <v>8.3648073221397126E-2</v>
      </c>
      <c r="K223" s="6">
        <v>8.3648073221397126E-2</v>
      </c>
      <c r="L223" s="5">
        <v>0.23329181251863976</v>
      </c>
      <c r="M223" s="7">
        <v>1.17</v>
      </c>
      <c r="N223" s="2">
        <v>-6.8529999999999998</v>
      </c>
      <c r="O223" s="9">
        <v>-6.6089999999999996E-2</v>
      </c>
      <c r="P223" s="8">
        <v>1</v>
      </c>
      <c r="Q223" s="9">
        <v>-3.3359291727316008E-3</v>
      </c>
      <c r="R223" s="10">
        <v>0.4</v>
      </c>
      <c r="S223" s="8">
        <v>1.2</v>
      </c>
      <c r="T223" s="7">
        <v>0.8</v>
      </c>
      <c r="U223" s="7">
        <v>0.36</v>
      </c>
      <c r="V223" s="7">
        <v>1</v>
      </c>
      <c r="W223" s="10">
        <v>0.6</v>
      </c>
      <c r="Z223" s="3">
        <f t="shared" si="98"/>
        <v>-0.40655508527307116</v>
      </c>
      <c r="AA223" s="3">
        <f t="shared" si="99"/>
        <v>-0.50694062897956582</v>
      </c>
      <c r="AB223" s="3">
        <f t="shared" si="100"/>
        <v>-0.69551560358377029</v>
      </c>
      <c r="AC223" s="45">
        <f t="shared" si="101"/>
        <v>-0.69551560358377029</v>
      </c>
      <c r="AE223" s="13">
        <f t="shared" si="102"/>
        <v>-0.34002788950111401</v>
      </c>
      <c r="AF223" s="13">
        <f t="shared" si="103"/>
        <v>-0.42398670787381865</v>
      </c>
      <c r="AG223" s="13">
        <f t="shared" si="104"/>
        <v>-0.58170395936097141</v>
      </c>
      <c r="AH223" s="35">
        <f t="shared" si="105"/>
        <v>-0.58170395936097141</v>
      </c>
    </row>
    <row r="224" spans="1:34">
      <c r="A224" s="1" t="s">
        <v>32</v>
      </c>
      <c r="B224" s="1">
        <v>1993</v>
      </c>
      <c r="C224" s="2">
        <v>-1.5071733491062047</v>
      </c>
      <c r="D224" s="2">
        <v>0.23008024500000035</v>
      </c>
      <c r="E224" s="3">
        <f t="shared" ref="E224:E293" si="107">(C224-D224)/100</f>
        <v>-1.7372535941062049E-2</v>
      </c>
      <c r="F224" s="4">
        <v>23473.398057999901</v>
      </c>
      <c r="G224" s="4">
        <v>87421</v>
      </c>
      <c r="H224" s="3">
        <f t="shared" si="97"/>
        <v>0.28706047121628847</v>
      </c>
      <c r="I224" s="3">
        <f t="shared" si="106"/>
        <v>0.26850983239724896</v>
      </c>
      <c r="J224" s="5">
        <v>6.9993014416253607E-2</v>
      </c>
      <c r="K224" s="6">
        <v>6.9993014416253607E-2</v>
      </c>
      <c r="L224" s="5">
        <v>0.2158777023439003</v>
      </c>
      <c r="M224" s="7">
        <v>1.17</v>
      </c>
      <c r="N224" s="2">
        <v>-8.1989999999999998</v>
      </c>
      <c r="O224" s="9">
        <v>-7.8829999999999997E-2</v>
      </c>
      <c r="P224" s="8">
        <v>1</v>
      </c>
      <c r="Q224" s="9">
        <v>-2.4301370457907839E-2</v>
      </c>
      <c r="R224" s="10">
        <v>0.4</v>
      </c>
      <c r="S224" s="8">
        <v>1.2</v>
      </c>
      <c r="T224" s="7">
        <v>0.8</v>
      </c>
      <c r="U224" s="7">
        <v>0.36</v>
      </c>
      <c r="V224" s="7">
        <v>1</v>
      </c>
      <c r="W224" s="10">
        <v>0.6</v>
      </c>
      <c r="Z224" s="3">
        <f t="shared" si="98"/>
        <v>-0.17452236724674661</v>
      </c>
      <c r="AA224" s="3">
        <f t="shared" si="99"/>
        <v>-0.18020318278302661</v>
      </c>
      <c r="AB224" s="3">
        <f t="shared" si="100"/>
        <v>-0.21539308334867796</v>
      </c>
      <c r="AC224" s="45">
        <f t="shared" si="101"/>
        <v>-0.21539308334867796</v>
      </c>
      <c r="AE224" s="13">
        <f t="shared" si="102"/>
        <v>-0.14596416169727897</v>
      </c>
      <c r="AF224" s="13">
        <f t="shared" si="103"/>
        <v>-0.15071538923671313</v>
      </c>
      <c r="AG224" s="13">
        <f t="shared" si="104"/>
        <v>-0.18014694243707607</v>
      </c>
      <c r="AH224" s="35">
        <f t="shared" si="105"/>
        <v>-0.18014694243707607</v>
      </c>
    </row>
    <row r="225" spans="1:34">
      <c r="A225" s="1" t="s">
        <v>32</v>
      </c>
      <c r="B225" s="1">
        <v>1994</v>
      </c>
      <c r="C225" s="2">
        <v>-0.24711842245120264</v>
      </c>
      <c r="D225" s="2">
        <v>0.23008024500000035</v>
      </c>
      <c r="E225" s="3">
        <f t="shared" si="107"/>
        <v>-4.7719866745120302E-3</v>
      </c>
      <c r="F225" s="4">
        <v>29761.1297879999</v>
      </c>
      <c r="G225" s="4">
        <v>100714</v>
      </c>
      <c r="H225" s="3">
        <f t="shared" si="97"/>
        <v>0.28706047121628847</v>
      </c>
      <c r="I225" s="3">
        <f t="shared" si="106"/>
        <v>0.2955014177572125</v>
      </c>
      <c r="J225" s="5">
        <v>6.3445815199282218E-2</v>
      </c>
      <c r="K225" s="6">
        <v>6.3445815199282218E-2</v>
      </c>
      <c r="L225" s="5">
        <v>0.14818866159488353</v>
      </c>
      <c r="M225" s="7">
        <v>1.17</v>
      </c>
      <c r="N225" s="2">
        <v>-6.0510000000000002</v>
      </c>
      <c r="O225" s="9">
        <v>-5.4420000000000003E-2</v>
      </c>
      <c r="P225" s="8">
        <v>1</v>
      </c>
      <c r="Q225" s="9">
        <v>-1.5911498348339576E-2</v>
      </c>
      <c r="R225" s="10">
        <v>0.4</v>
      </c>
      <c r="S225" s="8">
        <v>1.2</v>
      </c>
      <c r="T225" s="7">
        <v>0.8</v>
      </c>
      <c r="U225" s="7">
        <v>0.36</v>
      </c>
      <c r="V225" s="7">
        <v>1</v>
      </c>
      <c r="W225" s="10">
        <v>0.6</v>
      </c>
      <c r="Z225" s="3">
        <f t="shared" si="98"/>
        <v>-8.7477622696820509E-2</v>
      </c>
      <c r="AA225" s="3">
        <f t="shared" si="99"/>
        <v>-8.6832444629275085E-2</v>
      </c>
      <c r="AB225" s="3">
        <f t="shared" si="100"/>
        <v>-9.2722517047211198E-2</v>
      </c>
      <c r="AC225" s="45">
        <f t="shared" si="101"/>
        <v>-9.2722517047211198E-2</v>
      </c>
      <c r="AE225" s="13">
        <f t="shared" si="102"/>
        <v>-7.3163102619158954E-2</v>
      </c>
      <c r="AF225" s="13">
        <f t="shared" si="103"/>
        <v>-7.2623499144484599E-2</v>
      </c>
      <c r="AG225" s="13">
        <f t="shared" si="104"/>
        <v>-7.7549741530394817E-2</v>
      </c>
      <c r="AH225" s="35">
        <f t="shared" si="105"/>
        <v>-7.7549741530394817E-2</v>
      </c>
    </row>
    <row r="226" spans="1:34">
      <c r="A226" s="1" t="s">
        <v>32</v>
      </c>
      <c r="B226" s="1">
        <v>1995</v>
      </c>
      <c r="C226" s="2">
        <v>2.2725191067056509</v>
      </c>
      <c r="D226" s="2">
        <v>0.23008024500000035</v>
      </c>
      <c r="E226" s="3">
        <f t="shared" si="107"/>
        <v>2.0424388617056505E-2</v>
      </c>
      <c r="F226" s="4">
        <v>40408.523021000001</v>
      </c>
      <c r="G226" s="4">
        <v>130750</v>
      </c>
      <c r="H226" s="3">
        <f t="shared" si="97"/>
        <v>0.28706047121628847</v>
      </c>
      <c r="I226" s="3">
        <f t="shared" si="106"/>
        <v>0.30905180130783938</v>
      </c>
      <c r="J226" s="5">
        <v>4.3627315003756217E-2</v>
      </c>
      <c r="K226" s="6">
        <v>4.3627315003756217E-2</v>
      </c>
      <c r="L226" s="5">
        <v>0.11194626767469608</v>
      </c>
      <c r="M226" s="7">
        <v>1.17</v>
      </c>
      <c r="N226" s="2">
        <v>-4.8540000000000001</v>
      </c>
      <c r="O226" s="9">
        <v>-4.0129999999999999E-2</v>
      </c>
      <c r="P226" s="8">
        <v>1</v>
      </c>
      <c r="Q226" s="9">
        <v>-1.1845671818335428E-2</v>
      </c>
      <c r="R226" s="10">
        <v>0.4</v>
      </c>
      <c r="S226" s="8">
        <v>1.2</v>
      </c>
      <c r="T226" s="7">
        <v>0.8</v>
      </c>
      <c r="U226" s="7">
        <v>0.36</v>
      </c>
      <c r="V226" s="7">
        <v>1</v>
      </c>
      <c r="W226" s="10">
        <v>0.6</v>
      </c>
      <c r="Z226" s="3">
        <f t="shared" si="98"/>
        <v>4.8972415137276779E-2</v>
      </c>
      <c r="AA226" s="3">
        <f t="shared" si="99"/>
        <v>4.2093529715901142E-2</v>
      </c>
      <c r="AB226" s="3">
        <f t="shared" si="100"/>
        <v>5.8636519949195921E-2</v>
      </c>
      <c r="AC226" s="45">
        <f t="shared" si="101"/>
        <v>5.8636519949195921E-2</v>
      </c>
      <c r="AE226" s="13">
        <f t="shared" si="102"/>
        <v>4.0958747205722387E-2</v>
      </c>
      <c r="AF226" s="13">
        <f t="shared" si="103"/>
        <v>3.5205497580571857E-2</v>
      </c>
      <c r="AG226" s="13">
        <f t="shared" si="104"/>
        <v>4.90414530484184E-2</v>
      </c>
      <c r="AH226" s="35">
        <f t="shared" si="105"/>
        <v>4.90414530484184E-2</v>
      </c>
    </row>
    <row r="227" spans="1:34">
      <c r="A227" s="1" t="s">
        <v>32</v>
      </c>
      <c r="B227" s="1">
        <v>1996</v>
      </c>
      <c r="C227" s="2">
        <v>3.3492119129427831</v>
      </c>
      <c r="D227" s="2">
        <v>0.23008024500000035</v>
      </c>
      <c r="E227" s="3">
        <f t="shared" si="107"/>
        <v>3.1191316679427827E-2</v>
      </c>
      <c r="F227" s="4">
        <v>40561.508561000002</v>
      </c>
      <c r="G227" s="4">
        <v>128525</v>
      </c>
      <c r="H227" s="3">
        <f t="shared" si="97"/>
        <v>0.28706047121628847</v>
      </c>
      <c r="I227" s="3">
        <f t="shared" si="106"/>
        <v>0.31559236382804906</v>
      </c>
      <c r="J227" s="5">
        <v>5.8579480299675572E-2</v>
      </c>
      <c r="K227" s="6">
        <v>5.8579480299675572E-2</v>
      </c>
      <c r="L227" s="5">
        <v>9.2254836890905162E-2</v>
      </c>
      <c r="M227" s="7">
        <v>1.17</v>
      </c>
      <c r="N227" s="2">
        <v>-4.1539999999999999</v>
      </c>
      <c r="O227" s="9">
        <v>-3.2559999999999999E-2</v>
      </c>
      <c r="P227" s="8">
        <v>1</v>
      </c>
      <c r="Q227" s="9">
        <v>-1.272577470284865E-2</v>
      </c>
      <c r="R227" s="10">
        <v>0.4</v>
      </c>
      <c r="S227" s="8">
        <v>1.2</v>
      </c>
      <c r="T227" s="7">
        <v>0.8</v>
      </c>
      <c r="U227" s="7">
        <v>0.36</v>
      </c>
      <c r="V227" s="7">
        <v>1</v>
      </c>
      <c r="W227" s="10">
        <v>0.6</v>
      </c>
      <c r="Z227" s="3">
        <f t="shared" si="98"/>
        <v>0.11316335100170434</v>
      </c>
      <c r="AA227" s="3">
        <f t="shared" si="99"/>
        <v>9.9816260825400155E-2</v>
      </c>
      <c r="AB227" s="3">
        <f t="shared" si="100"/>
        <v>0.12366893820784576</v>
      </c>
      <c r="AC227" s="45">
        <f t="shared" si="101"/>
        <v>0.12366893820784576</v>
      </c>
      <c r="AE227" s="13">
        <f t="shared" si="102"/>
        <v>9.4645711746879982E-2</v>
      </c>
      <c r="AF227" s="13">
        <f t="shared" si="103"/>
        <v>8.3482690872152848E-2</v>
      </c>
      <c r="AG227" s="13">
        <f t="shared" si="104"/>
        <v>0.10343220286474371</v>
      </c>
      <c r="AH227" s="35">
        <f t="shared" si="105"/>
        <v>0.10343220286474371</v>
      </c>
    </row>
    <row r="228" spans="1:34">
      <c r="A228" s="1" t="s">
        <v>32</v>
      </c>
      <c r="B228" s="1">
        <v>1997</v>
      </c>
      <c r="C228" s="2">
        <v>6.5033469526734216</v>
      </c>
      <c r="D228" s="2">
        <v>9.2947790000000641E-2</v>
      </c>
      <c r="E228" s="3">
        <f t="shared" si="107"/>
        <v>6.4103991626734219E-2</v>
      </c>
      <c r="F228" s="4">
        <v>40980.001896000002</v>
      </c>
      <c r="G228" s="4">
        <v>123428</v>
      </c>
      <c r="H228" s="3">
        <f t="shared" si="97"/>
        <v>0.28706047121628847</v>
      </c>
      <c r="I228" s="3">
        <f t="shared" si="106"/>
        <v>0.33201544135852484</v>
      </c>
      <c r="J228" s="5">
        <v>4.9433420097526409E-2</v>
      </c>
      <c r="K228" s="6">
        <v>4.9433420097526409E-2</v>
      </c>
      <c r="L228" s="5">
        <v>6.1492512728691141E-2</v>
      </c>
      <c r="M228" s="7">
        <v>1.17</v>
      </c>
      <c r="N228" s="2">
        <v>-0.98599999999999999</v>
      </c>
      <c r="O228" s="9">
        <v>-4.6000000000000001E-4</v>
      </c>
      <c r="P228" s="8">
        <v>1</v>
      </c>
      <c r="Q228" s="9">
        <v>-7.8317339394145206E-3</v>
      </c>
      <c r="R228" s="10">
        <v>0.4</v>
      </c>
      <c r="S228" s="8">
        <v>1.2</v>
      </c>
      <c r="T228" s="7">
        <v>0.8</v>
      </c>
      <c r="U228" s="7">
        <v>0.36</v>
      </c>
      <c r="V228" s="7">
        <v>1</v>
      </c>
      <c r="W228" s="10">
        <v>0.6</v>
      </c>
      <c r="Z228" s="3">
        <f t="shared" si="98"/>
        <v>0.31332246975344125</v>
      </c>
      <c r="AA228" s="3">
        <f t="shared" si="99"/>
        <v>0.27224030721743009</v>
      </c>
      <c r="AB228" s="3">
        <f t="shared" si="100"/>
        <v>0.30497016537177957</v>
      </c>
      <c r="AC228" s="45">
        <f t="shared" si="101"/>
        <v>0.30497016537177957</v>
      </c>
      <c r="AE228" s="13">
        <f t="shared" si="102"/>
        <v>0.2620515201574235</v>
      </c>
      <c r="AF228" s="13">
        <f t="shared" si="103"/>
        <v>0.22769189330912329</v>
      </c>
      <c r="AG228" s="13">
        <f t="shared" si="104"/>
        <v>0.25506595649276104</v>
      </c>
      <c r="AH228" s="35">
        <f t="shared" si="105"/>
        <v>0.25506595649276104</v>
      </c>
    </row>
    <row r="229" spans="1:34">
      <c r="A229" s="1" t="s">
        <v>32</v>
      </c>
      <c r="B229" s="1">
        <v>1998</v>
      </c>
      <c r="C229" s="2">
        <v>6.7271314059840392</v>
      </c>
      <c r="D229" s="2">
        <v>9.2947790000000641E-2</v>
      </c>
      <c r="E229" s="3">
        <f t="shared" si="107"/>
        <v>6.6341836159840392E-2</v>
      </c>
      <c r="F229" s="4">
        <v>43210.153682999902</v>
      </c>
      <c r="G229" s="4">
        <v>130466</v>
      </c>
      <c r="H229" s="3">
        <f t="shared" si="97"/>
        <v>0.28706047121628847</v>
      </c>
      <c r="I229" s="3">
        <f t="shared" si="106"/>
        <v>0.33119857804332087</v>
      </c>
      <c r="J229" s="5">
        <v>3.4880793285058623E-2</v>
      </c>
      <c r="K229" s="6">
        <v>3.4880793285058623E-2</v>
      </c>
      <c r="L229" s="5">
        <v>7.2672430178602421E-2</v>
      </c>
      <c r="M229" s="7">
        <v>1.17</v>
      </c>
      <c r="N229" s="2">
        <v>0.129</v>
      </c>
      <c r="O229" s="9">
        <v>1.7769999999999998E-2</v>
      </c>
      <c r="P229" s="8">
        <v>1</v>
      </c>
      <c r="Q229" s="9">
        <v>-3.1224834143020524E-3</v>
      </c>
      <c r="R229" s="10">
        <v>0.4</v>
      </c>
      <c r="S229" s="8">
        <v>1.2</v>
      </c>
      <c r="T229" s="7">
        <v>0.8</v>
      </c>
      <c r="U229" s="7">
        <v>0.36</v>
      </c>
      <c r="V229" s="7">
        <v>1</v>
      </c>
      <c r="W229" s="10">
        <v>0.6</v>
      </c>
      <c r="Z229" s="3">
        <f t="shared" si="98"/>
        <v>0.34649580483248993</v>
      </c>
      <c r="AA229" s="3">
        <f t="shared" si="99"/>
        <v>0.3046490757277307</v>
      </c>
      <c r="AB229" s="3">
        <f t="shared" si="100"/>
        <v>0.33744820506777062</v>
      </c>
      <c r="AC229" s="45">
        <f t="shared" si="101"/>
        <v>0.33744820506777062</v>
      </c>
      <c r="AE229" s="13">
        <f t="shared" si="102"/>
        <v>0.28979649131444607</v>
      </c>
      <c r="AF229" s="13">
        <f t="shared" si="103"/>
        <v>0.25479740879046564</v>
      </c>
      <c r="AG229" s="13">
        <f t="shared" si="104"/>
        <v>0.28222940787486267</v>
      </c>
      <c r="AH229" s="35">
        <f t="shared" si="105"/>
        <v>0.28222940787486267</v>
      </c>
    </row>
    <row r="230" spans="1:34">
      <c r="A230" s="1" t="s">
        <v>32</v>
      </c>
      <c r="B230" s="1">
        <v>1999</v>
      </c>
      <c r="C230" s="2">
        <v>6.3786299479815529</v>
      </c>
      <c r="D230" s="2">
        <v>9.2947790000000641E-2</v>
      </c>
      <c r="E230" s="3">
        <f t="shared" si="107"/>
        <v>6.2856821579815522E-2</v>
      </c>
      <c r="F230" s="4">
        <v>41765.477899999903</v>
      </c>
      <c r="G230" s="4">
        <v>130948</v>
      </c>
      <c r="H230" s="3">
        <f t="shared" si="97"/>
        <v>0.28706047121628847</v>
      </c>
      <c r="I230" s="3">
        <f t="shared" si="106"/>
        <v>0.31894704691938713</v>
      </c>
      <c r="J230" s="5">
        <v>4.9100060724278707E-2</v>
      </c>
      <c r="K230" s="6">
        <v>4.9100060724278707E-2</v>
      </c>
      <c r="L230" s="5">
        <v>5.0235112763490283E-2</v>
      </c>
      <c r="M230" s="7">
        <v>1.17</v>
      </c>
      <c r="N230" s="2">
        <v>-0.55900000000000005</v>
      </c>
      <c r="O230" s="9">
        <v>1.042E-2</v>
      </c>
      <c r="P230" s="8">
        <v>1</v>
      </c>
      <c r="Q230" s="9">
        <v>1.2545387176313328E-3</v>
      </c>
      <c r="R230" s="10">
        <v>0.4</v>
      </c>
      <c r="S230" s="8">
        <v>1.2</v>
      </c>
      <c r="T230" s="7">
        <v>0.8</v>
      </c>
      <c r="U230" s="7">
        <v>0.36</v>
      </c>
      <c r="V230" s="7">
        <v>1</v>
      </c>
      <c r="W230" s="10">
        <v>0.6</v>
      </c>
      <c r="Z230" s="3">
        <f t="shared" si="98"/>
        <v>0.31236961992602902</v>
      </c>
      <c r="AA230" s="3">
        <f t="shared" si="99"/>
        <v>0.28262622713823887</v>
      </c>
      <c r="AB230" s="3">
        <f t="shared" si="100"/>
        <v>0.31215843175812408</v>
      </c>
      <c r="AC230" s="45">
        <f t="shared" si="101"/>
        <v>0.31215843175812408</v>
      </c>
      <c r="AE230" s="13">
        <f t="shared" si="102"/>
        <v>0.26125459121086059</v>
      </c>
      <c r="AF230" s="13">
        <f t="shared" si="103"/>
        <v>0.23637829906107247</v>
      </c>
      <c r="AG230" s="13">
        <f t="shared" si="104"/>
        <v>0.2610779611067946</v>
      </c>
      <c r="AH230" s="35">
        <f t="shared" si="105"/>
        <v>0.2610779611067946</v>
      </c>
    </row>
    <row r="231" spans="1:34">
      <c r="A231" s="1" t="s">
        <v>32</v>
      </c>
      <c r="B231" s="1">
        <v>2000</v>
      </c>
      <c r="C231" s="2">
        <v>8.9981745473939121</v>
      </c>
      <c r="D231" s="2">
        <v>9.2947790000000641E-2</v>
      </c>
      <c r="E231" s="3">
        <f t="shared" si="107"/>
        <v>8.9052267573939123E-2</v>
      </c>
      <c r="F231" s="4">
        <v>45474.899960000002</v>
      </c>
      <c r="G231" s="4">
        <v>122222</v>
      </c>
      <c r="H231" s="3">
        <f t="shared" si="97"/>
        <v>0.28706047121628847</v>
      </c>
      <c r="I231" s="3">
        <f t="shared" si="106"/>
        <v>0.37206803979643599</v>
      </c>
      <c r="J231" s="5">
        <v>7.3181974449196233E-2</v>
      </c>
      <c r="K231" s="6">
        <v>7.3181974449196233E-2</v>
      </c>
      <c r="L231" s="5">
        <v>3.9238035952426448E-2</v>
      </c>
      <c r="M231" s="7">
        <v>1.17</v>
      </c>
      <c r="N231" s="2">
        <v>0.623</v>
      </c>
      <c r="O231" s="9">
        <v>2.5530000000000001E-2</v>
      </c>
      <c r="P231" s="8">
        <v>1</v>
      </c>
      <c r="Q231" s="9">
        <v>1.1908178621677E-2</v>
      </c>
      <c r="R231" s="10">
        <v>0.4</v>
      </c>
      <c r="S231" s="8">
        <v>1.2</v>
      </c>
      <c r="T231" s="7">
        <v>0.8</v>
      </c>
      <c r="U231" s="7">
        <v>0.36</v>
      </c>
      <c r="V231" s="7">
        <v>1</v>
      </c>
      <c r="W231" s="10">
        <v>0.6</v>
      </c>
      <c r="Z231" s="3">
        <f t="shared" si="98"/>
        <v>0.44590109240663567</v>
      </c>
      <c r="AA231" s="3">
        <f t="shared" si="99"/>
        <v>0.34960049017851813</v>
      </c>
      <c r="AB231" s="3">
        <f t="shared" si="100"/>
        <v>0.39078945911141794</v>
      </c>
      <c r="AC231" s="45">
        <f t="shared" si="101"/>
        <v>0.39078945911141794</v>
      </c>
      <c r="AE231" s="13">
        <f t="shared" si="102"/>
        <v>0.3729354591037316</v>
      </c>
      <c r="AF231" s="13">
        <f t="shared" si="103"/>
        <v>0.2923931372402151</v>
      </c>
      <c r="AG231" s="13">
        <f t="shared" si="104"/>
        <v>0.32684209307500406</v>
      </c>
      <c r="AH231" s="35">
        <f t="shared" si="105"/>
        <v>0.32684209307500406</v>
      </c>
    </row>
    <row r="232" spans="1:34">
      <c r="A232" s="1" t="s">
        <v>32</v>
      </c>
      <c r="B232" s="1">
        <v>2001</v>
      </c>
      <c r="C232" s="2">
        <v>8.9723836738963314</v>
      </c>
      <c r="D232" s="2">
        <v>-0.20008909999999824</v>
      </c>
      <c r="E232" s="3">
        <f t="shared" si="107"/>
        <v>9.1724727738963285E-2</v>
      </c>
      <c r="F232" s="4">
        <v>42815.950318000003</v>
      </c>
      <c r="G232" s="4">
        <v>125269</v>
      </c>
      <c r="H232" s="3">
        <f t="shared" si="97"/>
        <v>0.28706047121628847</v>
      </c>
      <c r="I232" s="3">
        <f t="shared" si="106"/>
        <v>0.34179206601792944</v>
      </c>
      <c r="J232" s="5">
        <v>6.4954215105684082E-2</v>
      </c>
      <c r="K232" s="6">
        <v>6.4954215105684082E-2</v>
      </c>
      <c r="L232" s="5">
        <v>2.4231023176751913E-2</v>
      </c>
      <c r="M232" s="7">
        <v>1.17</v>
      </c>
      <c r="N232" s="2">
        <v>-0.61799999999999999</v>
      </c>
      <c r="O232" s="9">
        <v>1.601E-2</v>
      </c>
      <c r="P232" s="8">
        <v>1</v>
      </c>
      <c r="Q232" s="9">
        <v>8.6343310958524686E-3</v>
      </c>
      <c r="R232" s="10">
        <v>0.4</v>
      </c>
      <c r="S232" s="8">
        <v>1.2</v>
      </c>
      <c r="T232" s="7">
        <v>0.8</v>
      </c>
      <c r="U232" s="7">
        <v>0.36</v>
      </c>
      <c r="V232" s="7">
        <v>1</v>
      </c>
      <c r="W232" s="10">
        <v>0.6</v>
      </c>
      <c r="Z232" s="3">
        <f t="shared" si="98"/>
        <v>0.44786467099914334</v>
      </c>
      <c r="AA232" s="3">
        <f t="shared" si="99"/>
        <v>0.37834441713043349</v>
      </c>
      <c r="AB232" s="3">
        <f t="shared" si="100"/>
        <v>0.41404781552882719</v>
      </c>
      <c r="AC232" s="45">
        <f t="shared" si="101"/>
        <v>0.41404781552882719</v>
      </c>
      <c r="AE232" s="13">
        <f t="shared" si="102"/>
        <v>0.37457772483564711</v>
      </c>
      <c r="AF232" s="13">
        <f t="shared" si="103"/>
        <v>0.31643351250908974</v>
      </c>
      <c r="AG232" s="13">
        <f t="shared" si="104"/>
        <v>0.34629453662410992</v>
      </c>
      <c r="AH232" s="35">
        <f t="shared" si="105"/>
        <v>0.34629453662410992</v>
      </c>
    </row>
    <row r="233" spans="1:34">
      <c r="A233" s="1" t="s">
        <v>32</v>
      </c>
      <c r="B233" s="1">
        <v>2002</v>
      </c>
      <c r="C233" s="2">
        <v>8.7805109251031688</v>
      </c>
      <c r="D233" s="2">
        <v>-0.20008909999999824</v>
      </c>
      <c r="E233" s="3">
        <f t="shared" si="107"/>
        <v>8.9806000251031665E-2</v>
      </c>
      <c r="F233" s="4">
        <v>44517.704716</v>
      </c>
      <c r="G233" s="4">
        <v>135972</v>
      </c>
      <c r="H233" s="3">
        <f t="shared" si="97"/>
        <v>0.28706047121628847</v>
      </c>
      <c r="I233" s="3">
        <f t="shared" si="106"/>
        <v>0.32740347068514108</v>
      </c>
      <c r="J233" s="5">
        <v>6.6139942437834609E-2</v>
      </c>
      <c r="K233" s="6">
        <v>6.6139942437834609E-2</v>
      </c>
      <c r="L233" s="5">
        <v>1.3997760357673283E-2</v>
      </c>
      <c r="M233" s="7">
        <v>1.17</v>
      </c>
      <c r="N233" s="2">
        <v>-1.67</v>
      </c>
      <c r="O233" s="9">
        <v>4.0300000000000006E-3</v>
      </c>
      <c r="P233" s="8">
        <v>1</v>
      </c>
      <c r="Q233" s="9">
        <v>-2.817723889764981E-4</v>
      </c>
      <c r="R233" s="10">
        <v>0.4</v>
      </c>
      <c r="S233" s="8">
        <v>1.2</v>
      </c>
      <c r="T233" s="7">
        <v>0.8</v>
      </c>
      <c r="U233" s="7">
        <v>0.36</v>
      </c>
      <c r="V233" s="7">
        <v>1</v>
      </c>
      <c r="W233" s="10">
        <v>0.6</v>
      </c>
      <c r="Z233" s="3">
        <f t="shared" si="98"/>
        <v>0.4318530544119154</v>
      </c>
      <c r="AA233" s="3">
        <f t="shared" si="99"/>
        <v>0.37947624345315162</v>
      </c>
      <c r="AB233" s="3">
        <f t="shared" si="100"/>
        <v>0.41194445234445665</v>
      </c>
      <c r="AC233" s="45">
        <f t="shared" si="101"/>
        <v>0.41194445234445665</v>
      </c>
      <c r="AE233" s="13">
        <f t="shared" si="102"/>
        <v>0.36118619096269283</v>
      </c>
      <c r="AF233" s="13">
        <f t="shared" si="103"/>
        <v>0.31738013088809036</v>
      </c>
      <c r="AG233" s="13">
        <f t="shared" si="104"/>
        <v>0.34453536014263642</v>
      </c>
      <c r="AH233" s="35">
        <f t="shared" si="105"/>
        <v>0.34453536014263642</v>
      </c>
    </row>
    <row r="234" spans="1:34">
      <c r="A234" s="1" t="s">
        <v>32</v>
      </c>
      <c r="B234" s="1">
        <v>2003</v>
      </c>
      <c r="C234" s="2">
        <v>4.8252101939676422</v>
      </c>
      <c r="D234" s="2">
        <v>-0.20008909999999824</v>
      </c>
      <c r="E234" s="3">
        <f t="shared" si="107"/>
        <v>5.0252992939676402E-2</v>
      </c>
      <c r="F234" s="4">
        <v>52503.235986</v>
      </c>
      <c r="G234" s="4">
        <v>165031</v>
      </c>
      <c r="H234" s="3">
        <f t="shared" si="97"/>
        <v>0.28706047121628847</v>
      </c>
      <c r="I234" s="3">
        <f t="shared" si="106"/>
        <v>0.31814165814907502</v>
      </c>
      <c r="J234" s="5">
        <v>6.9691534539366634E-2</v>
      </c>
      <c r="K234" s="6">
        <v>6.9691534539366634E-2</v>
      </c>
      <c r="L234" s="5">
        <v>5.2045457823633914E-2</v>
      </c>
      <c r="M234" s="7">
        <v>1.17</v>
      </c>
      <c r="N234" s="2">
        <v>-2.028</v>
      </c>
      <c r="O234" s="9">
        <v>5.8E-4</v>
      </c>
      <c r="P234" s="8">
        <v>1</v>
      </c>
      <c r="Q234" s="9">
        <v>-4.8818259477639613E-3</v>
      </c>
      <c r="R234" s="10">
        <v>0.4</v>
      </c>
      <c r="S234" s="8">
        <v>1.2</v>
      </c>
      <c r="T234" s="7">
        <v>0.8</v>
      </c>
      <c r="U234" s="7">
        <v>0.36</v>
      </c>
      <c r="V234" s="7">
        <v>1</v>
      </c>
      <c r="W234" s="10">
        <v>0.6</v>
      </c>
      <c r="Z234" s="3">
        <f t="shared" si="98"/>
        <v>0.2454090718082502</v>
      </c>
      <c r="AA234" s="3">
        <f t="shared" si="99"/>
        <v>0.22217165865642827</v>
      </c>
      <c r="AB234" s="3">
        <f t="shared" si="100"/>
        <v>0.25191991771900185</v>
      </c>
      <c r="AC234" s="45">
        <f t="shared" si="101"/>
        <v>0.25191991771900185</v>
      </c>
      <c r="AE234" s="13">
        <f t="shared" si="102"/>
        <v>0.20525122369417287</v>
      </c>
      <c r="AF234" s="13">
        <f t="shared" si="103"/>
        <v>0.18581629633083088</v>
      </c>
      <c r="AG234" s="13">
        <f t="shared" si="104"/>
        <v>0.21069665845589242</v>
      </c>
      <c r="AH234" s="35">
        <f t="shared" si="105"/>
        <v>0.21069665845589242</v>
      </c>
    </row>
    <row r="235" spans="1:34">
      <c r="A235" s="1" t="s">
        <v>32</v>
      </c>
      <c r="B235" s="1">
        <v>2004</v>
      </c>
      <c r="C235" s="2">
        <v>6.4529012050144958</v>
      </c>
      <c r="D235" s="2">
        <v>-0.20008909999999824</v>
      </c>
      <c r="E235" s="3">
        <f t="shared" si="107"/>
        <v>6.6529903050144945E-2</v>
      </c>
      <c r="F235" s="4">
        <v>60915.847979999897</v>
      </c>
      <c r="G235" s="4">
        <v>189411</v>
      </c>
      <c r="H235" s="3">
        <f t="shared" si="97"/>
        <v>0.28706047121628847</v>
      </c>
      <c r="I235" s="3">
        <f t="shared" si="106"/>
        <v>0.32160670700223271</v>
      </c>
      <c r="J235" s="5">
        <v>7.6304761958032083E-2</v>
      </c>
      <c r="K235" s="6">
        <v>7.6304761958032083E-2</v>
      </c>
      <c r="L235" s="5">
        <v>-4.1776464662023382E-3</v>
      </c>
      <c r="M235" s="7">
        <v>1.17</v>
      </c>
      <c r="N235" s="2">
        <v>-0.30199999999999999</v>
      </c>
      <c r="O235" s="9">
        <v>1.6709999999999999E-2</v>
      </c>
      <c r="P235" s="8">
        <v>1</v>
      </c>
      <c r="Q235" s="9">
        <v>-1.2573925904797447E-3</v>
      </c>
      <c r="R235" s="10">
        <v>0.4</v>
      </c>
      <c r="S235" s="8">
        <v>1.2</v>
      </c>
      <c r="T235" s="7">
        <v>0.8</v>
      </c>
      <c r="U235" s="7">
        <v>0.36</v>
      </c>
      <c r="V235" s="7">
        <v>1</v>
      </c>
      <c r="W235" s="10">
        <v>0.6</v>
      </c>
      <c r="Z235" s="3">
        <f t="shared" si="98"/>
        <v>0.34316680546834988</v>
      </c>
      <c r="AA235" s="3">
        <f t="shared" si="99"/>
        <v>0.30934153184472074</v>
      </c>
      <c r="AB235" s="3">
        <f t="shared" si="100"/>
        <v>0.33119015428545301</v>
      </c>
      <c r="AC235" s="45">
        <f t="shared" si="101"/>
        <v>0.33119015428545301</v>
      </c>
      <c r="AE235" s="13">
        <f t="shared" si="102"/>
        <v>0.28701223730080166</v>
      </c>
      <c r="AF235" s="13">
        <f t="shared" si="103"/>
        <v>0.2587220084519482</v>
      </c>
      <c r="AG235" s="13">
        <f t="shared" si="104"/>
        <v>0.27699540176601523</v>
      </c>
      <c r="AH235" s="35">
        <f t="shared" si="105"/>
        <v>0.27699540176601523</v>
      </c>
    </row>
    <row r="236" spans="1:34">
      <c r="A236" s="1" t="s">
        <v>32</v>
      </c>
      <c r="B236" s="1">
        <v>2005</v>
      </c>
      <c r="C236" s="2">
        <v>4.0076816321424129</v>
      </c>
      <c r="D236" s="2">
        <v>0.82607330144185775</v>
      </c>
      <c r="E236" s="3">
        <f t="shared" si="107"/>
        <v>3.1816083307005555E-2</v>
      </c>
      <c r="F236" s="4">
        <v>65238.316393000001</v>
      </c>
      <c r="G236" s="4">
        <v>196001</v>
      </c>
      <c r="H236" s="3">
        <f t="shared" si="97"/>
        <v>0.28706047121628847</v>
      </c>
      <c r="I236" s="3">
        <f t="shared" si="106"/>
        <v>0.33284685482727128</v>
      </c>
      <c r="J236" s="5">
        <v>9.5907661531310154E-2</v>
      </c>
      <c r="K236" s="6">
        <v>9.5907661531310154E-2</v>
      </c>
      <c r="L236" s="5">
        <v>5.5490992669250255E-3</v>
      </c>
      <c r="M236" s="7">
        <v>1.17</v>
      </c>
      <c r="N236" s="2">
        <v>-0.36899999999999999</v>
      </c>
      <c r="O236" s="9">
        <v>1.7929999999999998E-2</v>
      </c>
      <c r="P236" s="8">
        <v>1</v>
      </c>
      <c r="Q236" s="9">
        <v>1.8958339773523642E-3</v>
      </c>
      <c r="R236" s="10">
        <v>0.4</v>
      </c>
      <c r="S236" s="8">
        <v>1.2</v>
      </c>
      <c r="T236" s="7">
        <v>0.8</v>
      </c>
      <c r="U236" s="7">
        <v>0.36</v>
      </c>
      <c r="V236" s="7">
        <v>1</v>
      </c>
      <c r="W236" s="10">
        <v>0.6</v>
      </c>
      <c r="Z236" s="3">
        <f t="shared" si="98"/>
        <v>0.17651677484408487</v>
      </c>
      <c r="AA236" s="3">
        <f t="shared" si="99"/>
        <v>0.15580165775418311</v>
      </c>
      <c r="AB236" s="3">
        <f t="shared" si="100"/>
        <v>0.17046613057487425</v>
      </c>
      <c r="AC236" s="45">
        <f t="shared" si="101"/>
        <v>0.17046613057487425</v>
      </c>
      <c r="AE236" s="13">
        <f t="shared" si="102"/>
        <v>0.14763221168778007</v>
      </c>
      <c r="AF236" s="13">
        <f t="shared" si="103"/>
        <v>0.13030684103077131</v>
      </c>
      <c r="AG236" s="13">
        <f t="shared" si="104"/>
        <v>0.14257167284444025</v>
      </c>
      <c r="AH236" s="35">
        <f t="shared" si="105"/>
        <v>0.14257167284444025</v>
      </c>
    </row>
    <row r="237" spans="1:34">
      <c r="A237" s="1" t="s">
        <v>32</v>
      </c>
      <c r="B237" s="1">
        <v>2006</v>
      </c>
      <c r="C237" s="2">
        <v>4.7936770063293261</v>
      </c>
      <c r="D237" s="2">
        <v>0.82607330144185775</v>
      </c>
      <c r="E237" s="3">
        <f t="shared" si="107"/>
        <v>3.9676037048874686E-2</v>
      </c>
      <c r="F237" s="4">
        <v>77279.102992</v>
      </c>
      <c r="G237" s="4">
        <v>209745</v>
      </c>
      <c r="H237" s="3">
        <f t="shared" si="97"/>
        <v>0.28706047121628847</v>
      </c>
      <c r="I237" s="3">
        <f t="shared" si="106"/>
        <v>0.36844312375503585</v>
      </c>
      <c r="J237" s="5">
        <v>0.10748636756728759</v>
      </c>
      <c r="K237" s="6">
        <v>0.10748636756728759</v>
      </c>
      <c r="L237" s="5">
        <v>-1.170564376475984E-2</v>
      </c>
      <c r="M237" s="7">
        <v>1.17</v>
      </c>
      <c r="N237" s="2">
        <v>1.2430000000000001</v>
      </c>
      <c r="O237" s="9">
        <v>3.3000000000000002E-2</v>
      </c>
      <c r="P237" s="8">
        <v>1</v>
      </c>
      <c r="Q237" s="9">
        <v>1.4642288919206527E-2</v>
      </c>
      <c r="R237" s="10">
        <v>0.4</v>
      </c>
      <c r="S237" s="8">
        <v>1.2</v>
      </c>
      <c r="T237" s="7">
        <v>0.8</v>
      </c>
      <c r="U237" s="7">
        <v>0.36</v>
      </c>
      <c r="V237" s="7">
        <v>1</v>
      </c>
      <c r="W237" s="10">
        <v>0.6</v>
      </c>
      <c r="Z237" s="3">
        <f t="shared" si="98"/>
        <v>0.22035682143508575</v>
      </c>
      <c r="AA237" s="3">
        <f t="shared" si="99"/>
        <v>0.17887684848062632</v>
      </c>
      <c r="AB237" s="3">
        <f t="shared" si="100"/>
        <v>0.19437515944832956</v>
      </c>
      <c r="AC237" s="45">
        <f t="shared" si="101"/>
        <v>0.19437515944832956</v>
      </c>
      <c r="AE237" s="13">
        <f t="shared" si="102"/>
        <v>0.18429843247298078</v>
      </c>
      <c r="AF237" s="13">
        <f t="shared" si="103"/>
        <v>0.14960609145652382</v>
      </c>
      <c r="AG237" s="13">
        <f t="shared" si="104"/>
        <v>0.1625683151749665</v>
      </c>
      <c r="AH237" s="35">
        <f t="shared" si="105"/>
        <v>0.1625683151749665</v>
      </c>
    </row>
    <row r="238" spans="1:34">
      <c r="A238" s="1" t="s">
        <v>32</v>
      </c>
      <c r="B238" s="1">
        <v>2007</v>
      </c>
      <c r="C238" s="2">
        <v>5.3691152794829886</v>
      </c>
      <c r="D238" s="2">
        <v>0.82607330144185775</v>
      </c>
      <c r="E238" s="3">
        <f t="shared" si="107"/>
        <v>4.5430419780411312E-2</v>
      </c>
      <c r="F238" s="4">
        <v>89978.18</v>
      </c>
      <c r="G238" s="4">
        <v>245013</v>
      </c>
      <c r="H238" s="3">
        <f t="shared" si="97"/>
        <v>0.28706047121628847</v>
      </c>
      <c r="I238" s="3">
        <f t="shared" si="106"/>
        <v>0.36723839143229131</v>
      </c>
      <c r="J238" s="14">
        <v>0.10748636756728759</v>
      </c>
      <c r="K238" s="15">
        <v>0.13</v>
      </c>
      <c r="L238" s="5">
        <v>-1.8308255780026841E-2</v>
      </c>
      <c r="M238" s="7">
        <v>1.17</v>
      </c>
      <c r="N238" s="2">
        <v>3.8769999999999998</v>
      </c>
      <c r="O238" s="9">
        <v>6.0899999999999996E-2</v>
      </c>
      <c r="P238" s="8">
        <v>1</v>
      </c>
      <c r="Q238" s="9">
        <v>2.7254604815067793E-2</v>
      </c>
      <c r="R238" s="10">
        <v>0.4</v>
      </c>
      <c r="S238" s="8">
        <v>1.2</v>
      </c>
      <c r="T238" s="7">
        <v>0.8</v>
      </c>
      <c r="U238" s="7">
        <v>0.36</v>
      </c>
      <c r="V238" s="7">
        <v>1</v>
      </c>
      <c r="W238" s="10">
        <v>0.6</v>
      </c>
      <c r="Z238" s="3">
        <f t="shared" si="98"/>
        <v>0.2748086889080682</v>
      </c>
      <c r="AA238" s="3">
        <f t="shared" si="99"/>
        <v>0.22786229351417303</v>
      </c>
      <c r="AB238" s="3">
        <f t="shared" si="100"/>
        <v>0.24431910418679384</v>
      </c>
      <c r="AC238" s="33">
        <f t="shared" si="101"/>
        <v>0.24899612468372531</v>
      </c>
      <c r="AE238" s="13">
        <f t="shared" si="102"/>
        <v>0.22983999435947519</v>
      </c>
      <c r="AF238" s="13">
        <f t="shared" si="103"/>
        <v>0.19057573639367195</v>
      </c>
      <c r="AG238" s="13">
        <f t="shared" si="104"/>
        <v>0.204339614410773</v>
      </c>
      <c r="AH238" s="36">
        <f t="shared" si="105"/>
        <v>0.20825130428093386</v>
      </c>
    </row>
    <row r="239" spans="1:34">
      <c r="A239" s="1" t="s">
        <v>32</v>
      </c>
      <c r="B239" s="1">
        <v>2008</v>
      </c>
      <c r="C239" s="2">
        <v>3.5090291539417566</v>
      </c>
      <c r="D239" s="2">
        <v>0.82607330144185775</v>
      </c>
      <c r="E239" s="3">
        <f t="shared" si="107"/>
        <v>2.6829558524998989E-2</v>
      </c>
      <c r="F239" s="4">
        <v>108058.93565967985</v>
      </c>
      <c r="G239" s="4">
        <v>273018</v>
      </c>
      <c r="H239" s="3">
        <f t="shared" si="97"/>
        <v>0.28706047121628847</v>
      </c>
      <c r="I239" s="3">
        <f t="shared" si="106"/>
        <v>0.3957941808220698</v>
      </c>
      <c r="J239" s="14">
        <v>0.10748636756728759</v>
      </c>
      <c r="K239" s="15">
        <v>0.17</v>
      </c>
      <c r="L239" s="56">
        <v>-0.02</v>
      </c>
      <c r="M239" s="7">
        <v>1.17</v>
      </c>
      <c r="N239" s="2">
        <v>1.786</v>
      </c>
      <c r="O239" s="9">
        <v>4.6600000000000003E-2</v>
      </c>
      <c r="P239" s="8">
        <v>1</v>
      </c>
      <c r="Q239" s="9">
        <v>1.5176545931014989E-2</v>
      </c>
      <c r="R239" s="10">
        <v>0.4</v>
      </c>
      <c r="S239" s="8">
        <v>1.2</v>
      </c>
      <c r="T239" s="7">
        <v>0.8</v>
      </c>
      <c r="U239" s="7">
        <v>0.36</v>
      </c>
      <c r="V239" s="7">
        <v>1</v>
      </c>
      <c r="W239" s="10">
        <v>0.6</v>
      </c>
      <c r="Z239" s="3">
        <f t="shared" si="98"/>
        <v>0.18044639077457514</v>
      </c>
      <c r="AA239" s="3">
        <f t="shared" si="99"/>
        <v>0.14555991342532593</v>
      </c>
      <c r="AB239" s="3">
        <f t="shared" si="100"/>
        <v>0.15439004817788654</v>
      </c>
      <c r="AC239" s="33">
        <f t="shared" si="101"/>
        <v>0.16181310449279435</v>
      </c>
      <c r="AE239" s="13">
        <f t="shared" si="102"/>
        <v>0.15091879955691737</v>
      </c>
      <c r="AF239" s="13">
        <f t="shared" si="103"/>
        <v>0.12174101850118167</v>
      </c>
      <c r="AG239" s="13">
        <f t="shared" si="104"/>
        <v>0.12912622211241417</v>
      </c>
      <c r="AH239" s="36">
        <f t="shared" si="105"/>
        <v>0.13533459648488252</v>
      </c>
    </row>
    <row r="240" spans="1:34">
      <c r="A240" s="7" t="s">
        <v>32</v>
      </c>
      <c r="B240" s="7">
        <v>2009</v>
      </c>
      <c r="C240" s="2">
        <v>1.0848853673244632</v>
      </c>
      <c r="D240" s="2">
        <v>0.84613375678864022</v>
      </c>
      <c r="E240" s="3">
        <f>(C240-D240)/100</f>
        <v>2.3875161053582296E-3</v>
      </c>
      <c r="F240" s="4">
        <v>108058.93565967985</v>
      </c>
      <c r="G240" s="4">
        <v>273018</v>
      </c>
      <c r="H240" s="3">
        <f t="shared" si="97"/>
        <v>0.28706047121628847</v>
      </c>
      <c r="I240" s="3">
        <f>F240/G240</f>
        <v>0.3957941808220698</v>
      </c>
      <c r="J240" s="14">
        <v>0.10748636756728759</v>
      </c>
      <c r="K240" s="15">
        <v>0.13</v>
      </c>
      <c r="L240" s="56">
        <v>-0.02</v>
      </c>
      <c r="M240" s="7">
        <v>1.17</v>
      </c>
      <c r="N240" s="2">
        <v>-7.1520000000000001</v>
      </c>
      <c r="O240" s="9">
        <v>-4.3220000000000001E-2</v>
      </c>
      <c r="P240" s="8">
        <v>1</v>
      </c>
      <c r="Q240" s="9">
        <v>-3.1246587809358409E-2</v>
      </c>
      <c r="R240" s="10">
        <v>0.4</v>
      </c>
      <c r="S240" s="8">
        <v>1.2</v>
      </c>
      <c r="T240" s="7">
        <v>0.8</v>
      </c>
      <c r="U240" s="7">
        <v>0.36</v>
      </c>
      <c r="V240" s="7">
        <v>1</v>
      </c>
      <c r="W240" s="10">
        <v>0.6</v>
      </c>
      <c r="Z240" s="3">
        <f>(E240/H240+M240*O240-P240*Q240)/((1-R240)*S240+U240*W240+R240-W240)</f>
        <v>-1.4950670067315224E-2</v>
      </c>
      <c r="AA240" s="3">
        <f>(E240/I240+M240*O240-P240*Q240)/((1-R240)*S240+U240*W240+R240-W240)</f>
        <v>-1.805515747261258E-2</v>
      </c>
      <c r="AB240" s="3">
        <f>(E240/(I240*(1-J240-L240))+M240*O240-P240*Q240)/((1-R240)*S240+U240*W240+R240-W240)</f>
        <v>-1.7269379021782754E-2</v>
      </c>
      <c r="AC240" s="33">
        <f>(E240/(I240*(1-K240-L240))+M240*O240-P240*Q240)/((1-R240)*S240+U240*W240+R240-W240)</f>
        <v>-1.7042175376881234E-2</v>
      </c>
      <c r="AE240" s="13">
        <f t="shared" si="102"/>
        <v>-1.250419678357273E-2</v>
      </c>
      <c r="AF240" s="13">
        <f t="shared" si="103"/>
        <v>-1.5100677158912338E-2</v>
      </c>
      <c r="AG240" s="13">
        <f>(E240/(I240*(1-J240-L240))+M240*O240-P240*Q240)/((1-R240)*T240+V240*W240+R240-W240)</f>
        <v>-1.444348063640012E-2</v>
      </c>
      <c r="AH240" s="36">
        <f>(E240/(I240*(1-K240-L240))+M240*O240-P240*Q240)/((1-R240)*T240+V240*W240+R240-W240)</f>
        <v>-1.4253455769755211E-2</v>
      </c>
    </row>
    <row r="241" spans="1:34">
      <c r="A241" s="7" t="s">
        <v>32</v>
      </c>
      <c r="B241" s="7">
        <v>2010</v>
      </c>
      <c r="C241" s="2">
        <v>1.2718856141635966</v>
      </c>
      <c r="D241" s="2">
        <v>0.84613375678864022</v>
      </c>
      <c r="E241" s="3">
        <f>(C241-D241)/100</f>
        <v>4.2575185737495636E-3</v>
      </c>
      <c r="F241" s="4">
        <v>108058.93565967985</v>
      </c>
      <c r="G241" s="4">
        <v>273018</v>
      </c>
      <c r="H241" s="3">
        <f t="shared" si="97"/>
        <v>0.28706047121628847</v>
      </c>
      <c r="I241" s="3">
        <f>F241/G241</f>
        <v>0.3957941808220698</v>
      </c>
      <c r="J241" s="14">
        <v>0.10748636756728759</v>
      </c>
      <c r="K241" s="15">
        <v>0.13</v>
      </c>
      <c r="L241" s="56">
        <v>-0.02</v>
      </c>
      <c r="M241" s="7">
        <v>1.17</v>
      </c>
      <c r="N241" s="2">
        <v>-4.5679999999999996</v>
      </c>
      <c r="O241" s="9">
        <v>-2.0070000000000001E-2</v>
      </c>
      <c r="P241" s="8">
        <v>1</v>
      </c>
      <c r="Q241" s="9">
        <v>-1.9183021601863588E-2</v>
      </c>
      <c r="R241" s="10">
        <v>0.4</v>
      </c>
      <c r="S241" s="8">
        <v>1.2</v>
      </c>
      <c r="T241" s="7">
        <v>0.8</v>
      </c>
      <c r="U241" s="7">
        <v>0.36</v>
      </c>
      <c r="V241" s="7">
        <v>1</v>
      </c>
      <c r="W241" s="10">
        <v>0.6</v>
      </c>
      <c r="Z241" s="3">
        <f>(E241/H241+M241*O241-P241*Q241)/((1-R241)*S241+U241*W241+R241-W241)</f>
        <v>1.4310538169413019E-2</v>
      </c>
      <c r="AA241" s="3">
        <f>(E241/I241+M241*O241-P241*Q241)/((1-R241)*S241+U241*W241+R241-W241)</f>
        <v>8.7744863872442451E-3</v>
      </c>
      <c r="AB241" s="3">
        <f>(E241/(I241*(1-J241-L241))+M241*O241-P241*Q241)/((1-R241)*S241+U241*W241+R241-W241)</f>
        <v>1.017571938489901E-2</v>
      </c>
      <c r="AC241" s="33">
        <f>(E241/(I241*(1-K241-L241))+M241*O241-P241*Q241)/((1-R241)*S241+U241*W241+R241-W241)</f>
        <v>1.0580878426976624E-2</v>
      </c>
      <c r="AE241" s="13">
        <f t="shared" si="102"/>
        <v>1.1968813741690888E-2</v>
      </c>
      <c r="AF241" s="13">
        <f t="shared" si="103"/>
        <v>7.3386613420588212E-3</v>
      </c>
      <c r="AG241" s="13">
        <f>(E241/(I241*(1-J241-L241))+M241*O241-P241*Q241)/((1-R241)*T241+V241*W241+R241-W241)</f>
        <v>8.5106016673700789E-3</v>
      </c>
      <c r="AH241" s="36">
        <f>(E241/(I241*(1-K241-L241))+M241*O241-P241*Q241)/((1-R241)*T241+V241*W241+R241-W241)</f>
        <v>8.8494619571077206E-3</v>
      </c>
    </row>
    <row r="242" spans="1:34">
      <c r="A242" s="7" t="s">
        <v>32</v>
      </c>
      <c r="B242" s="7">
        <v>2011</v>
      </c>
      <c r="C242" s="2">
        <v>-1.3881646912895331</v>
      </c>
      <c r="D242" s="2">
        <v>0.84613375678864022</v>
      </c>
      <c r="E242" s="3">
        <f>(C242-D242)/100</f>
        <v>-2.2342984480781737E-2</v>
      </c>
      <c r="F242" s="4">
        <v>108058.93565967985</v>
      </c>
      <c r="G242" s="4">
        <v>273018</v>
      </c>
      <c r="H242" s="3">
        <f t="shared" si="97"/>
        <v>0.28706047121628847</v>
      </c>
      <c r="I242" s="3">
        <f>F242/G242</f>
        <v>0.3957941808220698</v>
      </c>
      <c r="J242" s="14">
        <v>0.10748636756728759</v>
      </c>
      <c r="K242" s="15">
        <v>0.13</v>
      </c>
      <c r="L242" s="56">
        <v>-0.02</v>
      </c>
      <c r="M242" s="7">
        <v>1.17</v>
      </c>
      <c r="N242" s="2">
        <v>-3.1120000000000001</v>
      </c>
      <c r="O242" s="9">
        <v>-1.3900000000000002E-3</v>
      </c>
      <c r="P242" s="8">
        <v>1</v>
      </c>
      <c r="Q242" s="9">
        <v>-1.223649568882244E-2</v>
      </c>
      <c r="R242" s="10">
        <v>0.4</v>
      </c>
      <c r="S242" s="8">
        <v>1.2</v>
      </c>
      <c r="T242" s="7">
        <v>0.8</v>
      </c>
      <c r="U242" s="7">
        <v>0.36</v>
      </c>
      <c r="V242" s="7">
        <v>1</v>
      </c>
      <c r="W242" s="10">
        <v>0.6</v>
      </c>
      <c r="Z242" s="3">
        <f>(E242/H242+M242*O242-P242*Q242)/((1-R242)*S242+U242*W242+R242-W242)</f>
        <v>-9.133631087308422E-2</v>
      </c>
      <c r="AA242" s="3">
        <f>(E242/I242+M242*O242-P242*Q242)/((1-R242)*S242+U242*W242+R242-W242)</f>
        <v>-6.2283726154735826E-2</v>
      </c>
      <c r="AB242" s="3">
        <f>(E242/(I242*(1-J242-L242))+M242*O242-P242*Q242)/((1-R242)*S242+U242*W242+R242-W242)</f>
        <v>-6.9637241254726853E-2</v>
      </c>
      <c r="AC242" s="33">
        <f>(E242/(I242*(1-K242-L242))+M242*O242-P242*Q242)/((1-R242)*S242+U242*W242+R242-W242)</f>
        <v>-7.1763470895908704E-2</v>
      </c>
      <c r="AE242" s="13">
        <f>(E242/(H242)+M242*O242-P242*Q242)/((1-R242)*T242+V242*W242+R242-W242)</f>
        <v>-7.6390369093852245E-2</v>
      </c>
      <c r="AF242" s="13">
        <f>(E242/(I242)+M242*O242-P242*Q242)/((1-R242)*T242+V242*W242+R242-W242)</f>
        <v>-5.2091843693051774E-2</v>
      </c>
      <c r="AG242" s="13">
        <f>(E242/(I242*(1-J242-L242))+M242*O242-P242*Q242)/((1-R242)*T242+V242*W242+R242-W242)</f>
        <v>-5.824205632213518E-2</v>
      </c>
      <c r="AH242" s="36">
        <f>(E242/(I242*(1-K242-L242))+M242*O242-P242*Q242)/((1-R242)*T242+V242*W242+R242-W242)</f>
        <v>-6.0020357476578176E-2</v>
      </c>
    </row>
    <row r="243" spans="1:34">
      <c r="A243" s="7" t="s">
        <v>32</v>
      </c>
      <c r="B243" s="7">
        <v>2012</v>
      </c>
      <c r="C243" s="2">
        <v>-1.8549548035162777</v>
      </c>
      <c r="D243" s="2">
        <v>0.84613375678864022</v>
      </c>
      <c r="E243" s="3">
        <f>(C243-D243)/100</f>
        <v>-2.7010885603049178E-2</v>
      </c>
      <c r="F243" s="4">
        <v>108058.93565967985</v>
      </c>
      <c r="G243" s="4">
        <v>273018</v>
      </c>
      <c r="H243" s="3">
        <f t="shared" si="97"/>
        <v>0.28706047121628847</v>
      </c>
      <c r="I243" s="3">
        <f>F243/G243</f>
        <v>0.3957941808220698</v>
      </c>
      <c r="J243" s="14">
        <v>0.10748636756728759</v>
      </c>
      <c r="K243" s="15">
        <v>0.13</v>
      </c>
      <c r="L243" s="56">
        <v>-0.02</v>
      </c>
      <c r="M243" s="7">
        <v>1.17</v>
      </c>
      <c r="N243" s="2">
        <v>-3.1120000000000001</v>
      </c>
      <c r="O243" s="9">
        <v>-1.8779999999999998E-2</v>
      </c>
      <c r="P243" s="8">
        <v>1</v>
      </c>
      <c r="Q243" s="9">
        <v>-2.009536698072676E-2</v>
      </c>
      <c r="R243" s="10">
        <v>0.4</v>
      </c>
      <c r="S243" s="8">
        <v>1.2</v>
      </c>
      <c r="T243" s="7">
        <v>0.8</v>
      </c>
      <c r="U243" s="7">
        <v>0.36</v>
      </c>
      <c r="V243" s="7">
        <v>1</v>
      </c>
      <c r="W243" s="10">
        <v>0.6</v>
      </c>
      <c r="Z243" s="3">
        <f>(E243/H243+M243*O243-P243*Q243)/((1-R243)*S243+U243*W243+R243-W243)</f>
        <v>-0.13039672708259692</v>
      </c>
      <c r="AA243" s="3">
        <f>(E243/I243+M243*O243-P243*Q243)/((1-R243)*S243+U243*W243+R243-W243)</f>
        <v>-9.5274470117544099E-2</v>
      </c>
      <c r="AB243" s="3">
        <f>(E243/(I243*(1-J243-L243))+M243*O243-P243*Q243)/((1-R243)*S243+U243*W243+R243-W243)</f>
        <v>-0.10416428317349456</v>
      </c>
      <c r="AC243" s="33">
        <f>(E243/(I243*(1-K243-L243))+M243*O243-P243*Q243)/((1-R243)*S243+U243*W243+R243-W243)</f>
        <v>-0.10673472516852768</v>
      </c>
      <c r="AE243" s="13">
        <f>(E243/(H243)+M243*O243-P243*Q243)/((1-R243)*T243+V243*W243+R243-W243)</f>
        <v>-0.1090590808327174</v>
      </c>
      <c r="AF243" s="13">
        <f>(E243/(I243)+M243*O243-P243*Q243)/((1-R243)*T243+V243*W243+R243-W243)</f>
        <v>-7.9684102280127775E-2</v>
      </c>
      <c r="AG243" s="13">
        <f>(E243/(I243*(1-J243-L243))+M243*O243-P243*Q243)/((1-R243)*T243+V243*W243+R243-W243)</f>
        <v>-8.7119218654195432E-2</v>
      </c>
      <c r="AH243" s="36">
        <f>(E243/(I243*(1-K243-L243))+M243*O243-P243*Q243)/((1-R243)*T243+V243*W243+R243-W243)</f>
        <v>-8.9269042868223139E-2</v>
      </c>
    </row>
    <row r="244" spans="1:34">
      <c r="A244" s="7" t="s">
        <v>32</v>
      </c>
      <c r="B244" s="7">
        <v>2013</v>
      </c>
      <c r="C244" s="2">
        <v>-2.1076135263090108</v>
      </c>
      <c r="D244" s="2">
        <v>0.28001321192888673</v>
      </c>
      <c r="E244" s="3">
        <f>(C244-D244)/100</f>
        <v>-2.3876267382378975E-2</v>
      </c>
      <c r="F244" s="4">
        <v>108058.93565967985</v>
      </c>
      <c r="G244" s="4">
        <v>273018</v>
      </c>
      <c r="H244" s="3">
        <f t="shared" si="97"/>
        <v>0.28706047121628847</v>
      </c>
      <c r="I244" s="3">
        <f>F244/G244</f>
        <v>0.3957941808220698</v>
      </c>
      <c r="J244" s="14">
        <v>0.10748636756728759</v>
      </c>
      <c r="K244" s="15">
        <v>0.13</v>
      </c>
      <c r="L244" s="56">
        <v>-0.02</v>
      </c>
      <c r="M244" s="7">
        <v>1.17</v>
      </c>
      <c r="N244" s="2">
        <v>-3.1120000000000001</v>
      </c>
      <c r="O244" s="9">
        <v>-2.6960000000000001E-2</v>
      </c>
      <c r="P244" s="8">
        <v>1</v>
      </c>
      <c r="Q244" s="9">
        <v>-2.4065117708716322E-2</v>
      </c>
      <c r="R244" s="10">
        <v>0.4</v>
      </c>
      <c r="S244" s="8">
        <v>1.2</v>
      </c>
      <c r="T244" s="7">
        <v>0.8</v>
      </c>
      <c r="U244" s="7">
        <v>0.36</v>
      </c>
      <c r="V244" s="7">
        <v>1</v>
      </c>
      <c r="W244" s="10">
        <v>0.6</v>
      </c>
      <c r="Z244" s="3">
        <f>(E244/H244+M244*O244-P244*Q244)/((1-R244)*S244+U244*W244+R244-W244)</f>
        <v>-0.12317000882389784</v>
      </c>
      <c r="AA244" s="3">
        <f>(E244/I244+M244*O244-P244*Q244)/((1-R244)*S244+U244*W244+R244-W244)</f>
        <v>-9.212369621149101E-2</v>
      </c>
      <c r="AB244" s="3">
        <f>(E244/(I244*(1-J244-L244))+M244*O244-P244*Q244)/((1-R244)*S244+U244*W244+R244-W244)</f>
        <v>-9.9981844834329078E-2</v>
      </c>
      <c r="AC244" s="33">
        <f>(E244/(I244*(1-K244-L244))+M244*O244-P244*Q244)/((1-R244)*S244+U244*W244+R244-W244)</f>
        <v>-0.10225398656511997</v>
      </c>
      <c r="AE244" s="13">
        <f>(E244/(H244)+M244*O244-P244*Q244)/((1-R244)*T244+V244*W244+R244-W244)</f>
        <v>-0.10301491647089636</v>
      </c>
      <c r="AF244" s="13">
        <f>(E244/(I244)+M244*O244-P244*Q244)/((1-R244)*T244+V244*W244+R244-W244)</f>
        <v>-7.7048909558701556E-2</v>
      </c>
      <c r="AG244" s="13">
        <f>(E244/(I244*(1-J244-L244))+M244*O244-P244*Q244)/((1-R244)*T244+V244*W244+R244-W244)</f>
        <v>-8.3621179315984312E-2</v>
      </c>
      <c r="AH244" s="36">
        <f>(E244/(I244*(1-K244-L244))+M244*O244-P244*Q244)/((1-R244)*T244+V244*W244+R244-W244)</f>
        <v>-8.5521516036282136E-2</v>
      </c>
    </row>
    <row r="245" spans="1:34">
      <c r="A245" s="7" t="s">
        <v>32</v>
      </c>
      <c r="B245" s="7">
        <v>2014</v>
      </c>
      <c r="C245" s="2">
        <v>-1.7407464559753187</v>
      </c>
      <c r="D245" s="2">
        <v>0.28001321192888673</v>
      </c>
      <c r="E245" s="3">
        <f t="shared" ref="E245:E247" si="108">(C245-D245)/100</f>
        <v>-2.0207596679042057E-2</v>
      </c>
      <c r="F245" s="4">
        <v>108058.93565967985</v>
      </c>
      <c r="G245" s="4">
        <v>273018</v>
      </c>
      <c r="H245" s="3">
        <f t="shared" si="97"/>
        <v>0.28706047121628847</v>
      </c>
      <c r="I245" s="3">
        <f t="shared" ref="I245:I247" si="109">F245/G245</f>
        <v>0.3957941808220698</v>
      </c>
      <c r="J245" s="14">
        <v>0.10748636756728759</v>
      </c>
      <c r="K245" s="15">
        <v>0.13</v>
      </c>
      <c r="L245" s="56">
        <v>-0.02</v>
      </c>
      <c r="M245" s="7">
        <v>1.17</v>
      </c>
      <c r="O245" s="9">
        <v>-3.3250000000000002E-2</v>
      </c>
      <c r="P245" s="8">
        <v>1</v>
      </c>
      <c r="Q245" s="9">
        <v>-2.1037696654792059E-2</v>
      </c>
      <c r="R245" s="10">
        <v>0.4</v>
      </c>
      <c r="S245" s="8">
        <v>1.2</v>
      </c>
      <c r="T245" s="7">
        <v>0.8</v>
      </c>
      <c r="U245" s="7">
        <v>0.36</v>
      </c>
      <c r="V245" s="7">
        <v>1</v>
      </c>
      <c r="W245" s="10">
        <v>0.6</v>
      </c>
      <c r="Z245" s="3">
        <f t="shared" ref="Z245:Z247" si="110">(E245/H245+M245*O245-P245*Q245)/((1-R245)*S245+U245*W245+R245-W245)</f>
        <v>-0.11991809182866718</v>
      </c>
      <c r="AA245" s="3">
        <f t="shared" ref="AA245:AA247" si="111">(E245/I245+M245*O245-P245*Q245)/((1-R245)*S245+U245*W245+R245-W245)</f>
        <v>-9.3642152059874736E-2</v>
      </c>
      <c r="AB245" s="3">
        <f t="shared" ref="AB245:AB247" si="112">(E245/(I245*(1-J245-L245))+M245*O245-P245*Q245)/((1-R245)*S245+U245*W245+R245-W245)</f>
        <v>-0.10029286908658529</v>
      </c>
      <c r="AC245" s="33">
        <f t="shared" ref="AC245:AC247" si="113">(E245/(I245*(1-K245-L245))+M245*O245-P245*Q245)/((1-R245)*S245+U245*W245+R245-W245)</f>
        <v>-0.1022158884161195</v>
      </c>
      <c r="AE245" s="13">
        <f t="shared" ref="AE245:AE247" si="114">(E245/(H245)+M245*O245-P245*Q245)/((1-R245)*T245+V245*W245+R245-W245)</f>
        <v>-0.10029513134761253</v>
      </c>
      <c r="AF245" s="13">
        <f t="shared" ref="AF245:AF247" si="115">(E245/(I245)+M245*O245-P245*Q245)/((1-R245)*T245+V245*W245+R245-W245)</f>
        <v>-7.8318890813713404E-2</v>
      </c>
      <c r="AG245" s="13">
        <f t="shared" ref="AG245:AG247" si="116">(E245/(I245*(1-J245-L245))+M245*O245-P245*Q245)/((1-R245)*T245+V245*W245+R245-W245)</f>
        <v>-8.388130869059858E-2</v>
      </c>
      <c r="AH245" s="36">
        <f t="shared" ref="AH245:AH247" si="117">(E245/(I245*(1-K245-L245))+M245*O245-P245*Q245)/((1-R245)*T245+V245*W245+R245-W245)</f>
        <v>-8.5489652129845398E-2</v>
      </c>
    </row>
    <row r="246" spans="1:34">
      <c r="A246" s="7" t="s">
        <v>32</v>
      </c>
      <c r="B246" s="7">
        <v>2015</v>
      </c>
      <c r="C246" s="2">
        <v>-9.628413418082471E-2</v>
      </c>
      <c r="D246" s="2">
        <v>0.28001321192888673</v>
      </c>
      <c r="E246" s="3">
        <f t="shared" si="108"/>
        <v>-3.7629734610971142E-3</v>
      </c>
      <c r="F246" s="4">
        <v>108058.93565967985</v>
      </c>
      <c r="G246" s="4">
        <v>273018</v>
      </c>
      <c r="H246" s="3">
        <f t="shared" si="97"/>
        <v>0.28706047121628847</v>
      </c>
      <c r="I246" s="3">
        <f t="shared" si="109"/>
        <v>0.3957941808220698</v>
      </c>
      <c r="J246" s="14">
        <v>0.10748636756728759</v>
      </c>
      <c r="K246" s="15">
        <v>0.13</v>
      </c>
      <c r="L246" s="56">
        <v>-0.02</v>
      </c>
      <c r="M246" s="7">
        <v>1.17</v>
      </c>
      <c r="O246" s="9">
        <v>-3.1040000000000002E-2</v>
      </c>
      <c r="P246" s="8">
        <v>1</v>
      </c>
      <c r="Q246" s="9">
        <v>-1.566579748397965E-2</v>
      </c>
      <c r="R246" s="10">
        <v>0.4</v>
      </c>
      <c r="S246" s="8">
        <v>1.2</v>
      </c>
      <c r="T246" s="7">
        <v>0.8</v>
      </c>
      <c r="U246" s="7">
        <v>0.36</v>
      </c>
      <c r="V246" s="7">
        <v>1</v>
      </c>
      <c r="W246" s="10">
        <v>0.6</v>
      </c>
      <c r="Z246" s="3">
        <f t="shared" si="110"/>
        <v>-4.5869084644190088E-2</v>
      </c>
      <c r="AA246" s="3">
        <f t="shared" si="111"/>
        <v>-4.097608991622724E-2</v>
      </c>
      <c r="AB246" s="3">
        <f t="shared" si="112"/>
        <v>-4.2214558402424517E-2</v>
      </c>
      <c r="AC246" s="33">
        <f t="shared" si="113"/>
        <v>-4.2572654954782928E-2</v>
      </c>
      <c r="AE246" s="13">
        <f t="shared" si="114"/>
        <v>-3.8363234429686248E-2</v>
      </c>
      <c r="AF246" s="13">
        <f t="shared" si="115"/>
        <v>-3.4270911566299141E-2</v>
      </c>
      <c r="AG246" s="13">
        <f t="shared" si="116"/>
        <v>-3.5306721572936864E-2</v>
      </c>
      <c r="AH246" s="36">
        <f t="shared" si="117"/>
        <v>-3.5606220507636628E-2</v>
      </c>
    </row>
    <row r="247" spans="1:34">
      <c r="A247" s="7" t="s">
        <v>32</v>
      </c>
      <c r="B247" s="7">
        <v>2016</v>
      </c>
      <c r="C247" s="2">
        <v>-0.49673883933717372</v>
      </c>
      <c r="D247" s="2">
        <v>0.28001321192888673</v>
      </c>
      <c r="E247" s="3">
        <f t="shared" si="108"/>
        <v>-7.7675205126606041E-3</v>
      </c>
      <c r="F247" s="4">
        <v>108058.93565967985</v>
      </c>
      <c r="G247" s="4">
        <v>273018</v>
      </c>
      <c r="H247" s="3">
        <f t="shared" si="97"/>
        <v>0.28706047121628847</v>
      </c>
      <c r="I247" s="3">
        <f t="shared" si="109"/>
        <v>0.3957941808220698</v>
      </c>
      <c r="J247" s="14">
        <v>0.10748636756728759</v>
      </c>
      <c r="K247" s="15">
        <v>0.13</v>
      </c>
      <c r="L247" s="56">
        <v>-0.02</v>
      </c>
      <c r="M247" s="7">
        <v>1.17</v>
      </c>
      <c r="O247" s="9">
        <v>-2.6459999999999997E-2</v>
      </c>
      <c r="P247" s="8">
        <v>1</v>
      </c>
      <c r="Q247" s="9">
        <v>-1.1838316988558523E-2</v>
      </c>
      <c r="R247" s="10">
        <v>0.4</v>
      </c>
      <c r="S247" s="8">
        <v>1.2</v>
      </c>
      <c r="T247" s="7">
        <v>0.8</v>
      </c>
      <c r="U247" s="7">
        <v>0.36</v>
      </c>
      <c r="V247" s="7">
        <v>1</v>
      </c>
      <c r="W247" s="10">
        <v>0.6</v>
      </c>
      <c r="Z247" s="3">
        <f t="shared" si="110"/>
        <v>-6.2742816697177364E-2</v>
      </c>
      <c r="AA247" s="3">
        <f t="shared" si="111"/>
        <v>-5.2642709079965891E-2</v>
      </c>
      <c r="AB247" s="3">
        <f t="shared" si="112"/>
        <v>-5.5199152666473787E-2</v>
      </c>
      <c r="AC247" s="33">
        <f t="shared" si="113"/>
        <v>-5.59383346842885E-2</v>
      </c>
      <c r="AE247" s="13">
        <f t="shared" si="114"/>
        <v>-5.2475810328548332E-2</v>
      </c>
      <c r="AF247" s="13">
        <f t="shared" si="115"/>
        <v>-4.4028447594153287E-2</v>
      </c>
      <c r="AG247" s="13">
        <f t="shared" si="116"/>
        <v>-4.6166564048323526E-2</v>
      </c>
      <c r="AH247" s="36">
        <f t="shared" si="117"/>
        <v>-4.6784789008677649E-2</v>
      </c>
    </row>
    <row r="248" spans="1:34">
      <c r="O248" s="9"/>
      <c r="AC248" s="33"/>
      <c r="AE248" s="13"/>
      <c r="AF248" s="13"/>
      <c r="AG248" s="13"/>
      <c r="AH248" s="52"/>
    </row>
    <row r="249" spans="1:34">
      <c r="A249" s="1" t="s">
        <v>33</v>
      </c>
      <c r="B249" s="30">
        <v>1980</v>
      </c>
      <c r="E249" s="3">
        <f t="shared" si="107"/>
        <v>0</v>
      </c>
      <c r="F249" s="4">
        <v>5141.6597490000004</v>
      </c>
      <c r="G249" s="4">
        <v>53644</v>
      </c>
      <c r="H249" s="3">
        <f>AVERAGE($I$249:$I$277)</f>
        <v>8.6105446958647733E-2</v>
      </c>
      <c r="I249" s="3">
        <f t="shared" si="106"/>
        <v>9.5847806819029158E-2</v>
      </c>
      <c r="M249" s="7">
        <v>1.91</v>
      </c>
      <c r="N249" s="2">
        <v>2.6684745388783502</v>
      </c>
      <c r="O249" s="9">
        <f t="shared" si="96"/>
        <v>2.6684745388783501E-2</v>
      </c>
      <c r="P249" s="8">
        <v>1</v>
      </c>
      <c r="Q249" s="9">
        <v>-1.0626923662262594E-2</v>
      </c>
      <c r="R249" s="10">
        <v>0.6</v>
      </c>
      <c r="S249" s="8">
        <v>0.88</v>
      </c>
      <c r="T249" s="7">
        <v>0.65</v>
      </c>
      <c r="U249" s="7">
        <v>1.49</v>
      </c>
      <c r="V249" s="7">
        <v>0.8</v>
      </c>
      <c r="W249" s="10">
        <v>0.8</v>
      </c>
      <c r="AC249" s="33"/>
      <c r="AE249" s="13"/>
      <c r="AF249" s="13"/>
      <c r="AG249" s="13"/>
      <c r="AH249" s="52"/>
    </row>
    <row r="250" spans="1:34">
      <c r="A250" s="1" t="s">
        <v>33</v>
      </c>
      <c r="B250" s="1">
        <v>1981</v>
      </c>
      <c r="E250" s="3">
        <f t="shared" si="107"/>
        <v>0</v>
      </c>
      <c r="F250" s="4">
        <v>4249.8734299999896</v>
      </c>
      <c r="G250" s="4">
        <v>49499</v>
      </c>
      <c r="H250" s="3">
        <f t="shared" ref="H250:H277" si="118">AVERAGE($I$249:$I$277)</f>
        <v>8.6105446958647733E-2</v>
      </c>
      <c r="I250" s="3">
        <f t="shared" si="106"/>
        <v>8.5857763389159167E-2</v>
      </c>
      <c r="M250" s="7">
        <v>1.91</v>
      </c>
      <c r="N250" s="2">
        <v>0.91477676518905104</v>
      </c>
      <c r="O250" s="9">
        <f t="shared" si="96"/>
        <v>9.1477676518905097E-3</v>
      </c>
      <c r="P250" s="8">
        <v>1</v>
      </c>
      <c r="Q250" s="9">
        <v>-2.2896646809120968E-2</v>
      </c>
      <c r="R250" s="10">
        <v>0.6</v>
      </c>
      <c r="S250" s="8">
        <v>0.88</v>
      </c>
      <c r="T250" s="7">
        <v>0.65</v>
      </c>
      <c r="U250" s="7">
        <v>1.49</v>
      </c>
      <c r="V250" s="7">
        <v>0.8</v>
      </c>
      <c r="W250" s="10">
        <v>0.8</v>
      </c>
      <c r="AC250" s="33"/>
      <c r="AE250" s="13"/>
      <c r="AF250" s="13"/>
      <c r="AG250" s="13"/>
      <c r="AH250" s="52"/>
    </row>
    <row r="251" spans="1:34">
      <c r="A251" s="1" t="s">
        <v>33</v>
      </c>
      <c r="B251" s="1">
        <v>1982</v>
      </c>
      <c r="E251" s="3">
        <f t="shared" si="107"/>
        <v>0</v>
      </c>
      <c r="F251" s="4">
        <v>4297.0739979999898</v>
      </c>
      <c r="G251" s="4">
        <v>51653</v>
      </c>
      <c r="H251" s="3">
        <f t="shared" si="118"/>
        <v>8.6105446958647733E-2</v>
      </c>
      <c r="I251" s="3">
        <f t="shared" si="106"/>
        <v>8.3191179563626316E-2</v>
      </c>
      <c r="M251" s="7">
        <v>1.91</v>
      </c>
      <c r="N251" s="2">
        <v>2.8485852044846102E-2</v>
      </c>
      <c r="O251" s="9">
        <f t="shared" si="96"/>
        <v>2.84858520448461E-4</v>
      </c>
      <c r="P251" s="8">
        <v>1</v>
      </c>
      <c r="Q251" s="9">
        <v>-4.1612136713994691E-2</v>
      </c>
      <c r="R251" s="10">
        <v>0.6</v>
      </c>
      <c r="S251" s="8">
        <v>0.88</v>
      </c>
      <c r="T251" s="7">
        <v>0.65</v>
      </c>
      <c r="U251" s="7">
        <v>1.49</v>
      </c>
      <c r="V251" s="7">
        <v>0.8</v>
      </c>
      <c r="W251" s="10">
        <v>0.8</v>
      </c>
      <c r="AC251" s="33"/>
      <c r="AE251" s="13"/>
      <c r="AF251" s="13"/>
      <c r="AG251" s="13"/>
      <c r="AH251" s="52"/>
    </row>
    <row r="252" spans="1:34">
      <c r="A252" s="1" t="s">
        <v>33</v>
      </c>
      <c r="B252" s="1">
        <v>1983</v>
      </c>
      <c r="E252" s="3">
        <f t="shared" si="107"/>
        <v>0</v>
      </c>
      <c r="F252" s="4">
        <v>4412.22678</v>
      </c>
      <c r="G252" s="4">
        <v>46703</v>
      </c>
      <c r="H252" s="3">
        <f t="shared" si="118"/>
        <v>8.6105446958647733E-2</v>
      </c>
      <c r="I252" s="3">
        <f t="shared" si="106"/>
        <v>9.447416183114575E-2</v>
      </c>
      <c r="M252" s="7">
        <v>1.91</v>
      </c>
      <c r="N252" s="2">
        <v>-1.12451459947486</v>
      </c>
      <c r="O252" s="9">
        <f t="shared" si="96"/>
        <v>-1.1245145994748599E-2</v>
      </c>
      <c r="P252" s="8">
        <v>1</v>
      </c>
      <c r="Q252" s="9">
        <v>-2.748312054989329E-2</v>
      </c>
      <c r="R252" s="10">
        <v>0.6</v>
      </c>
      <c r="S252" s="8">
        <v>0.88</v>
      </c>
      <c r="T252" s="7">
        <v>0.65</v>
      </c>
      <c r="U252" s="7">
        <v>1.49</v>
      </c>
      <c r="V252" s="7">
        <v>0.8</v>
      </c>
      <c r="W252" s="10">
        <v>0.8</v>
      </c>
      <c r="AC252" s="33"/>
      <c r="AE252" s="13"/>
      <c r="AF252" s="13"/>
      <c r="AG252" s="13"/>
      <c r="AH252" s="52"/>
    </row>
    <row r="253" spans="1:34">
      <c r="A253" s="1" t="s">
        <v>33</v>
      </c>
      <c r="B253" s="1">
        <v>1984</v>
      </c>
      <c r="E253" s="3">
        <f t="shared" si="107"/>
        <v>0</v>
      </c>
      <c r="F253" s="4">
        <v>4864.4499589999896</v>
      </c>
      <c r="G253" s="4">
        <v>45483</v>
      </c>
      <c r="H253" s="3">
        <f t="shared" si="118"/>
        <v>8.6105446958647733E-2</v>
      </c>
      <c r="I253" s="3">
        <f t="shared" si="106"/>
        <v>0.10695094780467404</v>
      </c>
      <c r="M253" s="7">
        <v>1.91</v>
      </c>
      <c r="N253" s="2">
        <v>0.151488005471934</v>
      </c>
      <c r="O253" s="9">
        <f t="shared" si="96"/>
        <v>1.5148800547193401E-3</v>
      </c>
      <c r="P253" s="8">
        <v>1</v>
      </c>
      <c r="Q253" s="9">
        <v>-1.5946076424406319E-2</v>
      </c>
      <c r="R253" s="10">
        <v>0.6</v>
      </c>
      <c r="S253" s="8">
        <v>0.88</v>
      </c>
      <c r="T253" s="7">
        <v>0.65</v>
      </c>
      <c r="U253" s="7">
        <v>1.49</v>
      </c>
      <c r="V253" s="7">
        <v>0.8</v>
      </c>
      <c r="W253" s="10">
        <v>0.8</v>
      </c>
      <c r="AC253" s="33"/>
      <c r="AE253" s="13"/>
      <c r="AF253" s="13"/>
      <c r="AG253" s="13"/>
      <c r="AH253" s="52"/>
    </row>
    <row r="254" spans="1:34">
      <c r="A254" s="1" t="s">
        <v>33</v>
      </c>
      <c r="B254" s="1">
        <v>1985</v>
      </c>
      <c r="E254" s="3">
        <f t="shared" si="107"/>
        <v>0</v>
      </c>
      <c r="F254" s="4">
        <v>4536.4427850000002</v>
      </c>
      <c r="G254" s="4">
        <v>45132</v>
      </c>
      <c r="H254" s="3">
        <f t="shared" si="118"/>
        <v>8.6105446958647733E-2</v>
      </c>
      <c r="I254" s="3">
        <f t="shared" si="106"/>
        <v>0.10051499567934061</v>
      </c>
      <c r="M254" s="7">
        <v>1.91</v>
      </c>
      <c r="N254" s="2">
        <v>1.5202528322329401</v>
      </c>
      <c r="O254" s="9">
        <f t="shared" ref="O254:O277" si="119">N254/100</f>
        <v>1.5202528322329401E-2</v>
      </c>
      <c r="P254" s="8">
        <v>1</v>
      </c>
      <c r="Q254" s="9">
        <v>-9.2561360513824537E-3</v>
      </c>
      <c r="R254" s="10">
        <v>0.6</v>
      </c>
      <c r="S254" s="8">
        <v>0.88</v>
      </c>
      <c r="T254" s="7">
        <v>0.65</v>
      </c>
      <c r="U254" s="7">
        <v>1.49</v>
      </c>
      <c r="V254" s="7">
        <v>0.8</v>
      </c>
      <c r="W254" s="10">
        <v>0.8</v>
      </c>
      <c r="AC254" s="33"/>
      <c r="AE254" s="13"/>
      <c r="AF254" s="13"/>
      <c r="AG254" s="13"/>
      <c r="AH254" s="52"/>
    </row>
    <row r="255" spans="1:34">
      <c r="A255" s="1" t="s">
        <v>33</v>
      </c>
      <c r="B255" s="1">
        <v>1986</v>
      </c>
      <c r="E255" s="3">
        <f t="shared" si="107"/>
        <v>0</v>
      </c>
      <c r="F255" s="4">
        <v>5660.4010619999899</v>
      </c>
      <c r="G255" s="4">
        <v>53102</v>
      </c>
      <c r="H255" s="3">
        <f t="shared" si="118"/>
        <v>8.6105446958647733E-2</v>
      </c>
      <c r="I255" s="3">
        <f t="shared" si="106"/>
        <v>0.10659487518360872</v>
      </c>
      <c r="M255" s="7">
        <v>1.91</v>
      </c>
      <c r="N255" s="2">
        <v>0.57589161642501696</v>
      </c>
      <c r="O255" s="9">
        <f t="shared" si="119"/>
        <v>5.7589161642501692E-3</v>
      </c>
      <c r="P255" s="8">
        <v>1</v>
      </c>
      <c r="Q255" s="9">
        <v>-4.5052680307843688E-3</v>
      </c>
      <c r="R255" s="10">
        <v>0.6</v>
      </c>
      <c r="S255" s="8">
        <v>0.88</v>
      </c>
      <c r="T255" s="7">
        <v>0.65</v>
      </c>
      <c r="U255" s="7">
        <v>1.49</v>
      </c>
      <c r="V255" s="7">
        <v>0.8</v>
      </c>
      <c r="W255" s="10">
        <v>0.8</v>
      </c>
      <c r="AC255" s="33"/>
      <c r="AE255" s="13"/>
      <c r="AF255" s="13"/>
      <c r="AG255" s="13"/>
      <c r="AH255" s="52"/>
    </row>
    <row r="256" spans="1:34">
      <c r="A256" s="1" t="s">
        <v>33</v>
      </c>
      <c r="B256" s="1">
        <v>1987</v>
      </c>
      <c r="E256" s="3">
        <f t="shared" si="107"/>
        <v>0</v>
      </c>
      <c r="F256" s="4">
        <v>6489.5310129999898</v>
      </c>
      <c r="G256" s="4">
        <v>61784</v>
      </c>
      <c r="H256" s="3">
        <f t="shared" si="118"/>
        <v>8.6105446958647733E-2</v>
      </c>
      <c r="I256" s="3">
        <f t="shared" si="106"/>
        <v>0.10503578617441392</v>
      </c>
      <c r="M256" s="7">
        <v>1.91</v>
      </c>
      <c r="N256" s="2">
        <v>-3.16971102442464</v>
      </c>
      <c r="O256" s="9">
        <f t="shared" si="119"/>
        <v>-3.1697110244246401E-2</v>
      </c>
      <c r="P256" s="8">
        <v>1</v>
      </c>
      <c r="Q256" s="9">
        <v>9.4271889020507832E-4</v>
      </c>
      <c r="R256" s="10">
        <v>0.6</v>
      </c>
      <c r="S256" s="8">
        <v>0.88</v>
      </c>
      <c r="T256" s="7">
        <v>0.65</v>
      </c>
      <c r="U256" s="7">
        <v>1.49</v>
      </c>
      <c r="V256" s="7">
        <v>0.8</v>
      </c>
      <c r="W256" s="10">
        <v>0.8</v>
      </c>
      <c r="AC256" s="33"/>
      <c r="AE256" s="13"/>
      <c r="AF256" s="13"/>
      <c r="AG256" s="13"/>
      <c r="AH256" s="52"/>
    </row>
    <row r="257" spans="1:34">
      <c r="A257" s="1" t="s">
        <v>33</v>
      </c>
      <c r="B257" s="1">
        <v>1988</v>
      </c>
      <c r="E257" s="3">
        <f t="shared" si="107"/>
        <v>0</v>
      </c>
      <c r="F257" s="4">
        <v>5430.2875160000003</v>
      </c>
      <c r="G257" s="4">
        <v>71950</v>
      </c>
      <c r="H257" s="3">
        <f t="shared" si="118"/>
        <v>8.6105446958647733E-2</v>
      </c>
      <c r="I257" s="3">
        <f t="shared" si="106"/>
        <v>7.5473071799861013E-2</v>
      </c>
      <c r="M257" s="7">
        <v>1.91</v>
      </c>
      <c r="N257" s="2">
        <v>-0.59574680286848003</v>
      </c>
      <c r="O257" s="9">
        <f t="shared" si="119"/>
        <v>-5.9574680286848007E-3</v>
      </c>
      <c r="P257" s="8">
        <v>1</v>
      </c>
      <c r="Q257" s="9">
        <v>1.8557295163080537E-2</v>
      </c>
      <c r="R257" s="10">
        <v>0.6</v>
      </c>
      <c r="S257" s="8">
        <v>0.88</v>
      </c>
      <c r="T257" s="7">
        <v>0.65</v>
      </c>
      <c r="U257" s="7">
        <v>1.49</v>
      </c>
      <c r="V257" s="7">
        <v>0.8</v>
      </c>
      <c r="W257" s="10">
        <v>0.8</v>
      </c>
      <c r="AC257" s="33"/>
      <c r="AE257" s="13"/>
      <c r="AF257" s="13"/>
      <c r="AG257" s="13"/>
      <c r="AH257" s="52"/>
    </row>
    <row r="258" spans="1:34">
      <c r="A258" s="1" t="s">
        <v>33</v>
      </c>
      <c r="B258" s="1">
        <v>1989</v>
      </c>
      <c r="E258" s="3">
        <f t="shared" si="107"/>
        <v>0</v>
      </c>
      <c r="F258" s="4">
        <v>7543.195146</v>
      </c>
      <c r="G258" s="4">
        <v>74562</v>
      </c>
      <c r="H258" s="3">
        <f t="shared" si="118"/>
        <v>8.6105446958647733E-2</v>
      </c>
      <c r="I258" s="3">
        <f t="shared" si="106"/>
        <v>0.10116674909471313</v>
      </c>
      <c r="M258" s="7">
        <v>1.91</v>
      </c>
      <c r="N258" s="2">
        <v>1.5176970892717001</v>
      </c>
      <c r="O258" s="9">
        <f t="shared" si="119"/>
        <v>1.5176970892717001E-2</v>
      </c>
      <c r="P258" s="8">
        <v>1</v>
      </c>
      <c r="Q258" s="9">
        <v>1.8477549980768591E-2</v>
      </c>
      <c r="R258" s="10">
        <v>0.6</v>
      </c>
      <c r="S258" s="8">
        <v>0.88</v>
      </c>
      <c r="T258" s="7">
        <v>0.65</v>
      </c>
      <c r="U258" s="7">
        <v>1.49</v>
      </c>
      <c r="V258" s="7">
        <v>0.8</v>
      </c>
      <c r="W258" s="10">
        <v>0.8</v>
      </c>
      <c r="AC258" s="33"/>
      <c r="AE258" s="13"/>
      <c r="AF258" s="13"/>
      <c r="AG258" s="13"/>
      <c r="AH258" s="52"/>
    </row>
    <row r="259" spans="1:34">
      <c r="A259" s="1" t="s">
        <v>33</v>
      </c>
      <c r="B259" s="1">
        <v>1990</v>
      </c>
      <c r="E259" s="3">
        <f t="shared" si="107"/>
        <v>0</v>
      </c>
      <c r="F259" s="4">
        <v>8059.6503190000003</v>
      </c>
      <c r="G259" s="4">
        <v>92195</v>
      </c>
      <c r="H259" s="3">
        <f t="shared" si="118"/>
        <v>8.6105446958647733E-2</v>
      </c>
      <c r="I259" s="3">
        <f t="shared" si="106"/>
        <v>8.7419603221432843E-2</v>
      </c>
      <c r="M259" s="7">
        <v>1.91</v>
      </c>
      <c r="N259" s="2">
        <v>-7.3066785999999995E-2</v>
      </c>
      <c r="O259" s="9">
        <f t="shared" si="119"/>
        <v>-7.3066785999999998E-4</v>
      </c>
      <c r="P259" s="8">
        <v>1</v>
      </c>
      <c r="Q259" s="9">
        <v>1.1074119703306176E-2</v>
      </c>
      <c r="R259" s="10">
        <v>0.6</v>
      </c>
      <c r="S259" s="8">
        <v>0.88</v>
      </c>
      <c r="T259" s="7">
        <v>0.65</v>
      </c>
      <c r="U259" s="7">
        <v>1.49</v>
      </c>
      <c r="V259" s="7">
        <v>0.8</v>
      </c>
      <c r="W259" s="10">
        <v>0.8</v>
      </c>
      <c r="AC259" s="33"/>
      <c r="AE259" s="13"/>
      <c r="AF259" s="13"/>
      <c r="AG259" s="13"/>
      <c r="AH259" s="52"/>
    </row>
    <row r="260" spans="1:34">
      <c r="A260" s="1" t="s">
        <v>33</v>
      </c>
      <c r="B260" s="1">
        <v>1991</v>
      </c>
      <c r="E260" s="3">
        <f t="shared" si="107"/>
        <v>0</v>
      </c>
      <c r="F260" s="4">
        <v>8647.1496790000001</v>
      </c>
      <c r="G260" s="4">
        <v>99422</v>
      </c>
      <c r="H260" s="3">
        <f t="shared" si="118"/>
        <v>8.6105446958647733E-2</v>
      </c>
      <c r="I260" s="3">
        <f t="shared" si="106"/>
        <v>8.6974207710567075E-2</v>
      </c>
      <c r="M260" s="7">
        <v>1.91</v>
      </c>
      <c r="N260" s="2">
        <v>1.1838022640000001</v>
      </c>
      <c r="O260" s="9">
        <f t="shared" si="119"/>
        <v>1.1838022640000001E-2</v>
      </c>
      <c r="P260" s="8">
        <v>1</v>
      </c>
      <c r="Q260" s="9">
        <v>-1.6236233667581784E-2</v>
      </c>
      <c r="R260" s="10">
        <v>0.6</v>
      </c>
      <c r="S260" s="8">
        <v>0.88</v>
      </c>
      <c r="T260" s="7">
        <v>0.65</v>
      </c>
      <c r="U260" s="7">
        <v>1.49</v>
      </c>
      <c r="V260" s="7">
        <v>0.8</v>
      </c>
      <c r="W260" s="10">
        <v>0.8</v>
      </c>
      <c r="AC260" s="33"/>
      <c r="AE260" s="13"/>
      <c r="AF260" s="13"/>
      <c r="AG260" s="13"/>
      <c r="AH260" s="52"/>
    </row>
    <row r="261" spans="1:34">
      <c r="A261" s="1" t="s">
        <v>33</v>
      </c>
      <c r="B261" s="1">
        <v>1992</v>
      </c>
      <c r="E261" s="3">
        <f t="shared" si="107"/>
        <v>0</v>
      </c>
      <c r="F261" s="4">
        <v>9838.2603209999907</v>
      </c>
      <c r="G261" s="4">
        <v>109556</v>
      </c>
      <c r="H261" s="3">
        <f t="shared" si="118"/>
        <v>8.6105446958647733E-2</v>
      </c>
      <c r="I261" s="3">
        <f t="shared" si="106"/>
        <v>8.9801200491072972E-2</v>
      </c>
      <c r="M261" s="7">
        <v>1.91</v>
      </c>
      <c r="N261" s="2">
        <v>0.63590897599999996</v>
      </c>
      <c r="O261" s="9">
        <f t="shared" si="119"/>
        <v>6.3590897599999996E-3</v>
      </c>
      <c r="P261" s="8">
        <v>1</v>
      </c>
      <c r="Q261" s="9">
        <v>-2.0381062195620078E-2</v>
      </c>
      <c r="R261" s="10">
        <v>0.6</v>
      </c>
      <c r="S261" s="8">
        <v>0.88</v>
      </c>
      <c r="T261" s="7">
        <v>0.65</v>
      </c>
      <c r="U261" s="7">
        <v>1.49</v>
      </c>
      <c r="V261" s="7">
        <v>0.8</v>
      </c>
      <c r="W261" s="10">
        <v>0.8</v>
      </c>
      <c r="AC261" s="33"/>
      <c r="AE261" s="13"/>
      <c r="AF261" s="13"/>
      <c r="AG261" s="13"/>
      <c r="AH261" s="52"/>
    </row>
    <row r="262" spans="1:34">
      <c r="A262" s="1" t="s">
        <v>33</v>
      </c>
      <c r="B262" s="1">
        <v>1993</v>
      </c>
      <c r="E262" s="3">
        <f t="shared" si="107"/>
        <v>0</v>
      </c>
      <c r="F262" s="4">
        <v>8783.7059869999903</v>
      </c>
      <c r="G262" s="4">
        <v>102608</v>
      </c>
      <c r="H262" s="3">
        <f t="shared" si="118"/>
        <v>8.6105446958647733E-2</v>
      </c>
      <c r="I262" s="3">
        <f t="shared" si="106"/>
        <v>8.5604494649539897E-2</v>
      </c>
      <c r="M262" s="7">
        <v>1.91</v>
      </c>
      <c r="N262" s="2">
        <v>-2.0409107450000001</v>
      </c>
      <c r="O262" s="9">
        <f t="shared" si="119"/>
        <v>-2.0409107450000002E-2</v>
      </c>
      <c r="P262" s="8">
        <v>1</v>
      </c>
      <c r="Q262" s="9">
        <v>-1.8926302757557894E-2</v>
      </c>
      <c r="R262" s="10">
        <v>0.6</v>
      </c>
      <c r="S262" s="8">
        <v>0.88</v>
      </c>
      <c r="T262" s="7">
        <v>0.65</v>
      </c>
      <c r="U262" s="7">
        <v>1.49</v>
      </c>
      <c r="V262" s="7">
        <v>0.8</v>
      </c>
      <c r="W262" s="10">
        <v>0.8</v>
      </c>
      <c r="AC262" s="33"/>
      <c r="AE262" s="13"/>
      <c r="AF262" s="13"/>
      <c r="AG262" s="13"/>
      <c r="AH262" s="52"/>
    </row>
    <row r="263" spans="1:34">
      <c r="A263" s="1" t="s">
        <v>33</v>
      </c>
      <c r="B263" s="1">
        <v>1994</v>
      </c>
      <c r="E263" s="3">
        <f t="shared" si="107"/>
        <v>0</v>
      </c>
      <c r="F263" s="4">
        <v>9399.5358990000004</v>
      </c>
      <c r="G263" s="4">
        <v>109824</v>
      </c>
      <c r="H263" s="3">
        <f t="shared" si="118"/>
        <v>8.6105446958647733E-2</v>
      </c>
      <c r="I263" s="3">
        <f t="shared" si="106"/>
        <v>8.5587265980113639E-2</v>
      </c>
      <c r="M263" s="7">
        <v>1.91</v>
      </c>
      <c r="N263" s="2">
        <v>-1.588596229</v>
      </c>
      <c r="O263" s="9">
        <f t="shared" si="119"/>
        <v>-1.588596229E-2</v>
      </c>
      <c r="P263" s="8">
        <v>1</v>
      </c>
      <c r="Q263" s="9">
        <v>-3.8774589441641755E-3</v>
      </c>
      <c r="R263" s="10">
        <v>0.6</v>
      </c>
      <c r="S263" s="8">
        <v>0.88</v>
      </c>
      <c r="T263" s="7">
        <v>0.65</v>
      </c>
      <c r="U263" s="7">
        <v>1.49</v>
      </c>
      <c r="V263" s="7">
        <v>0.8</v>
      </c>
      <c r="W263" s="10">
        <v>0.8</v>
      </c>
      <c r="AC263" s="33"/>
      <c r="AE263" s="13"/>
      <c r="AF263" s="13"/>
      <c r="AG263" s="13"/>
      <c r="AH263" s="52"/>
    </row>
    <row r="264" spans="1:34">
      <c r="A264" s="1" t="s">
        <v>33</v>
      </c>
      <c r="B264" s="1">
        <v>1995</v>
      </c>
      <c r="E264" s="3">
        <f t="shared" si="107"/>
        <v>0</v>
      </c>
      <c r="F264" s="4">
        <v>10954.619994000001</v>
      </c>
      <c r="G264" s="4">
        <v>128895</v>
      </c>
      <c r="H264" s="3">
        <f t="shared" si="118"/>
        <v>8.6105446958647733E-2</v>
      </c>
      <c r="I264" s="3">
        <f t="shared" si="106"/>
        <v>8.4988711695566169E-2</v>
      </c>
      <c r="M264" s="7">
        <v>1.91</v>
      </c>
      <c r="N264" s="2">
        <v>-1.5866768019999999</v>
      </c>
      <c r="O264" s="9">
        <f t="shared" si="119"/>
        <v>-1.5866768019999998E-2</v>
      </c>
      <c r="P264" s="8">
        <v>1</v>
      </c>
      <c r="Q264" s="9">
        <v>-4.550971970760518E-3</v>
      </c>
      <c r="R264" s="10">
        <v>0.6</v>
      </c>
      <c r="S264" s="8">
        <v>0.88</v>
      </c>
      <c r="T264" s="7">
        <v>0.65</v>
      </c>
      <c r="U264" s="7">
        <v>1.49</v>
      </c>
      <c r="V264" s="7">
        <v>0.8</v>
      </c>
      <c r="W264" s="10">
        <v>0.8</v>
      </c>
      <c r="AC264" s="33"/>
      <c r="AE264" s="13"/>
      <c r="AF264" s="13"/>
      <c r="AG264" s="13"/>
      <c r="AH264" s="52"/>
    </row>
    <row r="265" spans="1:34">
      <c r="A265" s="1" t="s">
        <v>33</v>
      </c>
      <c r="B265" s="1">
        <v>1996</v>
      </c>
      <c r="E265" s="3">
        <f t="shared" si="107"/>
        <v>0</v>
      </c>
      <c r="F265" s="4">
        <v>11879.594375000001</v>
      </c>
      <c r="G265" s="4">
        <v>136273</v>
      </c>
      <c r="H265" s="3">
        <f t="shared" si="118"/>
        <v>8.6105446958647733E-2</v>
      </c>
      <c r="I265" s="3">
        <f t="shared" si="106"/>
        <v>8.7174967711872497E-2</v>
      </c>
      <c r="M265" s="7">
        <v>1.91</v>
      </c>
      <c r="N265" s="2">
        <v>-1.6427475220000001</v>
      </c>
      <c r="O265" s="9">
        <f t="shared" si="119"/>
        <v>-1.6427475220000001E-2</v>
      </c>
      <c r="P265" s="8">
        <v>1</v>
      </c>
      <c r="Q265" s="9">
        <v>-2.4587285392399642E-3</v>
      </c>
      <c r="R265" s="10">
        <v>0.6</v>
      </c>
      <c r="S265" s="8">
        <v>0.88</v>
      </c>
      <c r="T265" s="7">
        <v>0.65</v>
      </c>
      <c r="U265" s="7">
        <v>1.49</v>
      </c>
      <c r="V265" s="7">
        <v>0.8</v>
      </c>
      <c r="W265" s="10">
        <v>0.8</v>
      </c>
      <c r="AC265" s="33"/>
      <c r="AE265" s="13"/>
      <c r="AF265" s="13"/>
      <c r="AG265" s="13"/>
      <c r="AH265" s="52"/>
    </row>
    <row r="266" spans="1:34">
      <c r="A266" s="1" t="s">
        <v>33</v>
      </c>
      <c r="B266" s="1">
        <v>1997</v>
      </c>
      <c r="E266" s="3">
        <f t="shared" si="107"/>
        <v>0</v>
      </c>
      <c r="F266" s="4">
        <v>11166.989637000001</v>
      </c>
      <c r="G266" s="4">
        <v>133128</v>
      </c>
      <c r="H266" s="3">
        <f t="shared" si="118"/>
        <v>8.6105446958647733E-2</v>
      </c>
      <c r="I266" s="3">
        <f t="shared" si="106"/>
        <v>8.3881599941409771E-2</v>
      </c>
      <c r="M266" s="7">
        <v>1.91</v>
      </c>
      <c r="N266" s="2">
        <v>-1.1168478850000001</v>
      </c>
      <c r="O266" s="9">
        <f t="shared" si="119"/>
        <v>-1.1168478850000002E-2</v>
      </c>
      <c r="P266" s="8">
        <v>1</v>
      </c>
      <c r="Q266" s="9">
        <v>2.1158337993812852E-3</v>
      </c>
      <c r="R266" s="10">
        <v>0.6</v>
      </c>
      <c r="S266" s="8">
        <v>0.88</v>
      </c>
      <c r="T266" s="7">
        <v>0.65</v>
      </c>
      <c r="U266" s="7">
        <v>1.49</v>
      </c>
      <c r="V266" s="7">
        <v>0.8</v>
      </c>
      <c r="W266" s="10">
        <v>0.8</v>
      </c>
      <c r="AC266" s="33"/>
      <c r="AE266" s="13"/>
      <c r="AF266" s="13"/>
      <c r="AG266" s="13"/>
      <c r="AH266" s="52"/>
    </row>
    <row r="267" spans="1:34">
      <c r="A267" s="1" t="s">
        <v>33</v>
      </c>
      <c r="B267" s="1">
        <v>1998</v>
      </c>
      <c r="E267" s="3">
        <f t="shared" si="107"/>
        <v>0</v>
      </c>
      <c r="F267" s="4">
        <v>10867.735420000001</v>
      </c>
      <c r="G267" s="4">
        <v>133869</v>
      </c>
      <c r="H267" s="3">
        <f t="shared" si="118"/>
        <v>8.6105446958647733E-2</v>
      </c>
      <c r="I267" s="3">
        <f t="shared" si="106"/>
        <v>8.1181867497329488E-2</v>
      </c>
      <c r="M267" s="7">
        <v>1.91</v>
      </c>
      <c r="N267" s="2">
        <v>-0.80851039099999999</v>
      </c>
      <c r="O267" s="9">
        <f t="shared" si="119"/>
        <v>-8.0851039100000004E-3</v>
      </c>
      <c r="P267" s="8">
        <v>1</v>
      </c>
      <c r="Q267" s="9">
        <v>4.9133081322292119E-3</v>
      </c>
      <c r="R267" s="10">
        <v>0.6</v>
      </c>
      <c r="S267" s="8">
        <v>0.88</v>
      </c>
      <c r="T267" s="7">
        <v>0.65</v>
      </c>
      <c r="U267" s="7">
        <v>1.49</v>
      </c>
      <c r="V267" s="7">
        <v>0.8</v>
      </c>
      <c r="W267" s="10">
        <v>0.8</v>
      </c>
      <c r="AC267" s="33"/>
      <c r="AE267" s="13"/>
      <c r="AF267" s="13"/>
      <c r="AG267" s="13"/>
      <c r="AH267" s="52"/>
    </row>
    <row r="268" spans="1:34">
      <c r="A268" s="1" t="s">
        <v>33</v>
      </c>
      <c r="B268" s="1">
        <v>1999</v>
      </c>
      <c r="E268" s="3">
        <f t="shared" si="107"/>
        <v>0</v>
      </c>
      <c r="F268" s="4">
        <v>11035.073886</v>
      </c>
      <c r="G268" s="4">
        <v>137829</v>
      </c>
      <c r="H268" s="3">
        <f t="shared" si="118"/>
        <v>8.6105446958647733E-2</v>
      </c>
      <c r="I268" s="3">
        <f t="shared" si="106"/>
        <v>8.0063512656988009E-2</v>
      </c>
      <c r="M268" s="7">
        <v>1.91</v>
      </c>
      <c r="N268" s="2">
        <v>-0.99833877999999998</v>
      </c>
      <c r="O268" s="9">
        <f t="shared" si="119"/>
        <v>-9.9833878000000001E-3</v>
      </c>
      <c r="P268" s="8">
        <v>1</v>
      </c>
      <c r="Q268" s="9">
        <v>8.1987889026971898E-3</v>
      </c>
      <c r="R268" s="10">
        <v>0.6</v>
      </c>
      <c r="S268" s="8">
        <v>0.88</v>
      </c>
      <c r="T268" s="7">
        <v>0.65</v>
      </c>
      <c r="U268" s="7">
        <v>1.49</v>
      </c>
      <c r="V268" s="7">
        <v>0.8</v>
      </c>
      <c r="W268" s="10">
        <v>0.8</v>
      </c>
      <c r="AC268" s="33"/>
      <c r="AE268" s="13"/>
      <c r="AF268" s="13"/>
      <c r="AG268" s="13"/>
      <c r="AH268" s="52"/>
    </row>
    <row r="269" spans="1:34">
      <c r="A269" s="1" t="s">
        <v>33</v>
      </c>
      <c r="B269" s="1">
        <v>2000</v>
      </c>
      <c r="E269" s="3">
        <f t="shared" si="107"/>
        <v>0</v>
      </c>
      <c r="F269" s="4">
        <v>10964.488448</v>
      </c>
      <c r="G269" s="4">
        <v>127604</v>
      </c>
      <c r="H269" s="3">
        <f t="shared" si="118"/>
        <v>8.6105446958647733E-2</v>
      </c>
      <c r="I269" s="3">
        <f t="shared" si="106"/>
        <v>8.5925899250807181E-2</v>
      </c>
      <c r="M269" s="7">
        <v>1.91</v>
      </c>
      <c r="N269" s="2">
        <v>-0.53689803400000002</v>
      </c>
      <c r="O269" s="9">
        <f t="shared" si="119"/>
        <v>-5.3689803400000001E-3</v>
      </c>
      <c r="P269" s="8">
        <v>1</v>
      </c>
      <c r="Q269" s="9">
        <v>1.7235147394440341E-2</v>
      </c>
      <c r="R269" s="10">
        <v>0.6</v>
      </c>
      <c r="S269" s="8">
        <v>0.88</v>
      </c>
      <c r="T269" s="7">
        <v>0.65</v>
      </c>
      <c r="U269" s="7">
        <v>1.49</v>
      </c>
      <c r="V269" s="7">
        <v>0.8</v>
      </c>
      <c r="W269" s="10">
        <v>0.8</v>
      </c>
      <c r="AC269" s="33"/>
      <c r="AE269" s="13"/>
      <c r="AF269" s="13"/>
      <c r="AG269" s="13"/>
      <c r="AH269" s="52"/>
    </row>
    <row r="270" spans="1:34">
      <c r="A270" s="1" t="s">
        <v>33</v>
      </c>
      <c r="B270" s="1">
        <v>2001</v>
      </c>
      <c r="E270" s="3">
        <f t="shared" si="107"/>
        <v>0</v>
      </c>
      <c r="F270" s="4">
        <v>10302.860546</v>
      </c>
      <c r="G270" s="4">
        <v>130994</v>
      </c>
      <c r="H270" s="3">
        <f t="shared" si="118"/>
        <v>8.6105446958647733E-2</v>
      </c>
      <c r="I270" s="3">
        <f t="shared" si="106"/>
        <v>7.8651392781348764E-2</v>
      </c>
      <c r="M270" s="7">
        <v>1.91</v>
      </c>
      <c r="N270" s="2">
        <v>-0.21903742900000001</v>
      </c>
      <c r="O270" s="9">
        <f t="shared" si="119"/>
        <v>-2.1903742899999998E-3</v>
      </c>
      <c r="P270" s="8">
        <v>1</v>
      </c>
      <c r="Q270" s="9">
        <v>5.4595888354736898E-3</v>
      </c>
      <c r="R270" s="10">
        <v>0.6</v>
      </c>
      <c r="S270" s="8">
        <v>0.88</v>
      </c>
      <c r="T270" s="7">
        <v>0.65</v>
      </c>
      <c r="U270" s="7">
        <v>1.49</v>
      </c>
      <c r="V270" s="7">
        <v>0.8</v>
      </c>
      <c r="W270" s="10">
        <v>0.8</v>
      </c>
      <c r="AC270" s="33"/>
      <c r="AE270" s="13"/>
      <c r="AF270" s="13"/>
      <c r="AG270" s="13"/>
      <c r="AH270" s="52"/>
    </row>
    <row r="271" spans="1:34">
      <c r="A271" s="1" t="s">
        <v>33</v>
      </c>
      <c r="B271" s="1">
        <v>2002</v>
      </c>
      <c r="E271" s="3">
        <f t="shared" si="107"/>
        <v>0</v>
      </c>
      <c r="F271" s="4">
        <v>10765.813901</v>
      </c>
      <c r="G271" s="4">
        <v>148827</v>
      </c>
      <c r="H271" s="3">
        <f t="shared" si="118"/>
        <v>8.6105446958647733E-2</v>
      </c>
      <c r="I271" s="3">
        <f t="shared" si="106"/>
        <v>7.2337774066533619E-2</v>
      </c>
      <c r="M271" s="7">
        <v>1.91</v>
      </c>
      <c r="N271" s="2">
        <v>-0.45646579799999998</v>
      </c>
      <c r="O271" s="9">
        <f t="shared" si="119"/>
        <v>-4.5646579800000002E-3</v>
      </c>
      <c r="P271" s="8">
        <v>1</v>
      </c>
      <c r="Q271" s="9">
        <v>-3.2507633517317434E-3</v>
      </c>
      <c r="R271" s="10">
        <v>0.6</v>
      </c>
      <c r="S271" s="8">
        <v>0.88</v>
      </c>
      <c r="T271" s="7">
        <v>0.65</v>
      </c>
      <c r="U271" s="7">
        <v>1.49</v>
      </c>
      <c r="V271" s="7">
        <v>0.8</v>
      </c>
      <c r="W271" s="10">
        <v>0.8</v>
      </c>
      <c r="AC271" s="33"/>
      <c r="AE271" s="13"/>
      <c r="AF271" s="13"/>
      <c r="AG271" s="13"/>
      <c r="AH271" s="52"/>
    </row>
    <row r="272" spans="1:34">
      <c r="A272" s="1" t="s">
        <v>33</v>
      </c>
      <c r="B272" s="1">
        <v>2003</v>
      </c>
      <c r="E272" s="3">
        <f t="shared" si="107"/>
        <v>0</v>
      </c>
      <c r="F272" s="4">
        <v>13671.382201</v>
      </c>
      <c r="G272" s="4">
        <v>193663</v>
      </c>
      <c r="H272" s="3">
        <f t="shared" si="118"/>
        <v>8.6105446958647733E-2</v>
      </c>
      <c r="I272" s="3">
        <f t="shared" si="106"/>
        <v>7.0593671486035015E-2</v>
      </c>
      <c r="M272" s="7">
        <v>1.91</v>
      </c>
      <c r="N272" s="2">
        <v>0.39928318200000001</v>
      </c>
      <c r="O272" s="9">
        <f t="shared" si="119"/>
        <v>3.9928318199999998E-3</v>
      </c>
      <c r="P272" s="8">
        <v>1</v>
      </c>
      <c r="Q272" s="9">
        <v>-4.0127936591779489E-3</v>
      </c>
      <c r="R272" s="10">
        <v>0.6</v>
      </c>
      <c r="S272" s="8">
        <v>0.88</v>
      </c>
      <c r="T272" s="7">
        <v>0.65</v>
      </c>
      <c r="U272" s="7">
        <v>1.49</v>
      </c>
      <c r="V272" s="7">
        <v>0.8</v>
      </c>
      <c r="W272" s="10">
        <v>0.8</v>
      </c>
      <c r="AC272" s="33"/>
      <c r="AE272" s="13"/>
      <c r="AF272" s="13"/>
      <c r="AG272" s="13"/>
      <c r="AH272" s="52"/>
    </row>
    <row r="273" spans="1:34">
      <c r="A273" s="1" t="s">
        <v>33</v>
      </c>
      <c r="B273" s="1">
        <v>2004</v>
      </c>
      <c r="E273" s="3">
        <f t="shared" si="107"/>
        <v>0</v>
      </c>
      <c r="F273" s="4">
        <v>15223.957559</v>
      </c>
      <c r="G273" s="4">
        <v>230291</v>
      </c>
      <c r="H273" s="3">
        <f t="shared" si="118"/>
        <v>8.6105446958647733E-2</v>
      </c>
      <c r="I273" s="3">
        <f t="shared" si="106"/>
        <v>6.6107479488994356E-2</v>
      </c>
      <c r="M273" s="7">
        <v>1.91</v>
      </c>
      <c r="N273" s="2">
        <v>0.99874907199999996</v>
      </c>
      <c r="O273" s="9">
        <f t="shared" si="119"/>
        <v>9.9874907199999988E-3</v>
      </c>
      <c r="P273" s="8">
        <v>1</v>
      </c>
      <c r="Q273" s="9">
        <v>2.8578064429225359E-3</v>
      </c>
      <c r="R273" s="10">
        <v>0.6</v>
      </c>
      <c r="S273" s="8">
        <v>0.88</v>
      </c>
      <c r="T273" s="7">
        <v>0.65</v>
      </c>
      <c r="U273" s="7">
        <v>1.49</v>
      </c>
      <c r="V273" s="7">
        <v>0.8</v>
      </c>
      <c r="W273" s="10">
        <v>0.8</v>
      </c>
      <c r="AC273" s="33"/>
      <c r="AE273" s="13"/>
      <c r="AF273" s="13"/>
      <c r="AG273" s="13"/>
      <c r="AH273" s="52"/>
    </row>
    <row r="274" spans="1:34">
      <c r="A274" s="1" t="s">
        <v>33</v>
      </c>
      <c r="B274" s="1">
        <v>2005</v>
      </c>
      <c r="E274" s="3">
        <f t="shared" si="107"/>
        <v>0</v>
      </c>
      <c r="F274" s="4">
        <v>17434.446649000001</v>
      </c>
      <c r="G274" s="4">
        <v>247418</v>
      </c>
      <c r="H274" s="3">
        <f t="shared" si="118"/>
        <v>8.6105446958647733E-2</v>
      </c>
      <c r="I274" s="3">
        <f t="shared" si="106"/>
        <v>7.0465554846454184E-2</v>
      </c>
      <c r="M274" s="7">
        <v>1.91</v>
      </c>
      <c r="N274" s="2">
        <v>0.88945205999999999</v>
      </c>
      <c r="O274" s="9">
        <f t="shared" si="119"/>
        <v>8.8945206000000006E-3</v>
      </c>
      <c r="P274" s="8">
        <v>1</v>
      </c>
      <c r="Q274" s="9">
        <v>-2.0025271589553786E-4</v>
      </c>
      <c r="R274" s="10">
        <v>0.6</v>
      </c>
      <c r="S274" s="8">
        <v>0.88</v>
      </c>
      <c r="T274" s="7">
        <v>0.65</v>
      </c>
      <c r="U274" s="7">
        <v>1.49</v>
      </c>
      <c r="V274" s="7">
        <v>0.8</v>
      </c>
      <c r="W274" s="10">
        <v>0.8</v>
      </c>
      <c r="AC274" s="33"/>
      <c r="AE274" s="13"/>
      <c r="AF274" s="13"/>
      <c r="AG274" s="13"/>
      <c r="AH274" s="52"/>
    </row>
    <row r="275" spans="1:34">
      <c r="A275" s="1" t="s">
        <v>33</v>
      </c>
      <c r="B275" s="1">
        <v>2006</v>
      </c>
      <c r="E275" s="3">
        <f t="shared" si="107"/>
        <v>0</v>
      </c>
      <c r="F275" s="4">
        <v>20942.7617939999</v>
      </c>
      <c r="G275" s="4">
        <v>268690</v>
      </c>
      <c r="H275" s="3">
        <f t="shared" si="118"/>
        <v>8.6105446958647733E-2</v>
      </c>
      <c r="I275" s="3">
        <f t="shared" si="106"/>
        <v>7.7943956954110313E-2</v>
      </c>
      <c r="M275" s="7">
        <v>1.91</v>
      </c>
      <c r="N275" s="2">
        <v>0.93537117199999997</v>
      </c>
      <c r="O275" s="9">
        <f t="shared" si="119"/>
        <v>9.3537117199999995E-3</v>
      </c>
      <c r="P275" s="8">
        <v>1</v>
      </c>
      <c r="Q275" s="9">
        <v>1.3251163048197401E-3</v>
      </c>
      <c r="R275" s="10">
        <v>0.6</v>
      </c>
      <c r="S275" s="8">
        <v>0.88</v>
      </c>
      <c r="T275" s="7">
        <v>0.65</v>
      </c>
      <c r="U275" s="7">
        <v>1.49</v>
      </c>
      <c r="V275" s="7">
        <v>0.8</v>
      </c>
      <c r="W275" s="10">
        <v>0.8</v>
      </c>
      <c r="AC275" s="33"/>
      <c r="AE275" s="13"/>
      <c r="AF275" s="13"/>
      <c r="AG275" s="13"/>
      <c r="AH275" s="52"/>
    </row>
    <row r="276" spans="1:34">
      <c r="A276" s="1" t="s">
        <v>33</v>
      </c>
      <c r="B276" s="1">
        <v>2007</v>
      </c>
      <c r="E276" s="3">
        <f t="shared" si="107"/>
        <v>0</v>
      </c>
      <c r="F276" s="4">
        <v>23985.43</v>
      </c>
      <c r="G276" s="4">
        <v>314615</v>
      </c>
      <c r="H276" s="3">
        <f t="shared" si="118"/>
        <v>8.6105446958647733E-2</v>
      </c>
      <c r="I276" s="3">
        <f t="shared" si="106"/>
        <v>7.6237401268216709E-2</v>
      </c>
      <c r="M276" s="7">
        <v>1.91</v>
      </c>
      <c r="N276" s="2">
        <v>0.67971979100000002</v>
      </c>
      <c r="O276" s="9">
        <f t="shared" si="119"/>
        <v>6.7971979100000003E-3</v>
      </c>
      <c r="P276" s="8">
        <v>1</v>
      </c>
      <c r="Q276" s="9">
        <v>2.333510760003495E-3</v>
      </c>
      <c r="R276" s="10">
        <v>0.6</v>
      </c>
      <c r="S276" s="8">
        <v>0.88</v>
      </c>
      <c r="T276" s="7">
        <v>0.65</v>
      </c>
      <c r="U276" s="7">
        <v>1.49</v>
      </c>
      <c r="V276" s="7">
        <v>0.8</v>
      </c>
      <c r="W276" s="10">
        <v>0.8</v>
      </c>
      <c r="AC276" s="33"/>
      <c r="AE276" s="13"/>
      <c r="AF276" s="13"/>
      <c r="AG276" s="13"/>
      <c r="AH276" s="52"/>
    </row>
    <row r="277" spans="1:34">
      <c r="A277" s="1" t="s">
        <v>33</v>
      </c>
      <c r="B277" s="1">
        <v>2008</v>
      </c>
      <c r="E277" s="3">
        <f t="shared" si="107"/>
        <v>0</v>
      </c>
      <c r="F277" s="4">
        <v>32907.145463592198</v>
      </c>
      <c r="G277" s="4">
        <v>361577</v>
      </c>
      <c r="H277" s="3">
        <f t="shared" si="118"/>
        <v>8.6105446958647733E-2</v>
      </c>
      <c r="I277" s="3">
        <f t="shared" si="106"/>
        <v>9.1010062762820088E-2</v>
      </c>
      <c r="M277" s="7">
        <v>1.91</v>
      </c>
      <c r="N277" s="2">
        <v>0.243705006</v>
      </c>
      <c r="O277" s="9">
        <f t="shared" si="119"/>
        <v>2.4370500599999998E-3</v>
      </c>
      <c r="P277" s="8">
        <v>1</v>
      </c>
      <c r="Q277" s="9">
        <v>-1.1639447860116219E-2</v>
      </c>
      <c r="R277" s="10">
        <v>0.6</v>
      </c>
      <c r="S277" s="8">
        <v>0.88</v>
      </c>
      <c r="T277" s="7">
        <v>0.65</v>
      </c>
      <c r="U277" s="7">
        <v>1.49</v>
      </c>
      <c r="V277" s="7">
        <v>0.8</v>
      </c>
      <c r="W277" s="10">
        <v>0.8</v>
      </c>
      <c r="AC277" s="33"/>
      <c r="AE277" s="13"/>
      <c r="AF277" s="13"/>
      <c r="AG277" s="13"/>
      <c r="AH277" s="52"/>
    </row>
    <row r="278" spans="1:34">
      <c r="O278" s="9"/>
      <c r="AC278" s="33"/>
      <c r="AE278" s="13"/>
      <c r="AF278" s="13"/>
      <c r="AG278" s="13"/>
      <c r="AH278" s="52"/>
    </row>
    <row r="279" spans="1:34">
      <c r="A279" s="1" t="s">
        <v>34</v>
      </c>
      <c r="B279" s="1">
        <v>1982</v>
      </c>
      <c r="C279" s="2">
        <v>-7.4990044333455579</v>
      </c>
      <c r="D279" s="2">
        <v>-4.5490766849999975</v>
      </c>
      <c r="E279" s="3">
        <f t="shared" si="107"/>
        <v>-2.9499277483455603E-2</v>
      </c>
      <c r="F279" s="4">
        <v>8061.866669</v>
      </c>
      <c r="G279" s="4">
        <v>21130</v>
      </c>
      <c r="H279" s="3">
        <f t="shared" ref="H279:H313" si="120">AVERAGE($I$279:$I$305)</f>
        <v>0.56428575035268758</v>
      </c>
      <c r="I279" s="3">
        <f t="shared" si="106"/>
        <v>0.38153652006625649</v>
      </c>
      <c r="J279" s="5">
        <v>0.15729548519302647</v>
      </c>
      <c r="K279" s="6">
        <v>0.15729548519302647</v>
      </c>
      <c r="L279" s="5">
        <v>0.18059135398372334</v>
      </c>
      <c r="M279" s="7">
        <v>1.08</v>
      </c>
      <c r="N279" s="2">
        <v>1.3220000000000001</v>
      </c>
      <c r="O279" s="9">
        <v>4.8940000000000004E-2</v>
      </c>
      <c r="P279" s="8">
        <v>1</v>
      </c>
      <c r="Q279" s="9">
        <v>-2.4583878770062722E-2</v>
      </c>
      <c r="R279" s="10">
        <v>0.4</v>
      </c>
      <c r="S279" s="8">
        <v>4.28</v>
      </c>
      <c r="T279" s="7">
        <v>2.2999999999999998</v>
      </c>
      <c r="U279" s="7">
        <v>0.12</v>
      </c>
      <c r="V279" s="7">
        <v>0.8</v>
      </c>
      <c r="W279" s="10">
        <v>0.6</v>
      </c>
      <c r="Z279" s="3">
        <f t="shared" ref="Z279:Z324" si="121">(E279/H279+M279*O279-P279*Q279)/((1-R279)*S279+U279*W279+R279-W279)</f>
        <v>1.031224651960163E-2</v>
      </c>
      <c r="AA279" s="3">
        <f t="shared" ref="AA279:AA324" si="122">(E279/I279+M279*O279-P279*Q279)/((1-R279)*S279+U279*W279+R279-W279)</f>
        <v>5.0012559400568397E-5</v>
      </c>
      <c r="AB279" s="3">
        <f t="shared" ref="AB279:AB319" si="123">(E279/(I279*(1-J279-L279))+M279*O279-P279*Q279)/((1-R279)*S279+U279*W279+R279-W279)</f>
        <v>-1.6120526368228985E-2</v>
      </c>
      <c r="AC279" s="45">
        <f t="shared" ref="AC279:AC319" si="124">(E279/(I279*(1-K279-L279))+M279*O279-P279*Q279)/((1-R279)*S279+U279*W279+R279-W279)</f>
        <v>-1.6120526368228985E-2</v>
      </c>
      <c r="AE279" s="13">
        <f>(E279/(H279)+M279*O279-P279*Q279)/((1-R279)*T279+V279*W279+R279-W279)</f>
        <v>1.5157759944474686E-2</v>
      </c>
      <c r="AF279" s="13">
        <f>(E279/(I279)+M279*O279-P279*Q279)/((1-R279)*T279+V279*W279+R279-W279)</f>
        <v>7.3512436709269221E-5</v>
      </c>
      <c r="AG279" s="13">
        <f t="shared" ref="AG279:AG325" si="125">(E279/(I279*(1-J279-L279))+M279*O279-P279*Q279)/((1-R279)*T279+V279*W279+R279-W279)</f>
        <v>-2.3695231529204053E-2</v>
      </c>
      <c r="AH279" s="35">
        <f t="shared" ref="AH279:AH324" si="126">(E279/(I279*(1-K279-L279))+M279*O279-P279*Q279)/((1-R279)*T279+V279*W279+R279-W279)</f>
        <v>-2.3695231529204053E-2</v>
      </c>
    </row>
    <row r="280" spans="1:34">
      <c r="A280" s="1" t="s">
        <v>34</v>
      </c>
      <c r="B280" s="1">
        <v>1983</v>
      </c>
      <c r="C280" s="2">
        <v>-4.8407604950973262</v>
      </c>
      <c r="D280" s="2">
        <v>-4.5490766849999975</v>
      </c>
      <c r="E280" s="3">
        <f t="shared" si="107"/>
        <v>-2.9168381009732867E-3</v>
      </c>
      <c r="F280" s="4">
        <v>8610.2261789999902</v>
      </c>
      <c r="G280" s="4">
        <v>20442</v>
      </c>
      <c r="H280" s="3">
        <f t="shared" si="120"/>
        <v>0.56428575035268758</v>
      </c>
      <c r="I280" s="3">
        <f t="shared" si="106"/>
        <v>0.42120272864690295</v>
      </c>
      <c r="J280" s="5">
        <v>0.1254202525101836</v>
      </c>
      <c r="K280" s="6">
        <v>0.1254202525101836</v>
      </c>
      <c r="L280" s="5">
        <v>0.18699685490858498</v>
      </c>
      <c r="M280" s="7">
        <v>1.08</v>
      </c>
      <c r="N280" s="2">
        <v>-1.377</v>
      </c>
      <c r="O280" s="9">
        <v>3.9220000000000005E-2</v>
      </c>
      <c r="P280" s="8">
        <v>1</v>
      </c>
      <c r="Q280" s="9">
        <v>-1.5055367222518198E-2</v>
      </c>
      <c r="R280" s="10">
        <v>0.4</v>
      </c>
      <c r="S280" s="8">
        <v>4.28</v>
      </c>
      <c r="T280" s="7">
        <v>2.2999999999999998</v>
      </c>
      <c r="U280" s="7">
        <v>0.12</v>
      </c>
      <c r="V280" s="7">
        <v>0.8</v>
      </c>
      <c r="W280" s="10">
        <v>0.6</v>
      </c>
      <c r="Z280" s="3">
        <f t="shared" si="121"/>
        <v>2.1411429251625376E-2</v>
      </c>
      <c r="AA280" s="3">
        <f t="shared" si="122"/>
        <v>2.06917808886114E-2</v>
      </c>
      <c r="AB280" s="3">
        <f t="shared" si="123"/>
        <v>1.9402222335328803E-2</v>
      </c>
      <c r="AC280" s="45">
        <f t="shared" si="124"/>
        <v>1.9402222335328803E-2</v>
      </c>
      <c r="AE280" s="13">
        <f>(E280/(H280)+M280*O280-P280*Q280)/((1-R280)*T280+V280*W280+R280-W280)</f>
        <v>3.1472221309618027E-2</v>
      </c>
      <c r="AF280" s="13">
        <f>(E280/(I280)+M280*O280-P280*Q280)/((1-R280)*T280+V280*W280+R280-W280)</f>
        <v>3.0414424920609532E-2</v>
      </c>
      <c r="AG280" s="13">
        <f t="shared" si="125"/>
        <v>2.851892921578451E-2</v>
      </c>
      <c r="AH280" s="35">
        <f t="shared" si="126"/>
        <v>2.851892921578451E-2</v>
      </c>
    </row>
    <row r="281" spans="1:34">
      <c r="A281" s="1" t="s">
        <v>34</v>
      </c>
      <c r="B281" s="1">
        <v>1984</v>
      </c>
      <c r="C281" s="2">
        <v>-5.0094255091926767</v>
      </c>
      <c r="D281" s="2">
        <v>-4.5490766849999975</v>
      </c>
      <c r="E281" s="3">
        <f t="shared" si="107"/>
        <v>-4.6034882419267922E-3</v>
      </c>
      <c r="F281" s="4">
        <v>9628.6979950000004</v>
      </c>
      <c r="G281" s="4">
        <v>19717</v>
      </c>
      <c r="H281" s="3">
        <f t="shared" si="120"/>
        <v>0.56428575035268758</v>
      </c>
      <c r="I281" s="3">
        <f t="shared" si="106"/>
        <v>0.48834498123446773</v>
      </c>
      <c r="J281" s="5">
        <v>0.10989388753408555</v>
      </c>
      <c r="K281" s="6">
        <v>0.10989388753408555</v>
      </c>
      <c r="L281" s="5">
        <v>0.18930160726173512</v>
      </c>
      <c r="M281" s="7">
        <v>1.08</v>
      </c>
      <c r="N281" s="2">
        <v>-0.161</v>
      </c>
      <c r="O281" s="9">
        <v>7.0699999999999999E-3</v>
      </c>
      <c r="P281" s="8">
        <v>1</v>
      </c>
      <c r="Q281" s="9">
        <v>-1.2210579263826116E-2</v>
      </c>
      <c r="R281" s="10">
        <v>0.4</v>
      </c>
      <c r="S281" s="8">
        <v>4.28</v>
      </c>
      <c r="T281" s="7">
        <v>2.2999999999999998</v>
      </c>
      <c r="U281" s="7">
        <v>0.12</v>
      </c>
      <c r="V281" s="7">
        <v>0.8</v>
      </c>
      <c r="W281" s="10">
        <v>0.6</v>
      </c>
      <c r="Z281" s="3">
        <f t="shared" si="121"/>
        <v>4.7902046543148334E-3</v>
      </c>
      <c r="AA281" s="3">
        <f t="shared" si="122"/>
        <v>4.2702728417183863E-3</v>
      </c>
      <c r="AB281" s="3">
        <f t="shared" si="123"/>
        <v>2.6208627486576466E-3</v>
      </c>
      <c r="AC281" s="45">
        <f t="shared" si="124"/>
        <v>2.6208627486576466E-3</v>
      </c>
      <c r="AE281" s="13">
        <f>(E281/(H281)+M281*O281-P281*Q281)/((1-R281)*T281+V281*W281+R281-W281)</f>
        <v>7.0410237087519248E-3</v>
      </c>
      <c r="AF281" s="13">
        <f>(E281/(I281)+M281*O281-P281*Q281)/((1-R281)*T281+V281*W281+R281-W281)</f>
        <v>6.2767865866222078E-3</v>
      </c>
      <c r="AG281" s="13">
        <f t="shared" si="125"/>
        <v>3.8523524739305171E-3</v>
      </c>
      <c r="AH281" s="35">
        <f t="shared" si="126"/>
        <v>3.8523524739305171E-3</v>
      </c>
    </row>
    <row r="282" spans="1:34">
      <c r="A282" s="1" t="s">
        <v>34</v>
      </c>
      <c r="B282" s="1">
        <v>1985</v>
      </c>
      <c r="C282" s="2">
        <v>-3.7126060588251857</v>
      </c>
      <c r="D282" s="2">
        <v>-4.804708634999999</v>
      </c>
      <c r="E282" s="3">
        <f t="shared" si="107"/>
        <v>1.0921025761748132E-2</v>
      </c>
      <c r="F282" s="4">
        <v>10400.938858</v>
      </c>
      <c r="G282" s="4">
        <v>20996</v>
      </c>
      <c r="H282" s="3">
        <f t="shared" si="120"/>
        <v>0.56428575035268758</v>
      </c>
      <c r="I282" s="3">
        <f t="shared" si="106"/>
        <v>0.49537716031625068</v>
      </c>
      <c r="J282" s="5">
        <v>9.7060535560309441E-2</v>
      </c>
      <c r="K282" s="6">
        <v>9.7060535560309441E-2</v>
      </c>
      <c r="L282" s="5">
        <v>0.20616268537965779</v>
      </c>
      <c r="M282" s="7">
        <v>1.08</v>
      </c>
      <c r="N282" s="2">
        <v>-0.27800000000000002</v>
      </c>
      <c r="O282" s="9">
        <v>1.119E-2</v>
      </c>
      <c r="P282" s="8">
        <v>1</v>
      </c>
      <c r="Q282" s="9">
        <v>-4.7484509024760735E-3</v>
      </c>
      <c r="R282" s="10">
        <v>0.4</v>
      </c>
      <c r="S282" s="8">
        <v>4.28</v>
      </c>
      <c r="T282" s="7">
        <v>2.2999999999999998</v>
      </c>
      <c r="U282" s="7">
        <v>0.12</v>
      </c>
      <c r="V282" s="7">
        <v>0.8</v>
      </c>
      <c r="W282" s="10">
        <v>0.6</v>
      </c>
      <c r="Z282" s="3">
        <f t="shared" si="121"/>
        <v>1.483088778904419E-2</v>
      </c>
      <c r="AA282" s="3">
        <f t="shared" si="122"/>
        <v>1.5934234249999339E-2</v>
      </c>
      <c r="AB282" s="3">
        <f t="shared" si="123"/>
        <v>1.986617001041948E-2</v>
      </c>
      <c r="AC282" s="45">
        <f t="shared" si="124"/>
        <v>1.986617001041948E-2</v>
      </c>
      <c r="AE282" s="13">
        <f>(E282/(H282)+M282*O282-P282*Q282)/((1-R282)*T282+V282*W282+R282-W282)</f>
        <v>2.1799618195944476E-2</v>
      </c>
      <c r="AF282" s="13">
        <f>(E282/(I282)+M282*O282-P282*Q282)/((1-R282)*T282+V282*W282+R282-W282)</f>
        <v>2.3421404560239993E-2</v>
      </c>
      <c r="AG282" s="13">
        <f t="shared" si="125"/>
        <v>2.9200876400857553E-2</v>
      </c>
      <c r="AH282" s="35">
        <f t="shared" si="126"/>
        <v>2.9200876400857553E-2</v>
      </c>
    </row>
    <row r="283" spans="1:34">
      <c r="A283" s="1" t="s">
        <v>34</v>
      </c>
      <c r="B283" s="1">
        <v>1986</v>
      </c>
      <c r="C283" s="2">
        <v>-4.2432146139596902</v>
      </c>
      <c r="D283" s="2">
        <v>-4.804708634999999</v>
      </c>
      <c r="E283" s="3">
        <f t="shared" si="107"/>
        <v>5.6149402104030879E-3</v>
      </c>
      <c r="F283" s="4">
        <v>12605.67843</v>
      </c>
      <c r="G283" s="4">
        <v>28153</v>
      </c>
      <c r="H283" s="3">
        <f t="shared" si="120"/>
        <v>0.56428575035268758</v>
      </c>
      <c r="I283" s="3">
        <f t="shared" si="106"/>
        <v>0.44775613362696692</v>
      </c>
      <c r="J283" s="5">
        <v>5.8380764755620991E-2</v>
      </c>
      <c r="K283" s="6">
        <v>5.8380764755620991E-2</v>
      </c>
      <c r="L283" s="5">
        <v>0.21223176451334488</v>
      </c>
      <c r="M283" s="7">
        <v>1.08</v>
      </c>
      <c r="N283" s="2">
        <v>-2.1389999999999998</v>
      </c>
      <c r="O283" s="9">
        <v>2.2899999999999999E-3</v>
      </c>
      <c r="P283" s="8">
        <v>1</v>
      </c>
      <c r="Q283" s="9">
        <v>-3.8682017786354993E-3</v>
      </c>
      <c r="R283" s="10">
        <v>0.4</v>
      </c>
      <c r="S283" s="8">
        <v>4.28</v>
      </c>
      <c r="T283" s="7">
        <v>2.2999999999999998</v>
      </c>
      <c r="U283" s="7">
        <v>0.12</v>
      </c>
      <c r="V283" s="7">
        <v>0.8</v>
      </c>
      <c r="W283" s="10">
        <v>0.6</v>
      </c>
      <c r="Z283" s="3">
        <f t="shared" si="121"/>
        <v>6.6770197122052568E-3</v>
      </c>
      <c r="AA283" s="3">
        <f t="shared" si="122"/>
        <v>7.7383510814843254E-3</v>
      </c>
      <c r="AB283" s="3">
        <f t="shared" si="123"/>
        <v>9.6451432853439552E-3</v>
      </c>
      <c r="AC283" s="45">
        <f t="shared" si="124"/>
        <v>9.6451432853439552E-3</v>
      </c>
      <c r="AE283" s="13">
        <f>(E283/(H283)+M283*O283-P283*Q283)/((1-R283)*T283+V283*W283+R283-W283)</f>
        <v>9.8144145167354396E-3</v>
      </c>
      <c r="AF283" s="13">
        <f>(E283/(I283)+M283*O283-P283*Q283)/((1-R283)*T283+V283*W283+R283-W283)</f>
        <v>1.137444375832636E-2</v>
      </c>
      <c r="AG283" s="13">
        <f t="shared" si="125"/>
        <v>1.4177198563999552E-2</v>
      </c>
      <c r="AH283" s="35">
        <f t="shared" si="126"/>
        <v>1.4177198563999552E-2</v>
      </c>
    </row>
    <row r="284" spans="1:34">
      <c r="A284" s="1" t="s">
        <v>34</v>
      </c>
      <c r="B284" s="1">
        <v>1987</v>
      </c>
      <c r="C284" s="2">
        <v>-1.9600749177297843</v>
      </c>
      <c r="D284" s="2">
        <v>-4.804708634999999</v>
      </c>
      <c r="E284" s="3">
        <f t="shared" si="107"/>
        <v>2.8446337172702146E-2</v>
      </c>
      <c r="F284" s="4">
        <v>15972.224557</v>
      </c>
      <c r="G284" s="4">
        <v>33377</v>
      </c>
      <c r="H284" s="3">
        <f t="shared" si="120"/>
        <v>0.56428575035268758</v>
      </c>
      <c r="I284" s="3">
        <f t="shared" si="106"/>
        <v>0.47853984950714562</v>
      </c>
      <c r="J284" s="5">
        <v>4.6431928012184577E-2</v>
      </c>
      <c r="K284" s="6">
        <v>4.6431928012184577E-2</v>
      </c>
      <c r="L284" s="5">
        <v>0.19295674926628803</v>
      </c>
      <c r="M284" s="7">
        <v>1.08</v>
      </c>
      <c r="N284" s="2">
        <v>-1.2849999999999999</v>
      </c>
      <c r="O284" s="9">
        <v>-2.222E-2</v>
      </c>
      <c r="P284" s="8">
        <v>1</v>
      </c>
      <c r="Q284" s="9">
        <v>7.4128447968694784E-3</v>
      </c>
      <c r="R284" s="10">
        <v>0.4</v>
      </c>
      <c r="S284" s="8">
        <v>4.28</v>
      </c>
      <c r="T284" s="7">
        <v>2.2999999999999998</v>
      </c>
      <c r="U284" s="7">
        <v>0.12</v>
      </c>
      <c r="V284" s="7">
        <v>0.8</v>
      </c>
      <c r="W284" s="10">
        <v>0.6</v>
      </c>
      <c r="Z284" s="3">
        <f t="shared" si="121"/>
        <v>7.7872059072440205E-3</v>
      </c>
      <c r="AA284" s="3">
        <f t="shared" si="122"/>
        <v>1.1489174265636852E-2</v>
      </c>
      <c r="AB284" s="3">
        <f t="shared" si="123"/>
        <v>1.9156770532898097E-2</v>
      </c>
      <c r="AC284" s="45">
        <f t="shared" si="124"/>
        <v>1.9156770532898097E-2</v>
      </c>
      <c r="AE284" s="13">
        <f t="shared" ref="AE284:AE341" si="127">(E284/(H284)+M284*O284-P284*Q284)/((1-R284)*T284+V284*W284+R284-W284)</f>
        <v>1.1446254466069526E-2</v>
      </c>
      <c r="AF284" s="13">
        <f t="shared" ref="AF284:AF341" si="128">(E284/(I284)+M284*O284-P284*Q284)/((1-R284)*T284+V284*W284+R284-W284)</f>
        <v>1.6887701932622848E-2</v>
      </c>
      <c r="AG284" s="13">
        <f t="shared" si="125"/>
        <v>2.8158144638717689E-2</v>
      </c>
      <c r="AH284" s="35">
        <f t="shared" si="126"/>
        <v>2.8158144638717689E-2</v>
      </c>
    </row>
    <row r="285" spans="1:34">
      <c r="A285" s="1" t="s">
        <v>34</v>
      </c>
      <c r="B285" s="1">
        <v>1988</v>
      </c>
      <c r="C285" s="2">
        <v>-1.5175672941251097</v>
      </c>
      <c r="D285" s="2">
        <v>-4.804708634999999</v>
      </c>
      <c r="E285" s="3">
        <f t="shared" si="107"/>
        <v>3.2871413408748891E-2</v>
      </c>
      <c r="F285" s="4">
        <v>18087.613824</v>
      </c>
      <c r="G285" s="4">
        <v>36565</v>
      </c>
      <c r="H285" s="3">
        <f t="shared" si="120"/>
        <v>0.56428575035268758</v>
      </c>
      <c r="I285" s="3">
        <f t="shared" si="106"/>
        <v>0.49467014423629152</v>
      </c>
      <c r="J285" s="5">
        <v>3.2134224518243229E-2</v>
      </c>
      <c r="K285" s="6">
        <v>3.2134224518243229E-2</v>
      </c>
      <c r="L285" s="5">
        <v>0.21470704499125881</v>
      </c>
      <c r="M285" s="7">
        <v>1.08</v>
      </c>
      <c r="N285" s="2">
        <v>-1.4850000000000001</v>
      </c>
      <c r="O285" s="9">
        <v>-2.1899999999999999E-2</v>
      </c>
      <c r="P285" s="8">
        <v>1</v>
      </c>
      <c r="Q285" s="9">
        <v>2.2411608415384233E-2</v>
      </c>
      <c r="R285" s="10">
        <v>0.4</v>
      </c>
      <c r="S285" s="8">
        <v>4.28</v>
      </c>
      <c r="T285" s="7">
        <v>2.2999999999999998</v>
      </c>
      <c r="U285" s="7">
        <v>0.12</v>
      </c>
      <c r="V285" s="7">
        <v>0.8</v>
      </c>
      <c r="W285" s="10">
        <v>0.6</v>
      </c>
      <c r="Z285" s="3">
        <f t="shared" si="121"/>
        <v>4.9957071916761717E-3</v>
      </c>
      <c r="AA285" s="3">
        <f t="shared" si="122"/>
        <v>8.3555609761031355E-3</v>
      </c>
      <c r="AB285" s="3">
        <f t="shared" si="123"/>
        <v>1.7281298452541165E-2</v>
      </c>
      <c r="AC285" s="45">
        <f t="shared" si="124"/>
        <v>1.7281298452541165E-2</v>
      </c>
      <c r="AE285" s="13">
        <f t="shared" si="127"/>
        <v>7.3430876793312413E-3</v>
      </c>
      <c r="AF285" s="13">
        <f t="shared" si="128"/>
        <v>1.2281667940778104E-2</v>
      </c>
      <c r="AG285" s="13">
        <f t="shared" si="125"/>
        <v>2.5401426641084607E-2</v>
      </c>
      <c r="AH285" s="35">
        <f t="shared" si="126"/>
        <v>2.5401426641084607E-2</v>
      </c>
    </row>
    <row r="286" spans="1:34">
      <c r="A286" s="1" t="s">
        <v>34</v>
      </c>
      <c r="B286" s="1">
        <v>1989</v>
      </c>
      <c r="C286" s="2">
        <v>-4.0102347539985921</v>
      </c>
      <c r="D286" s="2">
        <v>-3.3218817049999974</v>
      </c>
      <c r="E286" s="3">
        <f t="shared" si="107"/>
        <v>-6.8835304899859473E-3</v>
      </c>
      <c r="F286" s="4">
        <v>20694.792203000001</v>
      </c>
      <c r="G286" s="4">
        <v>37713</v>
      </c>
      <c r="H286" s="3">
        <f t="shared" si="120"/>
        <v>0.56428575035268758</v>
      </c>
      <c r="I286" s="3">
        <f t="shared" ref="I286:I361" si="129">F286/G286</f>
        <v>0.54874425802773585</v>
      </c>
      <c r="J286" s="5">
        <v>3.3745569503136043E-2</v>
      </c>
      <c r="K286" s="6">
        <v>3.3745569503136043E-2</v>
      </c>
      <c r="L286" s="5">
        <v>0.20739297909059212</v>
      </c>
      <c r="M286" s="7">
        <v>1.08</v>
      </c>
      <c r="N286" s="2">
        <v>0.36399999999999999</v>
      </c>
      <c r="O286" s="9">
        <v>-2.9600000000000001E-2</v>
      </c>
      <c r="P286" s="8">
        <v>1</v>
      </c>
      <c r="Q286" s="9">
        <v>2.1307995345549561E-2</v>
      </c>
      <c r="R286" s="10">
        <v>0.4</v>
      </c>
      <c r="S286" s="8">
        <v>4.28</v>
      </c>
      <c r="T286" s="7">
        <v>2.2999999999999998</v>
      </c>
      <c r="U286" s="7">
        <v>0.12</v>
      </c>
      <c r="V286" s="7">
        <v>0.8</v>
      </c>
      <c r="W286" s="10">
        <v>0.6</v>
      </c>
      <c r="Z286" s="3">
        <f t="shared" si="121"/>
        <v>-2.6833875489213631E-2</v>
      </c>
      <c r="AA286" s="3">
        <f t="shared" si="122"/>
        <v>-2.6975469557503868E-2</v>
      </c>
      <c r="AB286" s="3">
        <f t="shared" si="123"/>
        <v>-2.8609106612146259E-2</v>
      </c>
      <c r="AC286" s="45">
        <f t="shared" si="124"/>
        <v>-2.8609106612146259E-2</v>
      </c>
      <c r="AE286" s="13">
        <f t="shared" si="127"/>
        <v>-3.9442563972097153E-2</v>
      </c>
      <c r="AF286" s="13">
        <f t="shared" si="128"/>
        <v>-3.96506901929575E-2</v>
      </c>
      <c r="AG286" s="13">
        <f t="shared" si="125"/>
        <v>-4.2051939839540288E-2</v>
      </c>
      <c r="AH286" s="35">
        <f t="shared" si="126"/>
        <v>-4.2051939839540288E-2</v>
      </c>
    </row>
    <row r="287" spans="1:34">
      <c r="A287" s="1" t="s">
        <v>34</v>
      </c>
      <c r="B287" s="1">
        <v>1990</v>
      </c>
      <c r="C287" s="2">
        <v>-3.4562482183511891</v>
      </c>
      <c r="D287" s="2">
        <v>-3.3218817049999974</v>
      </c>
      <c r="E287" s="3">
        <f t="shared" si="107"/>
        <v>-1.3436651335119176E-3</v>
      </c>
      <c r="F287" s="4">
        <v>23799.036527</v>
      </c>
      <c r="G287" s="4">
        <v>47791</v>
      </c>
      <c r="H287" s="3">
        <f t="shared" si="120"/>
        <v>0.56428575035268758</v>
      </c>
      <c r="I287" s="3">
        <f t="shared" si="129"/>
        <v>0.49798155566947749</v>
      </c>
      <c r="J287" s="5">
        <v>4.4264079548397416E-2</v>
      </c>
      <c r="K287" s="6">
        <v>4.4264079548397416E-2</v>
      </c>
      <c r="L287" s="5">
        <v>0.20917116794516732</v>
      </c>
      <c r="M287" s="7">
        <v>1.08</v>
      </c>
      <c r="N287" s="2">
        <v>3.8759999999999999</v>
      </c>
      <c r="O287" s="9">
        <v>-1.942E-2</v>
      </c>
      <c r="P287" s="8">
        <v>1</v>
      </c>
      <c r="Q287" s="9">
        <v>3.6031448031839507E-3</v>
      </c>
      <c r="R287" s="10">
        <v>0.4</v>
      </c>
      <c r="S287" s="8">
        <v>4.28</v>
      </c>
      <c r="T287" s="7">
        <v>2.2999999999999998</v>
      </c>
      <c r="U287" s="7">
        <v>0.12</v>
      </c>
      <c r="V287" s="7">
        <v>0.8</v>
      </c>
      <c r="W287" s="10">
        <v>0.6</v>
      </c>
      <c r="Z287" s="3">
        <f t="shared" si="121"/>
        <v>-1.1048329249427963E-2</v>
      </c>
      <c r="AA287" s="3">
        <f t="shared" si="122"/>
        <v>-1.1178265366719892E-2</v>
      </c>
      <c r="AB287" s="3">
        <f t="shared" si="123"/>
        <v>-1.1553659514724429E-2</v>
      </c>
      <c r="AC287" s="45">
        <f t="shared" si="124"/>
        <v>-1.1553659514724429E-2</v>
      </c>
      <c r="AE287" s="13">
        <f t="shared" si="127"/>
        <v>-1.6239712872653154E-2</v>
      </c>
      <c r="AF287" s="13">
        <f t="shared" si="128"/>
        <v>-1.6430703310118398E-2</v>
      </c>
      <c r="AG287" s="13">
        <f t="shared" si="125"/>
        <v>-1.6982487479474465E-2</v>
      </c>
      <c r="AH287" s="35">
        <f t="shared" si="126"/>
        <v>-1.6982487479474465E-2</v>
      </c>
    </row>
    <row r="288" spans="1:34">
      <c r="A288" s="1" t="s">
        <v>34</v>
      </c>
      <c r="B288" s="1">
        <v>1991</v>
      </c>
      <c r="C288" s="2">
        <v>0.29268351032251116</v>
      </c>
      <c r="D288" s="2">
        <v>-3.3218817049999974</v>
      </c>
      <c r="E288" s="3">
        <f t="shared" si="107"/>
        <v>3.6145652153225086E-2</v>
      </c>
      <c r="F288" s="4">
        <v>24242.994684000001</v>
      </c>
      <c r="G288" s="4">
        <v>48439</v>
      </c>
      <c r="H288" s="3">
        <f t="shared" si="120"/>
        <v>0.56428575035268758</v>
      </c>
      <c r="I288" s="3">
        <f t="shared" si="129"/>
        <v>0.50048503652015941</v>
      </c>
      <c r="J288" s="5">
        <v>3.8133397809333169E-2</v>
      </c>
      <c r="K288" s="6">
        <v>3.8133397809333169E-2</v>
      </c>
      <c r="L288" s="5">
        <v>0.1904605937445957</v>
      </c>
      <c r="M288" s="7">
        <v>1.08</v>
      </c>
      <c r="N288" s="2">
        <v>1.111</v>
      </c>
      <c r="O288" s="9">
        <v>3.9399999999999999E-3</v>
      </c>
      <c r="P288" s="8">
        <v>1</v>
      </c>
      <c r="Q288" s="9">
        <v>-1.9586493999325903E-3</v>
      </c>
      <c r="R288" s="10">
        <v>0.4</v>
      </c>
      <c r="S288" s="8">
        <v>4.28</v>
      </c>
      <c r="T288" s="7">
        <v>2.2999999999999998</v>
      </c>
      <c r="U288" s="7">
        <v>0.12</v>
      </c>
      <c r="V288" s="7">
        <v>0.8</v>
      </c>
      <c r="W288" s="10">
        <v>0.6</v>
      </c>
      <c r="Z288" s="3">
        <f t="shared" si="121"/>
        <v>2.8798947295110251E-2</v>
      </c>
      <c r="AA288" s="3">
        <f t="shared" si="122"/>
        <v>3.2145530255831341E-2</v>
      </c>
      <c r="AB288" s="3">
        <f t="shared" si="123"/>
        <v>4.0916688267148213E-2</v>
      </c>
      <c r="AC288" s="45">
        <f t="shared" si="124"/>
        <v>4.0916688267148213E-2</v>
      </c>
      <c r="AE288" s="13">
        <f t="shared" si="127"/>
        <v>4.2330982771125916E-2</v>
      </c>
      <c r="AF288" s="13">
        <f t="shared" si="128"/>
        <v>4.7250056520619574E-2</v>
      </c>
      <c r="AG288" s="13">
        <f t="shared" si="125"/>
        <v>6.0142602031229918E-2</v>
      </c>
      <c r="AH288" s="35">
        <f t="shared" si="126"/>
        <v>6.0142602031229918E-2</v>
      </c>
    </row>
    <row r="289" spans="1:34">
      <c r="A289" s="1" t="s">
        <v>34</v>
      </c>
      <c r="B289" s="1">
        <v>1992</v>
      </c>
      <c r="C289" s="2">
        <v>-0.83333912340486616</v>
      </c>
      <c r="D289" s="2">
        <v>-3.3218817049999974</v>
      </c>
      <c r="E289" s="3">
        <f t="shared" si="107"/>
        <v>2.4885425815951309E-2</v>
      </c>
      <c r="F289" s="4">
        <v>28334.531199000001</v>
      </c>
      <c r="G289" s="4">
        <v>54458</v>
      </c>
      <c r="H289" s="3">
        <f t="shared" si="120"/>
        <v>0.56428575035268758</v>
      </c>
      <c r="I289" s="3">
        <f t="shared" si="129"/>
        <v>0.52030062064343163</v>
      </c>
      <c r="J289" s="5">
        <v>3.2195119096703355E-2</v>
      </c>
      <c r="K289" s="6">
        <v>3.2195119096703355E-2</v>
      </c>
      <c r="L289" s="5">
        <v>0.19640902700477358</v>
      </c>
      <c r="M289" s="7">
        <v>1.08</v>
      </c>
      <c r="N289" s="2">
        <v>-0.14499999999999999</v>
      </c>
      <c r="O289" s="9">
        <v>-2.6869999999999998E-2</v>
      </c>
      <c r="P289" s="8">
        <v>1</v>
      </c>
      <c r="Q289" s="9">
        <v>-1.0230129409877142E-2</v>
      </c>
      <c r="R289" s="10">
        <v>0.4</v>
      </c>
      <c r="S289" s="8">
        <v>4.28</v>
      </c>
      <c r="T289" s="7">
        <v>2.2999999999999998</v>
      </c>
      <c r="U289" s="7">
        <v>0.12</v>
      </c>
      <c r="V289" s="7">
        <v>0.8</v>
      </c>
      <c r="W289" s="10">
        <v>0.6</v>
      </c>
      <c r="Z289" s="3">
        <f t="shared" si="121"/>
        <v>1.0373475902325112E-2</v>
      </c>
      <c r="AA289" s="3">
        <f t="shared" si="122"/>
        <v>1.1901420825307709E-2</v>
      </c>
      <c r="AB289" s="3">
        <f t="shared" si="123"/>
        <v>1.7710505522115543E-2</v>
      </c>
      <c r="AC289" s="45">
        <f t="shared" si="124"/>
        <v>1.7710505522115543E-2</v>
      </c>
      <c r="AE289" s="13">
        <f t="shared" si="127"/>
        <v>1.5247759760044144E-2</v>
      </c>
      <c r="AF289" s="13">
        <f t="shared" si="128"/>
        <v>1.7493654707078803E-2</v>
      </c>
      <c r="AG289" s="13">
        <f t="shared" si="125"/>
        <v>2.6032309321663817E-2</v>
      </c>
      <c r="AH289" s="35">
        <f t="shared" si="126"/>
        <v>2.6032309321663817E-2</v>
      </c>
    </row>
    <row r="290" spans="1:34">
      <c r="A290" s="1" t="s">
        <v>34</v>
      </c>
      <c r="B290" s="1">
        <v>1993</v>
      </c>
      <c r="C290" s="2">
        <v>4.1757230537953607</v>
      </c>
      <c r="D290" s="2">
        <v>-1.6607355149999989</v>
      </c>
      <c r="E290" s="3">
        <f t="shared" si="107"/>
        <v>5.8364585687953593E-2</v>
      </c>
      <c r="F290" s="4">
        <v>28856.508496999901</v>
      </c>
      <c r="G290" s="4">
        <v>50461</v>
      </c>
      <c r="H290" s="3">
        <f t="shared" si="120"/>
        <v>0.56428575035268758</v>
      </c>
      <c r="I290" s="3">
        <f t="shared" si="129"/>
        <v>0.57185764247636595</v>
      </c>
      <c r="J290" s="5">
        <v>2.8303966935165799E-2</v>
      </c>
      <c r="K290" s="6">
        <v>2.8303966935165799E-2</v>
      </c>
      <c r="L290" s="5">
        <v>0.18589320465058634</v>
      </c>
      <c r="M290" s="7">
        <v>1.08</v>
      </c>
      <c r="N290" s="2">
        <v>-3.1680000000000001</v>
      </c>
      <c r="O290" s="9">
        <v>-4.4109999999999996E-2</v>
      </c>
      <c r="P290" s="8">
        <v>1</v>
      </c>
      <c r="Q290" s="9">
        <v>-2.4557875228633012E-2</v>
      </c>
      <c r="R290" s="10">
        <v>0.4</v>
      </c>
      <c r="S290" s="8">
        <v>4.28</v>
      </c>
      <c r="T290" s="7">
        <v>2.2999999999999998</v>
      </c>
      <c r="U290" s="7">
        <v>0.12</v>
      </c>
      <c r="V290" s="7">
        <v>0.8</v>
      </c>
      <c r="W290" s="10">
        <v>0.6</v>
      </c>
      <c r="Z290" s="3">
        <f t="shared" si="121"/>
        <v>3.2930319657158931E-2</v>
      </c>
      <c r="AA290" s="3">
        <f t="shared" si="122"/>
        <v>3.2369042993683796E-2</v>
      </c>
      <c r="AB290" s="3">
        <f t="shared" si="123"/>
        <v>4.3770800370212443E-2</v>
      </c>
      <c r="AC290" s="45">
        <f t="shared" si="124"/>
        <v>4.3770800370212443E-2</v>
      </c>
      <c r="AE290" s="13">
        <f t="shared" si="127"/>
        <v>4.8403602387631209E-2</v>
      </c>
      <c r="AF290" s="13">
        <f t="shared" si="128"/>
        <v>4.7578593316017152E-2</v>
      </c>
      <c r="AG290" s="13">
        <f t="shared" si="125"/>
        <v>6.4337802953806256E-2</v>
      </c>
      <c r="AH290" s="35">
        <f t="shared" si="126"/>
        <v>6.4337802953806256E-2</v>
      </c>
    </row>
    <row r="291" spans="1:34">
      <c r="A291" s="1" t="s">
        <v>34</v>
      </c>
      <c r="B291" s="1">
        <v>1994</v>
      </c>
      <c r="C291" s="2">
        <v>1.7664842150054039E-2</v>
      </c>
      <c r="D291" s="2">
        <v>-1.6607355149999989</v>
      </c>
      <c r="E291" s="3">
        <f t="shared" si="107"/>
        <v>1.678400357150053E-2</v>
      </c>
      <c r="F291" s="4">
        <v>34395.123025000001</v>
      </c>
      <c r="G291" s="4">
        <v>55371</v>
      </c>
      <c r="H291" s="3">
        <f t="shared" si="120"/>
        <v>0.56428575035268758</v>
      </c>
      <c r="I291" s="3">
        <f t="shared" si="129"/>
        <v>0.62117576032580235</v>
      </c>
      <c r="J291" s="5">
        <v>2.3387264433034169E-2</v>
      </c>
      <c r="K291" s="6">
        <v>2.3387264433034169E-2</v>
      </c>
      <c r="L291" s="5">
        <v>0.15771624944315477</v>
      </c>
      <c r="M291" s="7">
        <v>1.08</v>
      </c>
      <c r="N291" s="2">
        <v>-3.5230000000000001</v>
      </c>
      <c r="O291" s="9">
        <v>-7.1489999999999998E-2</v>
      </c>
      <c r="P291" s="8">
        <v>1</v>
      </c>
      <c r="Q291" s="9">
        <v>-1.6008815872236525E-2</v>
      </c>
      <c r="R291" s="10">
        <v>0.4</v>
      </c>
      <c r="S291" s="8">
        <v>4.28</v>
      </c>
      <c r="T291" s="7">
        <v>2.2999999999999998</v>
      </c>
      <c r="U291" s="7">
        <v>0.12</v>
      </c>
      <c r="V291" s="7">
        <v>0.8</v>
      </c>
      <c r="W291" s="10">
        <v>0.6</v>
      </c>
      <c r="Z291" s="3">
        <f t="shared" si="121"/>
        <v>-1.2892041898064371E-2</v>
      </c>
      <c r="AA291" s="3">
        <f t="shared" si="122"/>
        <v>-1.4008463325297439E-2</v>
      </c>
      <c r="AB291" s="3">
        <f t="shared" si="123"/>
        <v>-1.1559461516146053E-2</v>
      </c>
      <c r="AC291" s="45">
        <f t="shared" si="124"/>
        <v>-1.1559461516146053E-2</v>
      </c>
      <c r="AE291" s="13">
        <f t="shared" si="127"/>
        <v>-1.8949748332094622E-2</v>
      </c>
      <c r="AF291" s="13">
        <f t="shared" si="128"/>
        <v>-2.0590753321521538E-2</v>
      </c>
      <c r="AG291" s="13">
        <f t="shared" si="125"/>
        <v>-1.6991015722527935E-2</v>
      </c>
      <c r="AH291" s="35">
        <f t="shared" si="126"/>
        <v>-1.6991015722527935E-2</v>
      </c>
    </row>
    <row r="292" spans="1:34">
      <c r="A292" s="1" t="s">
        <v>34</v>
      </c>
      <c r="B292" s="1">
        <v>1995</v>
      </c>
      <c r="C292" s="2">
        <v>-1.2522394855295995</v>
      </c>
      <c r="D292" s="2">
        <v>-1.6607355149999989</v>
      </c>
      <c r="E292" s="3">
        <f t="shared" si="107"/>
        <v>4.0849602947039942E-3</v>
      </c>
      <c r="F292" s="4">
        <v>43789.342500999897</v>
      </c>
      <c r="G292" s="4">
        <v>67112</v>
      </c>
      <c r="H292" s="3">
        <f t="shared" si="120"/>
        <v>0.56428575035268758</v>
      </c>
      <c r="I292" s="3">
        <f t="shared" si="129"/>
        <v>0.65248156068959196</v>
      </c>
      <c r="J292" s="5">
        <v>1.970321484020723E-2</v>
      </c>
      <c r="K292" s="6">
        <v>1.970321484020723E-2</v>
      </c>
      <c r="L292" s="5">
        <v>0.16774979216950528</v>
      </c>
      <c r="M292" s="7">
        <v>1.08</v>
      </c>
      <c r="N292" s="2">
        <v>-1.905</v>
      </c>
      <c r="O292" s="9">
        <v>-7.2039999999999993E-2</v>
      </c>
      <c r="P292" s="8">
        <v>1</v>
      </c>
      <c r="Q292" s="9">
        <v>-1.2644536191021634E-2</v>
      </c>
      <c r="R292" s="10">
        <v>0.4</v>
      </c>
      <c r="S292" s="8">
        <v>4.28</v>
      </c>
      <c r="T292" s="7">
        <v>2.2999999999999998</v>
      </c>
      <c r="U292" s="7">
        <v>0.12</v>
      </c>
      <c r="V292" s="7">
        <v>0.8</v>
      </c>
      <c r="W292" s="10">
        <v>0.6</v>
      </c>
      <c r="Z292" s="3">
        <f t="shared" si="121"/>
        <v>-2.3737497593920024E-2</v>
      </c>
      <c r="AA292" s="3">
        <f t="shared" si="122"/>
        <v>-2.4138529237196244E-2</v>
      </c>
      <c r="AB292" s="3">
        <f t="shared" si="123"/>
        <v>-2.3546594680598634E-2</v>
      </c>
      <c r="AC292" s="45">
        <f t="shared" si="124"/>
        <v>-2.3546594680598634E-2</v>
      </c>
      <c r="AE292" s="13">
        <f t="shared" si="127"/>
        <v>-3.4891261523593294E-2</v>
      </c>
      <c r="AF292" s="13">
        <f t="shared" si="128"/>
        <v>-3.5480729722143882E-2</v>
      </c>
      <c r="AG292" s="13">
        <f t="shared" si="125"/>
        <v>-3.461065724136185E-2</v>
      </c>
      <c r="AH292" s="35">
        <f t="shared" si="126"/>
        <v>-3.461065724136185E-2</v>
      </c>
    </row>
    <row r="293" spans="1:34">
      <c r="A293" s="1" t="s">
        <v>34</v>
      </c>
      <c r="B293" s="1">
        <v>1996</v>
      </c>
      <c r="C293" s="2">
        <v>0.34960155213551136</v>
      </c>
      <c r="D293" s="2">
        <v>-1.6607355149999989</v>
      </c>
      <c r="E293" s="3">
        <f t="shared" si="107"/>
        <v>2.0103370671355102E-2</v>
      </c>
      <c r="F293" s="4">
        <v>45565.356023</v>
      </c>
      <c r="G293" s="4">
        <v>74117</v>
      </c>
      <c r="H293" s="3">
        <f t="shared" si="120"/>
        <v>0.56428575035268758</v>
      </c>
      <c r="I293" s="3">
        <f t="shared" si="129"/>
        <v>0.61477604359323768</v>
      </c>
      <c r="J293" s="5">
        <v>2.3832041986274206E-2</v>
      </c>
      <c r="K293" s="6">
        <v>2.3832041986274206E-2</v>
      </c>
      <c r="L293" s="5">
        <v>0.18035157447685612</v>
      </c>
      <c r="M293" s="7">
        <v>1.08</v>
      </c>
      <c r="N293" s="2">
        <v>-2.0430000000000001</v>
      </c>
      <c r="O293" s="9">
        <v>-4.7820000000000001E-2</v>
      </c>
      <c r="P293" s="8">
        <v>1</v>
      </c>
      <c r="Q293" s="9">
        <v>-1.3236791092707544E-2</v>
      </c>
      <c r="R293" s="10">
        <v>0.4</v>
      </c>
      <c r="S293" s="8">
        <v>4.28</v>
      </c>
      <c r="T293" s="7">
        <v>2.2999999999999998</v>
      </c>
      <c r="U293" s="7">
        <v>0.12</v>
      </c>
      <c r="V293" s="7">
        <v>0.8</v>
      </c>
      <c r="W293" s="10">
        <v>0.6</v>
      </c>
      <c r="Z293" s="3">
        <f t="shared" si="121"/>
        <v>-1.1404035566331238E-3</v>
      </c>
      <c r="AA293" s="3">
        <f t="shared" si="122"/>
        <v>-2.3395464223908984E-3</v>
      </c>
      <c r="AB293" s="3">
        <f t="shared" si="123"/>
        <v>1.0989623310119904E-3</v>
      </c>
      <c r="AC293" s="45">
        <f t="shared" si="124"/>
        <v>1.0989623310119904E-3</v>
      </c>
      <c r="AE293" s="13">
        <f t="shared" si="127"/>
        <v>-1.6762558302318208E-3</v>
      </c>
      <c r="AF293" s="13">
        <f t="shared" si="128"/>
        <v>-3.4388513678516824E-3</v>
      </c>
      <c r="AG293" s="13">
        <f t="shared" si="125"/>
        <v>1.6153422214875042E-3</v>
      </c>
      <c r="AH293" s="35">
        <f t="shared" si="126"/>
        <v>1.6153422214875042E-3</v>
      </c>
    </row>
    <row r="294" spans="1:34">
      <c r="A294" s="1" t="s">
        <v>34</v>
      </c>
      <c r="B294" s="1">
        <v>1997</v>
      </c>
      <c r="C294" s="2">
        <v>2.0416522264785799</v>
      </c>
      <c r="D294" s="2">
        <v>-8.9637139999998894E-2</v>
      </c>
      <c r="E294" s="3">
        <f t="shared" ref="E294:E369" si="130">(C294-D294)/100</f>
        <v>2.1312893664785788E-2</v>
      </c>
      <c r="F294" s="4">
        <v>53619.650802999902</v>
      </c>
      <c r="G294" s="4">
        <v>81357</v>
      </c>
      <c r="H294" s="3">
        <f t="shared" si="120"/>
        <v>0.56428575035268758</v>
      </c>
      <c r="I294" s="3">
        <f t="shared" si="129"/>
        <v>0.65906622420934768</v>
      </c>
      <c r="J294" s="5">
        <v>1.9827650232093319E-2</v>
      </c>
      <c r="K294" s="6">
        <v>1.9827650232093319E-2</v>
      </c>
      <c r="L294" s="5">
        <v>0.18166438585990999</v>
      </c>
      <c r="M294" s="7">
        <v>1.08</v>
      </c>
      <c r="N294" s="2">
        <v>0.41799999999999998</v>
      </c>
      <c r="O294" s="9">
        <v>-2.725E-2</v>
      </c>
      <c r="P294" s="8">
        <v>1</v>
      </c>
      <c r="Q294" s="9">
        <v>-7.6295311368899388E-3</v>
      </c>
      <c r="R294" s="10">
        <v>0.4</v>
      </c>
      <c r="S294" s="8">
        <v>4.28</v>
      </c>
      <c r="T294" s="7">
        <v>2.2999999999999998</v>
      </c>
      <c r="U294" s="7">
        <v>0.12</v>
      </c>
      <c r="V294" s="7">
        <v>0.8</v>
      </c>
      <c r="W294" s="10">
        <v>0.6</v>
      </c>
      <c r="Z294" s="3">
        <f t="shared" si="121"/>
        <v>6.544759712445408E-3</v>
      </c>
      <c r="AA294" s="3">
        <f t="shared" si="122"/>
        <v>4.3186665865437386E-3</v>
      </c>
      <c r="AB294" s="3">
        <f t="shared" si="123"/>
        <v>7.6629430306518823E-3</v>
      </c>
      <c r="AC294" s="45">
        <f t="shared" si="124"/>
        <v>7.6629430306518823E-3</v>
      </c>
      <c r="AE294" s="13">
        <f t="shared" si="127"/>
        <v>9.6200082520281911E-3</v>
      </c>
      <c r="AF294" s="13">
        <f t="shared" si="128"/>
        <v>6.3479195609438092E-3</v>
      </c>
      <c r="AG294" s="13">
        <f t="shared" si="125"/>
        <v>1.1263603008909997E-2</v>
      </c>
      <c r="AH294" s="35">
        <f t="shared" si="126"/>
        <v>1.1263603008909997E-2</v>
      </c>
    </row>
    <row r="295" spans="1:34">
      <c r="A295" s="1" t="s">
        <v>34</v>
      </c>
      <c r="B295" s="1">
        <v>1998</v>
      </c>
      <c r="C295" s="2">
        <v>0.8211937543427954</v>
      </c>
      <c r="D295" s="2">
        <v>-8.9637139999998894E-2</v>
      </c>
      <c r="E295" s="3">
        <f t="shared" si="130"/>
        <v>9.1083089434279424E-3</v>
      </c>
      <c r="F295" s="4">
        <v>64246.929518999903</v>
      </c>
      <c r="G295" s="4">
        <v>88337</v>
      </c>
      <c r="H295" s="3">
        <f t="shared" si="120"/>
        <v>0.56428575035268758</v>
      </c>
      <c r="I295" s="3">
        <f t="shared" si="129"/>
        <v>0.72729354086056697</v>
      </c>
      <c r="J295" s="5">
        <v>1.2789651705263558E-2</v>
      </c>
      <c r="K295" s="6">
        <v>1.2789651705263558E-2</v>
      </c>
      <c r="L295" s="5">
        <v>0.20848495324287589</v>
      </c>
      <c r="M295" s="7">
        <v>1.08</v>
      </c>
      <c r="N295" s="2">
        <v>-7.4999999999999997E-2</v>
      </c>
      <c r="O295" s="9">
        <v>-2.3990000000000001E-2</v>
      </c>
      <c r="P295" s="8">
        <v>1</v>
      </c>
      <c r="Q295" s="9">
        <v>-3.1236583663287274E-3</v>
      </c>
      <c r="R295" s="10">
        <v>0.4</v>
      </c>
      <c r="S295" s="8">
        <v>4.28</v>
      </c>
      <c r="T295" s="7">
        <v>2.2999999999999998</v>
      </c>
      <c r="U295" s="7">
        <v>0.12</v>
      </c>
      <c r="V295" s="7">
        <v>0.8</v>
      </c>
      <c r="W295" s="10">
        <v>0.6</v>
      </c>
      <c r="Z295" s="3">
        <f t="shared" si="121"/>
        <v>-2.7230474086099095E-3</v>
      </c>
      <c r="AA295" s="3">
        <f t="shared" si="122"/>
        <v>-4.2057275591958522E-3</v>
      </c>
      <c r="AB295" s="3">
        <f t="shared" si="123"/>
        <v>-2.7472980858919489E-3</v>
      </c>
      <c r="AC295" s="45">
        <f t="shared" si="124"/>
        <v>-2.7472980858919489E-3</v>
      </c>
      <c r="AE295" s="13">
        <f t="shared" si="127"/>
        <v>-4.0025516126555305E-3</v>
      </c>
      <c r="AF295" s="13">
        <f t="shared" si="128"/>
        <v>-6.1819127978541451E-3</v>
      </c>
      <c r="AG295" s="13">
        <f t="shared" si="125"/>
        <v>-4.0381971864917815E-3</v>
      </c>
      <c r="AH295" s="35">
        <f t="shared" si="126"/>
        <v>-4.0381971864917815E-3</v>
      </c>
    </row>
    <row r="296" spans="1:34">
      <c r="A296" s="1" t="s">
        <v>34</v>
      </c>
      <c r="B296" s="1">
        <v>1999</v>
      </c>
      <c r="C296" s="2">
        <v>0.87471597060630057</v>
      </c>
      <c r="D296" s="2">
        <v>-8.9637139999998894E-2</v>
      </c>
      <c r="E296" s="3">
        <f t="shared" si="130"/>
        <v>9.6435311060629955E-3</v>
      </c>
      <c r="F296" s="4">
        <v>71226.729961000005</v>
      </c>
      <c r="G296" s="4">
        <v>96715</v>
      </c>
      <c r="H296" s="3">
        <f t="shared" si="120"/>
        <v>0.56428575035268758</v>
      </c>
      <c r="I296" s="3">
        <f t="shared" si="129"/>
        <v>0.73646001097037694</v>
      </c>
      <c r="J296" s="5">
        <v>1.5204002638323937E-2</v>
      </c>
      <c r="K296" s="6">
        <v>1.5204002638323937E-2</v>
      </c>
      <c r="L296" s="5">
        <v>0.19338931780820753</v>
      </c>
      <c r="M296" s="7">
        <v>1.08</v>
      </c>
      <c r="N296" s="2">
        <v>1.5309999999999999</v>
      </c>
      <c r="O296" s="9">
        <v>-2.5800000000000003E-3</v>
      </c>
      <c r="P296" s="8">
        <v>1</v>
      </c>
      <c r="Q296" s="9">
        <v>2.1697416297773143E-3</v>
      </c>
      <c r="R296" s="10">
        <v>0.4</v>
      </c>
      <c r="S296" s="8">
        <v>4.28</v>
      </c>
      <c r="T296" s="7">
        <v>2.2999999999999998</v>
      </c>
      <c r="U296" s="7">
        <v>0.12</v>
      </c>
      <c r="V296" s="7">
        <v>0.8</v>
      </c>
      <c r="W296" s="10">
        <v>0.6</v>
      </c>
      <c r="Z296" s="3">
        <f t="shared" si="121"/>
        <v>4.9728111631229333E-3</v>
      </c>
      <c r="AA296" s="3">
        <f t="shared" si="122"/>
        <v>3.3353680064459085E-3</v>
      </c>
      <c r="AB296" s="3">
        <f t="shared" si="123"/>
        <v>4.7498511463850562E-3</v>
      </c>
      <c r="AC296" s="45">
        <f t="shared" si="124"/>
        <v>4.7498511463850562E-3</v>
      </c>
      <c r="AE296" s="13">
        <f t="shared" si="127"/>
        <v>7.3094332759156382E-3</v>
      </c>
      <c r="AF296" s="13">
        <f t="shared" si="128"/>
        <v>4.9025891179084449E-3</v>
      </c>
      <c r="AG296" s="13">
        <f t="shared" si="125"/>
        <v>6.9817089139635772E-3</v>
      </c>
      <c r="AH296" s="35">
        <f t="shared" si="126"/>
        <v>6.9817089139635772E-3</v>
      </c>
    </row>
    <row r="297" spans="1:34">
      <c r="A297" s="1" t="s">
        <v>34</v>
      </c>
      <c r="B297" s="1">
        <v>2000</v>
      </c>
      <c r="C297" s="2">
        <v>1.994919969702506</v>
      </c>
      <c r="D297" s="2">
        <v>-8.9637139999998894E-2</v>
      </c>
      <c r="E297" s="3">
        <f t="shared" si="130"/>
        <v>2.0845571097025051E-2</v>
      </c>
      <c r="F297" s="4">
        <v>76287.647324999896</v>
      </c>
      <c r="G297" s="4">
        <v>96671</v>
      </c>
      <c r="H297" s="3">
        <f t="shared" si="120"/>
        <v>0.56428575035268758</v>
      </c>
      <c r="I297" s="3">
        <f t="shared" si="129"/>
        <v>0.78914718297110709</v>
      </c>
      <c r="J297" s="5">
        <v>2.266608288993827E-2</v>
      </c>
      <c r="K297" s="6">
        <v>2.266608288993827E-2</v>
      </c>
      <c r="L297" s="5">
        <v>0.17809462222600855</v>
      </c>
      <c r="M297" s="7">
        <v>1.08</v>
      </c>
      <c r="N297" s="2">
        <v>3.0169999999999999</v>
      </c>
      <c r="O297" s="9">
        <v>2.3740000000000001E-2</v>
      </c>
      <c r="P297" s="8">
        <v>1</v>
      </c>
      <c r="Q297" s="9">
        <v>1.3576574351040427E-2</v>
      </c>
      <c r="R297" s="10">
        <v>0.4</v>
      </c>
      <c r="S297" s="8">
        <v>4.28</v>
      </c>
      <c r="T297" s="7">
        <v>2.2999999999999998</v>
      </c>
      <c r="U297" s="7">
        <v>0.12</v>
      </c>
      <c r="V297" s="7">
        <v>0.8</v>
      </c>
      <c r="W297" s="10">
        <v>0.6</v>
      </c>
      <c r="Z297" s="3">
        <f t="shared" si="121"/>
        <v>2.0083664626061936E-2</v>
      </c>
      <c r="AA297" s="3">
        <f t="shared" si="122"/>
        <v>1.576964763945328E-2</v>
      </c>
      <c r="AB297" s="3">
        <f t="shared" si="123"/>
        <v>1.8489014778929912E-2</v>
      </c>
      <c r="AC297" s="45">
        <f t="shared" si="124"/>
        <v>1.8489014778929912E-2</v>
      </c>
      <c r="AE297" s="13">
        <f t="shared" si="127"/>
        <v>2.9520567281681405E-2</v>
      </c>
      <c r="AF297" s="13">
        <f t="shared" si="128"/>
        <v>2.3179482072449405E-2</v>
      </c>
      <c r="AG297" s="13">
        <f t="shared" si="125"/>
        <v>2.7176624132884932E-2</v>
      </c>
      <c r="AH297" s="35">
        <f t="shared" si="126"/>
        <v>2.7176624132884932E-2</v>
      </c>
    </row>
    <row r="298" spans="1:34">
      <c r="A298" s="1" t="s">
        <v>34</v>
      </c>
      <c r="B298" s="1">
        <v>2001</v>
      </c>
      <c r="C298" s="2">
        <v>6.9724566554429046E-2</v>
      </c>
      <c r="D298" s="2">
        <v>1.5663914400000003</v>
      </c>
      <c r="E298" s="3">
        <f t="shared" si="130"/>
        <v>-1.4966668734455712E-2</v>
      </c>
      <c r="F298" s="4">
        <v>82966.897381999894</v>
      </c>
      <c r="G298" s="4">
        <v>104733</v>
      </c>
      <c r="H298" s="3">
        <f t="shared" si="120"/>
        <v>0.56428575035268758</v>
      </c>
      <c r="I298" s="3">
        <f t="shared" si="129"/>
        <v>0.79217531610857983</v>
      </c>
      <c r="J298" s="5">
        <v>1.8598638829104116E-2</v>
      </c>
      <c r="K298" s="6">
        <v>1.8598638829104116E-2</v>
      </c>
      <c r="L298" s="5">
        <v>0.19755996722815988</v>
      </c>
      <c r="M298" s="7">
        <v>1.08</v>
      </c>
      <c r="N298" s="2">
        <v>0.85399999999999998</v>
      </c>
      <c r="O298" s="9">
        <v>2.273E-2</v>
      </c>
      <c r="P298" s="8">
        <v>1</v>
      </c>
      <c r="Q298" s="9">
        <v>8.4634751547139047E-3</v>
      </c>
      <c r="R298" s="10">
        <v>0.4</v>
      </c>
      <c r="S298" s="8">
        <v>4.28</v>
      </c>
      <c r="T298" s="7">
        <v>2.2999999999999998</v>
      </c>
      <c r="U298" s="7">
        <v>0.12</v>
      </c>
      <c r="V298" s="7">
        <v>0.8</v>
      </c>
      <c r="W298" s="10">
        <v>0.6</v>
      </c>
      <c r="Z298" s="3">
        <f t="shared" si="121"/>
        <v>-4.2779851946489816E-3</v>
      </c>
      <c r="AA298" s="3">
        <f t="shared" si="122"/>
        <v>-1.1509024608331911E-3</v>
      </c>
      <c r="AB298" s="3">
        <f t="shared" si="123"/>
        <v>-3.2861997599651438E-3</v>
      </c>
      <c r="AC298" s="45">
        <f t="shared" si="124"/>
        <v>-3.2861997599651438E-3</v>
      </c>
      <c r="AE298" s="13">
        <f t="shared" si="127"/>
        <v>-6.2881228162310343E-3</v>
      </c>
      <c r="AF298" s="13">
        <f t="shared" si="128"/>
        <v>-1.6916879544777029E-3</v>
      </c>
      <c r="AG298" s="13">
        <f t="shared" si="125"/>
        <v>-4.8303177194668383E-3</v>
      </c>
      <c r="AH298" s="35">
        <f t="shared" si="126"/>
        <v>-4.8303177194668383E-3</v>
      </c>
    </row>
    <row r="299" spans="1:34">
      <c r="A299" s="1" t="s">
        <v>34</v>
      </c>
      <c r="B299" s="1">
        <v>2002</v>
      </c>
      <c r="C299" s="2">
        <v>-1.5854690587542639</v>
      </c>
      <c r="D299" s="2">
        <v>1.5663914400000003</v>
      </c>
      <c r="E299" s="3">
        <f t="shared" si="130"/>
        <v>-3.1518604987542644E-2</v>
      </c>
      <c r="F299" s="4">
        <v>88483.154229000007</v>
      </c>
      <c r="G299" s="4">
        <v>122977</v>
      </c>
      <c r="H299" s="3">
        <f t="shared" si="120"/>
        <v>0.56428575035268758</v>
      </c>
      <c r="I299" s="3">
        <f t="shared" si="129"/>
        <v>0.71950978011335454</v>
      </c>
      <c r="J299" s="5">
        <v>1.677485902184386E-2</v>
      </c>
      <c r="K299" s="6">
        <v>1.677485902184386E-2</v>
      </c>
      <c r="L299" s="5">
        <v>0.25294025361478001</v>
      </c>
      <c r="M299" s="7">
        <v>1.08</v>
      </c>
      <c r="N299" s="2">
        <v>0.48599999999999999</v>
      </c>
      <c r="O299" s="9">
        <v>1.4870000000000001E-2</v>
      </c>
      <c r="P299" s="8">
        <v>1</v>
      </c>
      <c r="Q299" s="9">
        <v>4.7765883587018416E-4</v>
      </c>
      <c r="R299" s="10">
        <v>0.4</v>
      </c>
      <c r="S299" s="8">
        <v>4.28</v>
      </c>
      <c r="T299" s="7">
        <v>2.2999999999999998</v>
      </c>
      <c r="U299" s="7">
        <v>0.12</v>
      </c>
      <c r="V299" s="7">
        <v>0.8</v>
      </c>
      <c r="W299" s="10">
        <v>0.6</v>
      </c>
      <c r="Z299" s="3">
        <f t="shared" si="121"/>
        <v>-1.6505660221275191E-2</v>
      </c>
      <c r="AA299" s="3">
        <f t="shared" si="122"/>
        <v>-1.1567100272031963E-2</v>
      </c>
      <c r="AB299" s="3">
        <f t="shared" si="123"/>
        <v>-1.8197709406105527E-2</v>
      </c>
      <c r="AC299" s="45">
        <f t="shared" si="124"/>
        <v>-1.8197709406105527E-2</v>
      </c>
      <c r="AE299" s="13">
        <f t="shared" si="127"/>
        <v>-2.4261331891512933E-2</v>
      </c>
      <c r="AF299" s="13">
        <f t="shared" si="128"/>
        <v>-1.7002243773348188E-2</v>
      </c>
      <c r="AG299" s="13">
        <f t="shared" si="125"/>
        <v>-2.6748440331865964E-2</v>
      </c>
      <c r="AH299" s="35">
        <f t="shared" si="126"/>
        <v>-2.6748440331865964E-2</v>
      </c>
    </row>
    <row r="300" spans="1:34">
      <c r="A300" s="1" t="s">
        <v>34</v>
      </c>
      <c r="B300" s="1">
        <v>2003</v>
      </c>
      <c r="C300" s="2">
        <v>-1.1665098070051889</v>
      </c>
      <c r="D300" s="2">
        <v>1.5663914400000003</v>
      </c>
      <c r="E300" s="3">
        <f t="shared" si="130"/>
        <v>-2.7329012470051893E-2</v>
      </c>
      <c r="F300" s="4">
        <v>93037.242582999897</v>
      </c>
      <c r="G300" s="4">
        <v>157653</v>
      </c>
      <c r="H300" s="3">
        <f t="shared" si="120"/>
        <v>0.56428575035268758</v>
      </c>
      <c r="I300" s="3">
        <f t="shared" si="129"/>
        <v>0.59013937307250675</v>
      </c>
      <c r="J300" s="5">
        <v>1.9445543752800627E-2</v>
      </c>
      <c r="K300" s="6">
        <v>1.9445543752800627E-2</v>
      </c>
      <c r="L300" s="5">
        <v>0.26682933246175489</v>
      </c>
      <c r="M300" s="7">
        <v>1.08</v>
      </c>
      <c r="N300" s="2">
        <v>-0.72</v>
      </c>
      <c r="O300" s="9">
        <v>2.0219999999999998E-2</v>
      </c>
      <c r="P300" s="8">
        <v>1</v>
      </c>
      <c r="Q300" s="9">
        <v>-2.5489038420594299E-3</v>
      </c>
      <c r="R300" s="10">
        <v>0.4</v>
      </c>
      <c r="S300" s="8">
        <v>4.28</v>
      </c>
      <c r="T300" s="7">
        <v>2.2999999999999998</v>
      </c>
      <c r="U300" s="7">
        <v>0.12</v>
      </c>
      <c r="V300" s="7">
        <v>0.8</v>
      </c>
      <c r="W300" s="10">
        <v>0.6</v>
      </c>
      <c r="Z300" s="3">
        <f t="shared" si="121"/>
        <v>-9.8543665580900046E-3</v>
      </c>
      <c r="AA300" s="3">
        <f t="shared" si="122"/>
        <v>-8.9848019706826616E-3</v>
      </c>
      <c r="AB300" s="3">
        <f t="shared" si="123"/>
        <v>-1.6597380267198158E-2</v>
      </c>
      <c r="AC300" s="45">
        <f t="shared" si="124"/>
        <v>-1.6597380267198158E-2</v>
      </c>
      <c r="AE300" s="13">
        <f t="shared" si="127"/>
        <v>-1.448473156731302E-2</v>
      </c>
      <c r="AF300" s="13">
        <f t="shared" si="128"/>
        <v>-1.3206576390641987E-2</v>
      </c>
      <c r="AG300" s="13">
        <f t="shared" si="125"/>
        <v>-2.4396149308411753E-2</v>
      </c>
      <c r="AH300" s="35">
        <f t="shared" si="126"/>
        <v>-2.4396149308411753E-2</v>
      </c>
    </row>
    <row r="301" spans="1:34">
      <c r="A301" s="1" t="s">
        <v>34</v>
      </c>
      <c r="B301" s="1">
        <v>2004</v>
      </c>
      <c r="C301" s="2">
        <v>-0.27768456845551248</v>
      </c>
      <c r="D301" s="2">
        <v>1.5663914400000003</v>
      </c>
      <c r="E301" s="3">
        <f t="shared" si="130"/>
        <v>-1.8440760084555127E-2</v>
      </c>
      <c r="F301" s="4">
        <v>104314.2644</v>
      </c>
      <c r="G301" s="4">
        <v>184633</v>
      </c>
      <c r="H301" s="3">
        <f t="shared" si="120"/>
        <v>0.56428575035268758</v>
      </c>
      <c r="I301" s="3">
        <f t="shared" si="129"/>
        <v>0.56498169016373023</v>
      </c>
      <c r="J301" s="5">
        <v>2.7041487097219898E-2</v>
      </c>
      <c r="K301" s="6">
        <v>2.7041487097219898E-2</v>
      </c>
      <c r="L301" s="5">
        <v>0.26877477422566165</v>
      </c>
      <c r="M301" s="7">
        <v>1.08</v>
      </c>
      <c r="N301" s="2">
        <v>-0.75900000000000001</v>
      </c>
      <c r="O301" s="9">
        <v>2.9190000000000001E-2</v>
      </c>
      <c r="P301" s="8">
        <v>1</v>
      </c>
      <c r="Q301" s="9">
        <v>3.2913955399619631E-3</v>
      </c>
      <c r="R301" s="10">
        <v>0.4</v>
      </c>
      <c r="S301" s="8">
        <v>4.28</v>
      </c>
      <c r="T301" s="7">
        <v>2.2999999999999998</v>
      </c>
      <c r="U301" s="7">
        <v>0.12</v>
      </c>
      <c r="V301" s="7">
        <v>0.8</v>
      </c>
      <c r="W301" s="10">
        <v>0.6</v>
      </c>
      <c r="Z301" s="3">
        <f t="shared" si="121"/>
        <v>-1.8221399381716935E-3</v>
      </c>
      <c r="AA301" s="3">
        <f t="shared" si="122"/>
        <v>-1.8056420933103379E-3</v>
      </c>
      <c r="AB301" s="3">
        <f t="shared" si="123"/>
        <v>-7.4250514444916078E-3</v>
      </c>
      <c r="AC301" s="45">
        <f t="shared" si="124"/>
        <v>-7.4250514444916078E-3</v>
      </c>
      <c r="AE301" s="13">
        <f t="shared" si="127"/>
        <v>-2.6783261741800801E-3</v>
      </c>
      <c r="AF301" s="13">
        <f t="shared" si="128"/>
        <v>-2.6540763299260392E-3</v>
      </c>
      <c r="AG301" s="13">
        <f t="shared" si="125"/>
        <v>-1.0913931038891281E-2</v>
      </c>
      <c r="AH301" s="35">
        <f t="shared" si="126"/>
        <v>-1.0913931038891281E-2</v>
      </c>
    </row>
    <row r="302" spans="1:34">
      <c r="A302" s="1" t="s">
        <v>34</v>
      </c>
      <c r="B302" s="1">
        <v>2005</v>
      </c>
      <c r="C302" s="2">
        <v>-0.79751453015064477</v>
      </c>
      <c r="D302" s="2">
        <v>1.651617070800973</v>
      </c>
      <c r="E302" s="3">
        <f t="shared" si="130"/>
        <v>-2.4491316009516179E-2</v>
      </c>
      <c r="F302" s="4">
        <v>109993.72838</v>
      </c>
      <c r="G302" s="4">
        <v>201187</v>
      </c>
      <c r="H302" s="3">
        <f t="shared" si="120"/>
        <v>0.56428575035268758</v>
      </c>
      <c r="I302" s="3">
        <f t="shared" si="129"/>
        <v>0.5467238359337333</v>
      </c>
      <c r="J302" s="5">
        <v>4.0209878351764865E-2</v>
      </c>
      <c r="K302" s="6">
        <v>4.0209878351764865E-2</v>
      </c>
      <c r="L302" s="5">
        <v>0.28372033159161569</v>
      </c>
      <c r="M302" s="7">
        <v>1.08</v>
      </c>
      <c r="N302" s="2">
        <v>0.9</v>
      </c>
      <c r="O302" s="9">
        <v>4.6359999999999998E-2</v>
      </c>
      <c r="P302" s="8">
        <v>1</v>
      </c>
      <c r="Q302" s="9">
        <v>6.733534061854912E-3</v>
      </c>
      <c r="R302" s="10">
        <v>0.4</v>
      </c>
      <c r="S302" s="8">
        <v>4.28</v>
      </c>
      <c r="T302" s="7">
        <v>2.2999999999999998</v>
      </c>
      <c r="U302" s="7">
        <v>0.12</v>
      </c>
      <c r="V302" s="7">
        <v>0.8</v>
      </c>
      <c r="W302" s="10">
        <v>0.6</v>
      </c>
      <c r="Z302" s="3">
        <f t="shared" si="121"/>
        <v>-2.7485023158908258E-5</v>
      </c>
      <c r="AA302" s="3">
        <f t="shared" si="122"/>
        <v>-5.9886768798555719E-4</v>
      </c>
      <c r="AB302" s="3">
        <f t="shared" si="123"/>
        <v>-9.3954548338998425E-3</v>
      </c>
      <c r="AC302" s="45">
        <f t="shared" si="124"/>
        <v>-9.3954548338998425E-3</v>
      </c>
      <c r="AE302" s="13">
        <f t="shared" si="127"/>
        <v>-4.0399672595021783E-5</v>
      </c>
      <c r="AF302" s="13">
        <f t="shared" si="128"/>
        <v>-8.8026334860527697E-4</v>
      </c>
      <c r="AG302" s="13">
        <f t="shared" si="125"/>
        <v>-1.3810186623322663E-2</v>
      </c>
      <c r="AH302" s="35">
        <f t="shared" si="126"/>
        <v>-1.3810186623322663E-2</v>
      </c>
    </row>
    <row r="303" spans="1:34">
      <c r="A303" s="1" t="s">
        <v>34</v>
      </c>
      <c r="B303" s="1">
        <v>2006</v>
      </c>
      <c r="C303" s="2">
        <v>0.27088091115217861</v>
      </c>
      <c r="D303" s="2">
        <v>1.651617070800973</v>
      </c>
      <c r="E303" s="3">
        <f t="shared" si="130"/>
        <v>-1.3807361596487943E-2</v>
      </c>
      <c r="F303" s="4">
        <v>108851.92902</v>
      </c>
      <c r="G303" s="4">
        <v>219368</v>
      </c>
      <c r="H303" s="3">
        <f t="shared" si="120"/>
        <v>0.56428575035268758</v>
      </c>
      <c r="I303" s="3">
        <f t="shared" si="129"/>
        <v>0.49620696282046606</v>
      </c>
      <c r="J303" s="5">
        <v>4.592679031602933E-2</v>
      </c>
      <c r="K303" s="6">
        <v>4.592679031602933E-2</v>
      </c>
      <c r="L303" s="5">
        <v>0.28722688399520813</v>
      </c>
      <c r="M303" s="7">
        <v>1.08</v>
      </c>
      <c r="N303" s="2">
        <v>3.5950000000000002</v>
      </c>
      <c r="O303" s="9">
        <v>6.8940000000000001E-2</v>
      </c>
      <c r="P303" s="8">
        <v>1</v>
      </c>
      <c r="Q303" s="9">
        <v>1.789580298275999E-2</v>
      </c>
      <c r="R303" s="10">
        <v>0.4</v>
      </c>
      <c r="S303" s="8">
        <v>4.28</v>
      </c>
      <c r="T303" s="7">
        <v>2.2999999999999998</v>
      </c>
      <c r="U303" s="7">
        <v>0.12</v>
      </c>
      <c r="V303" s="7">
        <v>0.8</v>
      </c>
      <c r="W303" s="10">
        <v>0.6</v>
      </c>
      <c r="Z303" s="3">
        <f t="shared" si="121"/>
        <v>1.3151908406337036E-2</v>
      </c>
      <c r="AA303" s="3">
        <f t="shared" si="122"/>
        <v>1.1776059486192553E-2</v>
      </c>
      <c r="AB303" s="3">
        <f t="shared" si="123"/>
        <v>6.0786574943699993E-3</v>
      </c>
      <c r="AC303" s="45">
        <f t="shared" si="124"/>
        <v>6.0786574943699993E-3</v>
      </c>
      <c r="AE303" s="13">
        <f t="shared" si="127"/>
        <v>1.9331720790037574E-2</v>
      </c>
      <c r="AF303" s="13">
        <f t="shared" si="128"/>
        <v>1.730938864235532E-2</v>
      </c>
      <c r="AG303" s="13">
        <f t="shared" si="125"/>
        <v>8.9348941483510854E-3</v>
      </c>
      <c r="AH303" s="35">
        <f t="shared" si="126"/>
        <v>8.9348941483510854E-3</v>
      </c>
    </row>
    <row r="304" spans="1:34">
      <c r="A304" s="1" t="s">
        <v>34</v>
      </c>
      <c r="B304" s="1">
        <v>2007</v>
      </c>
      <c r="C304" s="48">
        <v>-0.2689751136979881</v>
      </c>
      <c r="D304" s="2">
        <v>1.651617070800973</v>
      </c>
      <c r="E304" s="3">
        <f t="shared" si="130"/>
        <v>-1.920592184498961E-2</v>
      </c>
      <c r="F304" s="4">
        <v>115401.7</v>
      </c>
      <c r="G304" s="4">
        <v>258574</v>
      </c>
      <c r="H304" s="3">
        <f t="shared" si="120"/>
        <v>0.56428575035268758</v>
      </c>
      <c r="I304" s="3">
        <f t="shared" si="129"/>
        <v>0.44630047877976903</v>
      </c>
      <c r="J304" s="14">
        <v>4.592679031602933E-2</v>
      </c>
      <c r="K304" s="15">
        <v>0.08</v>
      </c>
      <c r="L304" s="5">
        <v>0.31222718985642883</v>
      </c>
      <c r="M304" s="7">
        <v>1.08</v>
      </c>
      <c r="N304" s="2">
        <v>7.3739999999999997</v>
      </c>
      <c r="O304" s="9">
        <v>9.9930000000000005E-2</v>
      </c>
      <c r="P304" s="8">
        <v>1</v>
      </c>
      <c r="Q304" s="9">
        <v>2.6962959421285692E-2</v>
      </c>
      <c r="R304" s="10">
        <v>0.4</v>
      </c>
      <c r="S304" s="8">
        <v>4.28</v>
      </c>
      <c r="T304" s="7">
        <v>2.2999999999999998</v>
      </c>
      <c r="U304" s="7">
        <v>0.12</v>
      </c>
      <c r="V304" s="7">
        <v>0.8</v>
      </c>
      <c r="W304" s="10">
        <v>0.6</v>
      </c>
      <c r="Z304" s="3">
        <f t="shared" si="121"/>
        <v>1.9231816348202382E-2</v>
      </c>
      <c r="AA304" s="3">
        <f t="shared" si="122"/>
        <v>1.5544191851501811E-2</v>
      </c>
      <c r="AB304" s="3">
        <f t="shared" si="123"/>
        <v>5.7027913148395681E-3</v>
      </c>
      <c r="AC304" s="45">
        <f t="shared" si="124"/>
        <v>4.1623012405244903E-3</v>
      </c>
      <c r="AE304" s="13">
        <f t="shared" si="127"/>
        <v>2.8268452945550492E-2</v>
      </c>
      <c r="AF304" s="13">
        <f t="shared" si="128"/>
        <v>2.2848089227508687E-2</v>
      </c>
      <c r="AG304" s="13">
        <f t="shared" si="125"/>
        <v>8.3824161495232221E-3</v>
      </c>
      <c r="AH304" s="36">
        <f t="shared" si="126"/>
        <v>6.1180813414938298E-3</v>
      </c>
    </row>
    <row r="305" spans="1:34">
      <c r="A305" s="1" t="s">
        <v>34</v>
      </c>
      <c r="B305" s="1">
        <v>2008</v>
      </c>
      <c r="C305" s="48">
        <v>-3.0147652397883049</v>
      </c>
      <c r="D305" s="2">
        <v>1.651617070800973</v>
      </c>
      <c r="E305" s="3">
        <f t="shared" si="130"/>
        <v>-4.6663823105892774E-2</v>
      </c>
      <c r="F305" s="4">
        <v>125715.70109683246</v>
      </c>
      <c r="G305" s="4">
        <v>290685</v>
      </c>
      <c r="H305" s="3">
        <f t="shared" si="120"/>
        <v>0.56428575035268758</v>
      </c>
      <c r="I305" s="3">
        <f t="shared" si="129"/>
        <v>0.4324808679389458</v>
      </c>
      <c r="J305" s="14">
        <v>4.592679031602933E-2</v>
      </c>
      <c r="K305" s="15">
        <v>0.1</v>
      </c>
      <c r="L305" s="56">
        <v>0.31</v>
      </c>
      <c r="M305" s="7">
        <v>1.08</v>
      </c>
      <c r="N305" s="2">
        <v>3.69</v>
      </c>
      <c r="O305" s="9">
        <v>5.8019999999999995E-2</v>
      </c>
      <c r="P305" s="8">
        <v>1</v>
      </c>
      <c r="Q305" s="9">
        <v>1.2519996669091562E-2</v>
      </c>
      <c r="R305" s="10">
        <v>0.4</v>
      </c>
      <c r="S305" s="8">
        <v>4.28</v>
      </c>
      <c r="T305" s="7">
        <v>2.2999999999999998</v>
      </c>
      <c r="U305" s="7">
        <v>0.12</v>
      </c>
      <c r="V305" s="7">
        <v>0.8</v>
      </c>
      <c r="W305" s="10">
        <v>0.6</v>
      </c>
      <c r="Z305" s="3">
        <f t="shared" si="121"/>
        <v>-1.3341710697878954E-2</v>
      </c>
      <c r="AA305" s="3">
        <f t="shared" si="122"/>
        <v>-2.3670656663039351E-2</v>
      </c>
      <c r="AB305" s="3">
        <f t="shared" si="123"/>
        <v>-4.8107721102804618E-2</v>
      </c>
      <c r="AC305" s="33">
        <f t="shared" si="124"/>
        <v>-5.4400152558688845E-2</v>
      </c>
      <c r="AE305" s="13">
        <f t="shared" si="127"/>
        <v>-1.9610707290858224E-2</v>
      </c>
      <c r="AF305" s="13">
        <f t="shared" si="128"/>
        <v>-3.4793013408322908E-2</v>
      </c>
      <c r="AG305" s="13">
        <f t="shared" si="125"/>
        <v>-7.0712553910146553E-2</v>
      </c>
      <c r="AH305" s="36">
        <f t="shared" si="126"/>
        <v>-7.9961670026024584E-2</v>
      </c>
    </row>
    <row r="306" spans="1:34">
      <c r="A306" s="7" t="s">
        <v>34</v>
      </c>
      <c r="B306" s="7">
        <v>2009</v>
      </c>
      <c r="C306" s="48">
        <v>-2.0433637081424427</v>
      </c>
      <c r="D306" s="2">
        <v>0.77600253031455235</v>
      </c>
      <c r="E306" s="3">
        <f>(C306-D306)/100</f>
        <v>-2.819366238456995E-2</v>
      </c>
      <c r="F306" s="4">
        <v>125715.70109683246</v>
      </c>
      <c r="G306" s="4">
        <v>290685</v>
      </c>
      <c r="H306" s="3">
        <f t="shared" si="120"/>
        <v>0.56428575035268758</v>
      </c>
      <c r="I306" s="3">
        <f>F306/G306</f>
        <v>0.4324808679389458</v>
      </c>
      <c r="J306" s="14">
        <v>4.592679031602933E-2</v>
      </c>
      <c r="K306" s="15">
        <v>0.08</v>
      </c>
      <c r="L306" s="56">
        <v>0.31</v>
      </c>
      <c r="M306" s="7">
        <v>1.08</v>
      </c>
      <c r="N306" s="2">
        <v>-3.41</v>
      </c>
      <c r="O306" s="9">
        <v>-2.5939999999999998E-2</v>
      </c>
      <c r="P306" s="8">
        <v>1</v>
      </c>
      <c r="Q306" s="9">
        <v>-3.468919196169537E-2</v>
      </c>
      <c r="R306" s="10">
        <v>0.4</v>
      </c>
      <c r="S306" s="8">
        <v>4.28</v>
      </c>
      <c r="T306" s="7">
        <v>2.2999999999999998</v>
      </c>
      <c r="U306" s="7">
        <v>0.12</v>
      </c>
      <c r="V306" s="7">
        <v>0.8</v>
      </c>
      <c r="W306" s="10">
        <v>0.6</v>
      </c>
      <c r="Z306" s="3">
        <f>(E306/H306+M306*O306-P306*Q306)/((1-R306)*S306+U306*W306+R306-W306)</f>
        <v>-1.7741580808163546E-2</v>
      </c>
      <c r="AA306" s="3">
        <f>(E306/I306+M306*O306-P306*Q306)/((1-R306)*S306+U306*W306+R306-W306)</f>
        <v>-2.3982192827229423E-2</v>
      </c>
      <c r="AB306" s="3">
        <f>(E306/(I306*(1-J306-L306))+M306*O306-P306*Q306)/((1-R306)*S306+U306*W306+R306-W306)</f>
        <v>-3.8746742721078933E-2</v>
      </c>
      <c r="AC306" s="33">
        <f>(E306/(I306*(1-K306-L306))+M306*O306-P306*Q306)/((1-R306)*S306+U306*W306+R306-W306)</f>
        <v>-4.1063831875504539E-2</v>
      </c>
      <c r="AE306" s="13">
        <f>(E306/(H306)+M306*O306-P306*Q306)/((1-R306)*T306+V306*W306+R306-W306)</f>
        <v>-2.6077986248144013E-2</v>
      </c>
      <c r="AF306" s="13">
        <f>(E306/(I306)+M306*O306-P306*Q306)/((1-R306)*T306+V306*W306+R306-W306)</f>
        <v>-3.5250934035204698E-2</v>
      </c>
      <c r="AG306" s="13">
        <f>(E306/(I306*(1-J306-L306))+M306*O306-P306*Q306)/((1-R306)*T306+V306*W306+R306-W306)</f>
        <v>-5.6953043517730492E-2</v>
      </c>
      <c r="AH306" s="36">
        <f>(E306/(I306*(1-K306-L306))+M306*O306-P306*Q306)/((1-R306)*T306+V306*W306+R306-W306)</f>
        <v>-6.0358885407368133E-2</v>
      </c>
    </row>
    <row r="307" spans="1:34">
      <c r="A307" s="7" t="s">
        <v>34</v>
      </c>
      <c r="B307" s="7">
        <v>2010</v>
      </c>
      <c r="C307" s="48">
        <v>-0.8896293753448048</v>
      </c>
      <c r="D307" s="2">
        <v>0.77600253031455235</v>
      </c>
      <c r="E307" s="3">
        <f>(C307-D307)/100</f>
        <v>-1.6656319056593573E-2</v>
      </c>
      <c r="F307" s="4">
        <v>125715.70109683246</v>
      </c>
      <c r="G307" s="4">
        <v>290685</v>
      </c>
      <c r="H307" s="3">
        <f t="shared" si="120"/>
        <v>0.56428575035268758</v>
      </c>
      <c r="I307" s="3">
        <f>F307/G307</f>
        <v>0.4324808679389458</v>
      </c>
      <c r="J307" s="14">
        <v>4.592679031602933E-2</v>
      </c>
      <c r="K307" s="15">
        <v>0.08</v>
      </c>
      <c r="L307" s="56">
        <v>0.31</v>
      </c>
      <c r="M307" s="7">
        <v>1.08</v>
      </c>
      <c r="N307" s="2">
        <v>-3.548</v>
      </c>
      <c r="O307" s="9">
        <v>-5.3749999999999999E-2</v>
      </c>
      <c r="P307" s="8">
        <v>1</v>
      </c>
      <c r="Q307" s="9">
        <v>-2.3046908196022571E-2</v>
      </c>
      <c r="R307" s="10">
        <v>0.4</v>
      </c>
      <c r="S307" s="8">
        <v>4.28</v>
      </c>
      <c r="T307" s="7">
        <v>2.2999999999999998</v>
      </c>
      <c r="U307" s="7">
        <v>0.12</v>
      </c>
      <c r="V307" s="7">
        <v>0.8</v>
      </c>
      <c r="W307" s="10">
        <v>0.6</v>
      </c>
      <c r="Z307" s="3">
        <f>(E307/H307+M307*O307-P307*Q307)/((1-R307)*S307+U307*W307+R307-W307)</f>
        <v>-2.6442875966965262E-2</v>
      </c>
      <c r="AA307" s="3">
        <f>(E307/I307+M307*O307-P307*Q307)/((1-R307)*S307+U307*W307+R307-W307)</f>
        <v>-3.012971960863638E-2</v>
      </c>
      <c r="AB307" s="3">
        <f>(E307/(I307*(1-J307-L307))+M307*O307-P307*Q307)/((1-R307)*S307+U307*W307+R307-W307)</f>
        <v>-3.8852355582795699E-2</v>
      </c>
      <c r="AC307" s="33">
        <f>(E307/(I307*(1-K307-L307))+M307*O307-P307*Q307)/((1-R307)*S307+U307*W307+R307-W307)</f>
        <v>-4.0221251035690388E-2</v>
      </c>
      <c r="AE307" s="13">
        <f>(E307/(H307)+M307*O307-P307*Q307)/((1-R307)*T307+V307*W307+R307-W307)</f>
        <v>-3.8867841782768225E-2</v>
      </c>
      <c r="AF307" s="13">
        <f>(E307/(I307)+M307*O307-P307*Q307)/((1-R307)*T307+V307*W307+R307-W307)</f>
        <v>-4.4287057737995648E-2</v>
      </c>
      <c r="AG307" s="13">
        <f>(E307/(I307*(1-J307-L307))+M307*O307-P307*Q307)/((1-R307)*T307+V307*W307+R307-W307)</f>
        <v>-5.7108281700012968E-2</v>
      </c>
      <c r="AH307" s="36">
        <f>(E307/(I307*(1-K307-L307))+M307*O307-P307*Q307)/((1-R307)*T307+V307*W307+R307-W307)</f>
        <v>-5.9120393088605158E-2</v>
      </c>
    </row>
    <row r="308" spans="1:34">
      <c r="A308" s="7" t="s">
        <v>34</v>
      </c>
      <c r="B308" s="7">
        <v>2011</v>
      </c>
      <c r="C308" s="48">
        <v>-0.58871256450697151</v>
      </c>
      <c r="D308" s="2">
        <v>0.77600253031455235</v>
      </c>
      <c r="E308" s="3">
        <f>(C308-D308)/100</f>
        <v>-1.3647150948215239E-2</v>
      </c>
      <c r="F308" s="4">
        <v>125715.70109683246</v>
      </c>
      <c r="G308" s="4">
        <v>290685</v>
      </c>
      <c r="H308" s="3">
        <f t="shared" si="120"/>
        <v>0.56428575035268758</v>
      </c>
      <c r="I308" s="3">
        <f>F308/G308</f>
        <v>0.4324808679389458</v>
      </c>
      <c r="J308" s="14">
        <v>4.592679031602933E-2</v>
      </c>
      <c r="K308" s="15">
        <v>0.08</v>
      </c>
      <c r="L308" s="56">
        <v>0.31</v>
      </c>
      <c r="M308" s="7">
        <v>1.08</v>
      </c>
      <c r="N308" s="2">
        <v>-2.82</v>
      </c>
      <c r="O308" s="9">
        <v>-3.986E-2</v>
      </c>
      <c r="P308" s="8">
        <v>1</v>
      </c>
      <c r="Q308" s="9">
        <v>-1.6677805310348154E-2</v>
      </c>
      <c r="R308" s="10">
        <v>0.4</v>
      </c>
      <c r="S308" s="8">
        <v>4.28</v>
      </c>
      <c r="T308" s="7">
        <v>2.2999999999999998</v>
      </c>
      <c r="U308" s="7">
        <v>0.12</v>
      </c>
      <c r="V308" s="7">
        <v>0.8</v>
      </c>
      <c r="W308" s="10">
        <v>0.6</v>
      </c>
      <c r="Z308" s="3">
        <f>(E308/H308+M308*O308-P308*Q308)/((1-R308)*S308+U308*W308+R308-W308)</f>
        <v>-2.0719597380755128E-2</v>
      </c>
      <c r="AA308" s="3">
        <f>(E308/I308+M308*O308-P308*Q308)/((1-R308)*S308+U308*W308+R308-W308)</f>
        <v>-2.374036754788492E-2</v>
      </c>
      <c r="AB308" s="3">
        <f>(E308/(I308*(1-J308-L308))+M308*O308-P308*Q308)/((1-R308)*S308+U308*W308+R308-W308)</f>
        <v>-3.0887152464841826E-2</v>
      </c>
      <c r="AC308" s="33">
        <f>(E308/(I308*(1-K308-L308))+M308*O308-P308*Q308)/((1-R308)*S308+U308*W308+R308-W308)</f>
        <v>-3.200874018266258E-2</v>
      </c>
      <c r="AE308" s="13">
        <f>(E308/(H308)+M308*O308-P308*Q308)/((1-R308)*T308+V308*W308+R308-W308)</f>
        <v>-3.045531181267622E-2</v>
      </c>
      <c r="AF308" s="13">
        <f>(E308/(I308)+M308*O308-P308*Q308)/((1-R308)*T308+V308*W308+R308-W308)</f>
        <v>-3.48954800101441E-2</v>
      </c>
      <c r="AG308" s="13">
        <f>(E308/(I308*(1-J308-L308))+M308*O308-P308*Q308)/((1-R308)*T308+V308*W308+R308-W308)</f>
        <v>-4.5400392779647025E-2</v>
      </c>
      <c r="AH308" s="36">
        <f>(E308/(I308*(1-K308-L308))+M308*O308-P308*Q308)/((1-R308)*T308+V308*W308+R308-W308)</f>
        <v>-4.70489915937932E-2</v>
      </c>
    </row>
    <row r="309" spans="1:34">
      <c r="A309" s="7" t="s">
        <v>34</v>
      </c>
      <c r="B309" s="7">
        <v>2012</v>
      </c>
      <c r="C309" s="48">
        <v>-3.3413111370260351</v>
      </c>
      <c r="D309" s="2">
        <v>0.77600253031455235</v>
      </c>
      <c r="E309" s="3">
        <f>(C309-D309)/100</f>
        <v>-4.1173136673405872E-2</v>
      </c>
      <c r="F309" s="4">
        <v>125715.70109683246</v>
      </c>
      <c r="G309" s="4">
        <v>290685</v>
      </c>
      <c r="H309" s="3">
        <f t="shared" si="120"/>
        <v>0.56428575035268758</v>
      </c>
      <c r="I309" s="3">
        <f>F309/G309</f>
        <v>0.4324808679389458</v>
      </c>
      <c r="J309" s="14">
        <v>4.592679031602933E-2</v>
      </c>
      <c r="K309" s="15">
        <v>0.08</v>
      </c>
      <c r="L309" s="56">
        <v>0.31</v>
      </c>
      <c r="M309" s="7">
        <v>1.08</v>
      </c>
      <c r="N309" s="2">
        <v>-2.82</v>
      </c>
      <c r="O309" s="9">
        <v>-5.1490000000000001E-2</v>
      </c>
      <c r="P309" s="8">
        <v>1</v>
      </c>
      <c r="Q309" s="9">
        <v>-2.2249102628866826E-2</v>
      </c>
      <c r="R309" s="10">
        <v>0.4</v>
      </c>
      <c r="S309" s="8">
        <v>4.28</v>
      </c>
      <c r="T309" s="7">
        <v>2.2999999999999998</v>
      </c>
      <c r="U309" s="7">
        <v>0.12</v>
      </c>
      <c r="V309" s="7">
        <v>0.8</v>
      </c>
      <c r="W309" s="10">
        <v>0.6</v>
      </c>
      <c r="Z309" s="3">
        <f>(E309/H309+M309*O309-P309*Q309)/((1-R309)*S309+U309*W309+R309-W309)</f>
        <v>-4.3575879114797482E-2</v>
      </c>
      <c r="AA309" s="3">
        <f>(E309/I309+M309*O309-P309*Q309)/((1-R309)*S309+U309*W309+R309-W309)</f>
        <v>-5.2689472378485078E-2</v>
      </c>
      <c r="AB309" s="3">
        <f>(E309/(I309*(1-J309-L309))+M309*O309-P309*Q309)/((1-R309)*S309+U309*W309+R309-W309)</f>
        <v>-7.4251156079198036E-2</v>
      </c>
      <c r="AC309" s="33">
        <f>(E309/(I309*(1-K309-L309))+M309*O309-P309*Q309)/((1-R309)*S309+U309*W309+R309-W309)</f>
        <v>-7.7634960110697135E-2</v>
      </c>
      <c r="AE309" s="13">
        <f>(E309/(H309)+M309*O309-P309*Q309)/((1-R309)*T309+V309*W309+R309-W309)</f>
        <v>-6.4051292192834869E-2</v>
      </c>
      <c r="AF309" s="13">
        <f>(E309/(I309)+M309*O309-P309*Q309)/((1-R309)*T309+V309*W309+R309-W309)</f>
        <v>-7.7447176267170847E-2</v>
      </c>
      <c r="AG309" s="13">
        <f>(E309/(I309*(1-J309-L309))+M309*O309-P309*Q309)/((1-R309)*T309+V309*W309+R309-W309)</f>
        <v>-0.10914025351400196</v>
      </c>
      <c r="AH309" s="36">
        <f>(E309/(I309*(1-K309-L309))+M309*O309-P309*Q309)/((1-R309)*T309+V309*W309+R309-W309)</f>
        <v>-0.11411403775307291</v>
      </c>
    </row>
    <row r="310" spans="1:34">
      <c r="A310" s="7" t="s">
        <v>34</v>
      </c>
      <c r="B310" s="7">
        <v>2013</v>
      </c>
      <c r="C310" s="48">
        <v>0.21720228040293854</v>
      </c>
      <c r="D310" s="2">
        <v>0.10989342707423333</v>
      </c>
      <c r="E310" s="3">
        <f>(C310-D310)/100</f>
        <v>1.0730885332870521E-3</v>
      </c>
      <c r="F310" s="4">
        <v>125715.70109683246</v>
      </c>
      <c r="G310" s="4">
        <v>290685</v>
      </c>
      <c r="H310" s="3">
        <f t="shared" si="120"/>
        <v>0.56428575035268758</v>
      </c>
      <c r="I310" s="3">
        <f>F310/G310</f>
        <v>0.4324808679389458</v>
      </c>
      <c r="J310" s="14">
        <v>4.592679031602933E-2</v>
      </c>
      <c r="K310" s="15">
        <v>0.08</v>
      </c>
      <c r="L310" s="56">
        <v>0.31</v>
      </c>
      <c r="M310" s="7">
        <v>1.08</v>
      </c>
      <c r="N310" s="2">
        <v>-2.82</v>
      </c>
      <c r="O310" s="9">
        <v>-5.9800000000000006E-2</v>
      </c>
      <c r="P310" s="8">
        <v>1</v>
      </c>
      <c r="Q310" s="9">
        <v>-2.4953158559864859E-2</v>
      </c>
      <c r="R310" s="10">
        <v>0.4</v>
      </c>
      <c r="S310" s="8">
        <v>4.28</v>
      </c>
      <c r="T310" s="7">
        <v>2.2999999999999998</v>
      </c>
      <c r="U310" s="7">
        <v>0.12</v>
      </c>
      <c r="V310" s="7">
        <v>0.8</v>
      </c>
      <c r="W310" s="10">
        <v>0.6</v>
      </c>
      <c r="Z310" s="3">
        <f>(E310/H310+M310*O310-P310*Q310)/((1-R310)*S310+U310*W310+R310-W310)</f>
        <v>-1.5462772819634606E-2</v>
      </c>
      <c r="AA310" s="3">
        <f>(E310/I310+M310*O310-P310*Q310)/((1-R310)*S310+U310*W310+R310-W310)</f>
        <v>-1.5225246771865162E-2</v>
      </c>
      <c r="AB310" s="3">
        <f>(E310/(I310*(1-J310-L310))+M310*O310-P310*Q310)/((1-R310)*S310+U310*W310+R310-W310)</f>
        <v>-1.4663288237563301E-2</v>
      </c>
      <c r="AC310" s="33">
        <f>(E310/(I310*(1-K310-L310))+M310*O310-P310*Q310)/((1-R310)*S310+U310*W310+R310-W310)</f>
        <v>-1.4575096722452488E-2</v>
      </c>
      <c r="AE310" s="13">
        <f>(E310/(H310)+M310*O310-P310*Q310)/((1-R310)*T310+V310*W310+R310-W310)</f>
        <v>-2.2728413060185811E-2</v>
      </c>
      <c r="AF310" s="13">
        <f>(E310/(I310)+M310*O310-P310*Q310)/((1-R310)*T310+V310*W310+R310-W310)</f>
        <v>-2.2379278387560844E-2</v>
      </c>
      <c r="AG310" s="13">
        <f>(E310/(I310*(1-J310-L310))+M310*O310-P310*Q310)/((1-R310)*T310+V310*W310+R310-W310)</f>
        <v>-2.1553267047984614E-2</v>
      </c>
      <c r="AH310" s="36">
        <f>(E310/(I310*(1-K310-L310))+M310*O310-P310*Q310)/((1-R310)*T310+V310*W310+R310-W310)</f>
        <v>-2.1423636146255469E-2</v>
      </c>
    </row>
    <row r="311" spans="1:34">
      <c r="A311" s="7" t="s">
        <v>34</v>
      </c>
      <c r="B311" s="7">
        <v>2014</v>
      </c>
      <c r="C311" s="48">
        <v>2.021476781882618</v>
      </c>
      <c r="D311" s="2">
        <v>0.10989342707423333</v>
      </c>
      <c r="E311" s="3">
        <f t="shared" ref="E311:E313" si="131">(C311-D311)/100</f>
        <v>1.9115833548083848E-2</v>
      </c>
      <c r="F311" s="4">
        <v>125715.70109683246</v>
      </c>
      <c r="G311" s="4">
        <v>290685</v>
      </c>
      <c r="H311" s="3">
        <f t="shared" si="120"/>
        <v>0.56428575035268758</v>
      </c>
      <c r="I311" s="3">
        <f t="shared" ref="I311:I313" si="132">F311/G311</f>
        <v>0.4324808679389458</v>
      </c>
      <c r="J311" s="14">
        <v>4.592679031602933E-2</v>
      </c>
      <c r="K311" s="15">
        <v>0.08</v>
      </c>
      <c r="L311" s="56">
        <v>0.31</v>
      </c>
      <c r="M311" s="7">
        <v>1.08</v>
      </c>
      <c r="O311" s="9">
        <v>-4.0039999999999992E-2</v>
      </c>
      <c r="P311" s="8">
        <v>1</v>
      </c>
      <c r="Q311" s="9">
        <v>-2.0639817950527085E-2</v>
      </c>
      <c r="R311" s="10">
        <v>0.4</v>
      </c>
      <c r="S311" s="8">
        <v>4.28</v>
      </c>
      <c r="T311" s="7">
        <v>2.2999999999999998</v>
      </c>
      <c r="U311" s="7">
        <v>0.12</v>
      </c>
      <c r="V311" s="7">
        <v>0.8</v>
      </c>
      <c r="W311" s="10">
        <v>0.6</v>
      </c>
      <c r="Z311" s="3">
        <f t="shared" ref="Z311:Z313" si="133">(E311/H311+M311*O311-P311*Q311)/((1-R311)*S311+U311*W311+R311-W311)</f>
        <v>4.6199903702526871E-3</v>
      </c>
      <c r="AA311" s="3">
        <f t="shared" ref="AA311:AA313" si="134">(E311/I311+M311*O311-P311*Q311)/((1-R311)*S311+U311*W311+R311-W311)</f>
        <v>8.8512427335470413E-3</v>
      </c>
      <c r="AB311" s="3">
        <f t="shared" ref="AB311:AB313" si="135">(E311/(I311*(1-J311-L311))+M311*O311-P311*Q311)/((1-R311)*S311+U311*W311+R311-W311)</f>
        <v>1.8861885350083131E-2</v>
      </c>
      <c r="AC311" s="33">
        <f t="shared" ref="AC311:AC313" si="136">(E311/(I311*(1-K311-L311))+M311*O311-P311*Q311)/((1-R311)*S311+U311*W311+R311-W311)</f>
        <v>2.0432915391796029E-2</v>
      </c>
      <c r="AE311" s="13">
        <f t="shared" ref="AE311:AE313" si="137">(E311/(H311)+M311*O311-P311*Q311)/((1-R311)*T311+V311*W311+R311-W311)</f>
        <v>6.790829218925638E-3</v>
      </c>
      <c r="AF311" s="13">
        <f t="shared" ref="AF311:AF313" si="138">(E311/(I311)+M311*O311-P311*Q311)/((1-R311)*T311+V311*W311+R311-W311)</f>
        <v>1.3010260403526978E-2</v>
      </c>
      <c r="AG311" s="13">
        <f t="shared" ref="AG311:AG313" si="139">(E311/(I311*(1-J311-L311))+M311*O311-P311*Q311)/((1-R311)*T311+V311*W311+R311-W311)</f>
        <v>2.7724698948314971E-2</v>
      </c>
      <c r="AH311" s="36">
        <f t="shared" ref="AH311:AH313" si="140">(E311/(I311*(1-K311-L311))+M311*O311-P311*Q311)/((1-R311)*T311+V311*W311+R311-W311)</f>
        <v>3.0033923828905011E-2</v>
      </c>
    </row>
    <row r="312" spans="1:34">
      <c r="A312" s="7" t="s">
        <v>34</v>
      </c>
      <c r="B312" s="7">
        <v>2015</v>
      </c>
      <c r="C312" s="48">
        <v>7.1537465331942762</v>
      </c>
      <c r="D312" s="2">
        <v>0.10989342707423333</v>
      </c>
      <c r="E312" s="3">
        <f t="shared" si="131"/>
        <v>7.0438531061200432E-2</v>
      </c>
      <c r="F312" s="4">
        <v>125715.70109683246</v>
      </c>
      <c r="G312" s="4">
        <v>290685</v>
      </c>
      <c r="H312" s="3">
        <f t="shared" si="120"/>
        <v>0.56428575035268758</v>
      </c>
      <c r="I312" s="3">
        <f t="shared" si="132"/>
        <v>0.4324808679389458</v>
      </c>
      <c r="J312" s="14">
        <v>4.592679031602933E-2</v>
      </c>
      <c r="K312" s="15">
        <v>0.08</v>
      </c>
      <c r="L312" s="56">
        <v>0.31</v>
      </c>
      <c r="M312" s="7">
        <v>1.08</v>
      </c>
      <c r="O312" s="9">
        <v>-4.8700000000000002E-3</v>
      </c>
      <c r="P312" s="8">
        <v>1</v>
      </c>
      <c r="Q312" s="9">
        <v>-1.5156111916284756E-2</v>
      </c>
      <c r="R312" s="10">
        <v>0.4</v>
      </c>
      <c r="S312" s="8">
        <v>4.28</v>
      </c>
      <c r="T312" s="7">
        <v>2.2999999999999998</v>
      </c>
      <c r="U312" s="7">
        <v>0.12</v>
      </c>
      <c r="V312" s="7">
        <v>0.8</v>
      </c>
      <c r="W312" s="10">
        <v>0.6</v>
      </c>
      <c r="Z312" s="3">
        <f t="shared" si="133"/>
        <v>5.5214869058166555E-2</v>
      </c>
      <c r="AA312" s="3">
        <f t="shared" si="134"/>
        <v>7.0806300123413657E-2</v>
      </c>
      <c r="AB312" s="3">
        <f t="shared" si="135"/>
        <v>0.10769378186015099</v>
      </c>
      <c r="AC312" s="33">
        <f t="shared" si="136"/>
        <v>0.1134827550750996</v>
      </c>
      <c r="AE312" s="13">
        <f t="shared" si="137"/>
        <v>8.1159205121642417E-2</v>
      </c>
      <c r="AF312" s="13">
        <f t="shared" si="138"/>
        <v>0.10407673030188515</v>
      </c>
      <c r="AG312" s="13">
        <f t="shared" si="139"/>
        <v>0.158296884179981</v>
      </c>
      <c r="AH312" s="36">
        <f t="shared" si="140"/>
        <v>0.16680597733930305</v>
      </c>
    </row>
    <row r="313" spans="1:34">
      <c r="A313" s="7" t="s">
        <v>34</v>
      </c>
      <c r="B313" s="7">
        <v>2016</v>
      </c>
      <c r="C313" s="48">
        <v>6.7650584728541894</v>
      </c>
      <c r="D313" s="2">
        <v>0.10989342707423333</v>
      </c>
      <c r="E313" s="3">
        <f t="shared" si="131"/>
        <v>6.6551650457799566E-2</v>
      </c>
      <c r="F313" s="4">
        <v>125715.70109683246</v>
      </c>
      <c r="G313" s="4">
        <v>290685</v>
      </c>
      <c r="H313" s="3">
        <f t="shared" si="120"/>
        <v>0.56428575035268758</v>
      </c>
      <c r="I313" s="3">
        <f t="shared" si="132"/>
        <v>0.4324808679389458</v>
      </c>
      <c r="J313" s="14">
        <v>4.592679031602933E-2</v>
      </c>
      <c r="K313" s="15">
        <v>0.08</v>
      </c>
      <c r="L313" s="56">
        <v>0.31</v>
      </c>
      <c r="M313" s="7">
        <v>1.08</v>
      </c>
      <c r="O313" s="9">
        <v>9.2500000000000013E-3</v>
      </c>
      <c r="P313" s="8">
        <v>1</v>
      </c>
      <c r="Q313" s="9">
        <v>-1.1427608402087697E-2</v>
      </c>
      <c r="R313" s="10">
        <v>0.4</v>
      </c>
      <c r="S313" s="8">
        <v>4.28</v>
      </c>
      <c r="T313" s="7">
        <v>2.2999999999999998</v>
      </c>
      <c r="U313" s="7">
        <v>0.12</v>
      </c>
      <c r="V313" s="7">
        <v>0.8</v>
      </c>
      <c r="W313" s="10">
        <v>0.6</v>
      </c>
      <c r="Z313" s="3">
        <f t="shared" si="133"/>
        <v>5.7113620732181569E-2</v>
      </c>
      <c r="AA313" s="3">
        <f t="shared" si="134"/>
        <v>7.1844698379011737E-2</v>
      </c>
      <c r="AB313" s="3">
        <f t="shared" si="135"/>
        <v>0.10669668569088302</v>
      </c>
      <c r="AC313" s="33">
        <f t="shared" si="136"/>
        <v>0.11216621658692177</v>
      </c>
      <c r="AE313" s="13">
        <f t="shared" si="137"/>
        <v>8.3950141317182564E-2</v>
      </c>
      <c r="AF313" s="13">
        <f t="shared" si="138"/>
        <v>0.10560305062939075</v>
      </c>
      <c r="AG313" s="13">
        <f t="shared" si="139"/>
        <v>0.15683127294322566</v>
      </c>
      <c r="AH313" s="36">
        <f t="shared" si="140"/>
        <v>0.16487082438077663</v>
      </c>
    </row>
    <row r="314" spans="1:34">
      <c r="O314" s="9"/>
      <c r="AC314" s="33"/>
      <c r="AE314" s="13"/>
      <c r="AF314" s="13"/>
      <c r="AG314" s="13"/>
      <c r="AH314" s="52"/>
    </row>
    <row r="315" spans="1:34">
      <c r="A315" s="1" t="s">
        <v>35</v>
      </c>
      <c r="B315" s="1">
        <v>1982</v>
      </c>
      <c r="C315" s="2">
        <v>3.3528869893603606</v>
      </c>
      <c r="D315" s="2">
        <v>3.3477941350000009</v>
      </c>
      <c r="E315" s="3">
        <f t="shared" si="130"/>
        <v>5.0928543603596664E-5</v>
      </c>
      <c r="F315" s="4">
        <v>65694.484163999907</v>
      </c>
      <c r="G315" s="4">
        <v>144847</v>
      </c>
      <c r="H315" s="3">
        <f t="shared" ref="H315:H349" si="141">AVERAGE($I$315:$I$341)</f>
        <v>0.46125273677873041</v>
      </c>
      <c r="I315" s="3">
        <f t="shared" si="129"/>
        <v>0.45354397511857275</v>
      </c>
      <c r="J315" s="5">
        <v>0.26900964482580558</v>
      </c>
      <c r="K315" s="6">
        <v>0.26900964482580558</v>
      </c>
      <c r="L315" s="5">
        <v>-6.8999784418787317E-3</v>
      </c>
      <c r="M315" s="7">
        <v>1.75</v>
      </c>
      <c r="N315" s="2">
        <v>-1.2350000000000001</v>
      </c>
      <c r="O315" s="9">
        <v>-5.1660000000000005E-2</v>
      </c>
      <c r="P315" s="8">
        <v>1</v>
      </c>
      <c r="Q315" s="9">
        <v>-7.6532192027856114E-3</v>
      </c>
      <c r="R315" s="10">
        <v>0.4</v>
      </c>
      <c r="S315" s="8">
        <v>0.4</v>
      </c>
      <c r="T315" s="7">
        <v>1.88</v>
      </c>
      <c r="U315" s="7">
        <v>0.37</v>
      </c>
      <c r="V315" s="7">
        <v>0.76</v>
      </c>
      <c r="W315" s="10">
        <v>0.6</v>
      </c>
      <c r="Z315" s="3">
        <f t="shared" si="121"/>
        <v>-0.31542506589949276</v>
      </c>
      <c r="AA315" s="3">
        <f t="shared" si="122"/>
        <v>-0.31541790304340273</v>
      </c>
      <c r="AB315" s="3">
        <f t="shared" si="123"/>
        <v>-0.3152656619901168</v>
      </c>
      <c r="AC315" s="45">
        <f t="shared" si="124"/>
        <v>-0.3152656619901168</v>
      </c>
      <c r="AE315" s="13">
        <f t="shared" si="127"/>
        <v>-5.9711970567678553E-2</v>
      </c>
      <c r="AF315" s="13">
        <f t="shared" si="128"/>
        <v>-5.9710614593476541E-2</v>
      </c>
      <c r="AG315" s="13">
        <f t="shared" si="125"/>
        <v>-5.9681794394082818E-2</v>
      </c>
      <c r="AH315" s="35">
        <f t="shared" si="126"/>
        <v>-5.9681794394082818E-2</v>
      </c>
    </row>
    <row r="316" spans="1:34">
      <c r="A316" s="1" t="s">
        <v>35</v>
      </c>
      <c r="B316" s="1">
        <v>1983</v>
      </c>
      <c r="C316" s="2">
        <v>3.4205426207309753</v>
      </c>
      <c r="D316" s="2">
        <v>3.3477941350000009</v>
      </c>
      <c r="E316" s="3">
        <f t="shared" si="130"/>
        <v>7.2748485730974363E-4</v>
      </c>
      <c r="F316" s="4">
        <v>65675.537750000003</v>
      </c>
      <c r="G316" s="4">
        <v>141021</v>
      </c>
      <c r="H316" s="3">
        <f t="shared" si="141"/>
        <v>0.46125273677873041</v>
      </c>
      <c r="I316" s="3">
        <f t="shared" si="129"/>
        <v>0.46571459392572739</v>
      </c>
      <c r="J316" s="5">
        <v>0.2585022108236425</v>
      </c>
      <c r="K316" s="6">
        <v>0.2585022108236425</v>
      </c>
      <c r="L316" s="5">
        <v>-2.0105032319399703E-2</v>
      </c>
      <c r="M316" s="7">
        <v>1.75</v>
      </c>
      <c r="N316" s="2">
        <v>-0.96499999999999997</v>
      </c>
      <c r="O316" s="9">
        <v>-5.1130000000000002E-2</v>
      </c>
      <c r="P316" s="8">
        <v>1</v>
      </c>
      <c r="Q316" s="9">
        <v>-5.1452927055766597E-3</v>
      </c>
      <c r="R316" s="10">
        <v>0.4</v>
      </c>
      <c r="S316" s="8">
        <v>0.4</v>
      </c>
      <c r="T316" s="7">
        <v>1.88</v>
      </c>
      <c r="U316" s="7">
        <v>0.37</v>
      </c>
      <c r="V316" s="7">
        <v>0.76</v>
      </c>
      <c r="W316" s="10">
        <v>0.6</v>
      </c>
      <c r="Z316" s="3">
        <f t="shared" si="121"/>
        <v>-0.31585883095366368</v>
      </c>
      <c r="AA316" s="3">
        <f t="shared" si="122"/>
        <v>-0.3159165048808304</v>
      </c>
      <c r="AB316" s="3">
        <f t="shared" si="123"/>
        <v>-0.31405023096618023</v>
      </c>
      <c r="AC316" s="45">
        <f t="shared" si="124"/>
        <v>-0.31405023096618023</v>
      </c>
      <c r="AE316" s="13">
        <f t="shared" si="127"/>
        <v>-5.9794085050476807E-2</v>
      </c>
      <c r="AF316" s="13">
        <f t="shared" si="128"/>
        <v>-5.9805003091602298E-2</v>
      </c>
      <c r="AG316" s="13">
        <f t="shared" si="125"/>
        <v>-5.9451705573077482E-2</v>
      </c>
      <c r="AH316" s="35">
        <f t="shared" si="126"/>
        <v>-5.9451705573077482E-2</v>
      </c>
    </row>
    <row r="317" spans="1:34">
      <c r="A317" s="1" t="s">
        <v>35</v>
      </c>
      <c r="B317" s="1">
        <v>1984</v>
      </c>
      <c r="C317" s="2">
        <v>8.6106841093036408</v>
      </c>
      <c r="D317" s="2">
        <v>3.3477941350000009</v>
      </c>
      <c r="E317" s="3">
        <f t="shared" si="130"/>
        <v>5.2628899743036396E-2</v>
      </c>
      <c r="F317" s="4">
        <v>65873.518729999894</v>
      </c>
      <c r="G317" s="4">
        <v>131260</v>
      </c>
      <c r="H317" s="3">
        <f t="shared" si="141"/>
        <v>0.46125273677873041</v>
      </c>
      <c r="I317" s="3">
        <f t="shared" si="129"/>
        <v>0.50185523944842214</v>
      </c>
      <c r="J317" s="5">
        <v>0.23926262167841136</v>
      </c>
      <c r="K317" s="6">
        <v>0.23926262167841136</v>
      </c>
      <c r="L317" s="5">
        <v>-2.4148082524829272E-2</v>
      </c>
      <c r="M317" s="7">
        <v>1.75</v>
      </c>
      <c r="N317" s="2">
        <v>1.1220000000000001</v>
      </c>
      <c r="O317" s="9">
        <v>-3.168E-2</v>
      </c>
      <c r="P317" s="8">
        <v>1</v>
      </c>
      <c r="Q317" s="9">
        <v>-3.9208130500546388E-3</v>
      </c>
      <c r="R317" s="10">
        <v>0.4</v>
      </c>
      <c r="S317" s="8">
        <v>0.4</v>
      </c>
      <c r="T317" s="7">
        <v>1.88</v>
      </c>
      <c r="U317" s="7">
        <v>0.37</v>
      </c>
      <c r="V317" s="7">
        <v>0.76</v>
      </c>
      <c r="W317" s="10">
        <v>0.6</v>
      </c>
      <c r="Z317" s="3">
        <f t="shared" si="121"/>
        <v>0.23885775457616912</v>
      </c>
      <c r="AA317" s="3">
        <f t="shared" si="122"/>
        <v>0.20362404384793534</v>
      </c>
      <c r="AB317" s="3">
        <f t="shared" si="123"/>
        <v>0.31332439480303337</v>
      </c>
      <c r="AC317" s="45">
        <f t="shared" si="124"/>
        <v>0.31332439480303337</v>
      </c>
      <c r="AE317" s="13">
        <f t="shared" si="127"/>
        <v>4.5217291689997337E-2</v>
      </c>
      <c r="AF317" s="13">
        <f t="shared" si="128"/>
        <v>3.8547326219768113E-2</v>
      </c>
      <c r="AG317" s="13">
        <f t="shared" si="125"/>
        <v>5.9314300172250541E-2</v>
      </c>
      <c r="AH317" s="35">
        <f t="shared" si="126"/>
        <v>5.9314300172250541E-2</v>
      </c>
    </row>
    <row r="318" spans="1:34">
      <c r="A318" s="1" t="s">
        <v>35</v>
      </c>
      <c r="B318" s="1">
        <v>1985</v>
      </c>
      <c r="C318" s="2">
        <v>5.4799263218872634</v>
      </c>
      <c r="D318" s="2">
        <v>4.5744943300000012</v>
      </c>
      <c r="E318" s="3">
        <f t="shared" si="130"/>
        <v>9.054319918872622E-3</v>
      </c>
      <c r="F318" s="4">
        <v>68281.744825999893</v>
      </c>
      <c r="G318" s="4">
        <v>133171</v>
      </c>
      <c r="H318" s="3">
        <f t="shared" si="141"/>
        <v>0.46125273677873041</v>
      </c>
      <c r="I318" s="3">
        <f t="shared" si="129"/>
        <v>0.51273734391121106</v>
      </c>
      <c r="J318" s="5">
        <v>0.2315812920215285</v>
      </c>
      <c r="K318" s="6">
        <v>0.2315812920215285</v>
      </c>
      <c r="L318" s="5">
        <v>4.0736826499715119E-3</v>
      </c>
      <c r="M318" s="7">
        <v>1.75</v>
      </c>
      <c r="N318" s="2">
        <v>1.6990000000000001</v>
      </c>
      <c r="O318" s="9">
        <v>-2.5440000000000001E-2</v>
      </c>
      <c r="P318" s="8">
        <v>1</v>
      </c>
      <c r="Q318" s="9">
        <v>-1.4631635523903155E-3</v>
      </c>
      <c r="R318" s="10">
        <v>0.4</v>
      </c>
      <c r="S318" s="8">
        <v>0.4</v>
      </c>
      <c r="T318" s="7">
        <v>1.88</v>
      </c>
      <c r="U318" s="7">
        <v>0.37</v>
      </c>
      <c r="V318" s="7">
        <v>0.76</v>
      </c>
      <c r="W318" s="10">
        <v>0.6</v>
      </c>
      <c r="Z318" s="3">
        <f t="shared" si="121"/>
        <v>-8.9415996318755062E-2</v>
      </c>
      <c r="AA318" s="3">
        <f t="shared" si="122"/>
        <v>-9.6939117231615135E-2</v>
      </c>
      <c r="AB318" s="3">
        <f t="shared" si="123"/>
        <v>-7.6159058837885221E-2</v>
      </c>
      <c r="AC318" s="45">
        <f t="shared" si="124"/>
        <v>-7.6159058837885221E-2</v>
      </c>
      <c r="AE318" s="13">
        <f t="shared" si="127"/>
        <v>-1.692701664415739E-2</v>
      </c>
      <c r="AF318" s="13">
        <f t="shared" si="128"/>
        <v>-1.835119126783466E-2</v>
      </c>
      <c r="AG318" s="13">
        <f t="shared" si="125"/>
        <v>-1.4417394086362665E-2</v>
      </c>
      <c r="AH318" s="35">
        <f t="shared" si="126"/>
        <v>-1.4417394086362665E-2</v>
      </c>
    </row>
    <row r="319" spans="1:34">
      <c r="A319" s="1" t="s">
        <v>35</v>
      </c>
      <c r="B319" s="1">
        <v>1986</v>
      </c>
      <c r="C319" s="2">
        <v>-0.68872429781631905</v>
      </c>
      <c r="D319" s="2">
        <v>4.5744943300000012</v>
      </c>
      <c r="E319" s="3">
        <f t="shared" si="130"/>
        <v>-5.2632186278163198E-2</v>
      </c>
      <c r="F319" s="4">
        <v>80554.753093000007</v>
      </c>
      <c r="G319" s="4">
        <v>185595</v>
      </c>
      <c r="H319" s="3">
        <f t="shared" si="141"/>
        <v>0.46125273677873041</v>
      </c>
      <c r="I319" s="3">
        <f t="shared" si="129"/>
        <v>0.43403514692206152</v>
      </c>
      <c r="J319" s="5">
        <v>0.11185764331299913</v>
      </c>
      <c r="K319" s="6">
        <v>0.11185764331299913</v>
      </c>
      <c r="L319" s="5">
        <v>2.6530089575837355E-3</v>
      </c>
      <c r="M319" s="7">
        <v>1.75</v>
      </c>
      <c r="N319" s="2">
        <v>1.0089999999999999</v>
      </c>
      <c r="O319" s="9">
        <v>-3.125E-2</v>
      </c>
      <c r="P319" s="8">
        <v>1</v>
      </c>
      <c r="Q319" s="9">
        <v>-1.2770018868955536E-3</v>
      </c>
      <c r="R319" s="10">
        <v>0.4</v>
      </c>
      <c r="S319" s="8">
        <v>0.4</v>
      </c>
      <c r="T319" s="7">
        <v>1.88</v>
      </c>
      <c r="U319" s="7">
        <v>0.37</v>
      </c>
      <c r="V319" s="7">
        <v>0.76</v>
      </c>
      <c r="W319" s="10">
        <v>0.6</v>
      </c>
      <c r="Z319" s="3">
        <f t="shared" si="121"/>
        <v>-0.63937993129441584</v>
      </c>
      <c r="AA319" s="3">
        <f t="shared" si="122"/>
        <v>-0.66669082611313879</v>
      </c>
      <c r="AB319" s="3">
        <f t="shared" si="123"/>
        <v>-0.72654408029610673</v>
      </c>
      <c r="AC319" s="45">
        <f t="shared" si="124"/>
        <v>-0.72654408029610673</v>
      </c>
      <c r="AE319" s="13">
        <f t="shared" si="127"/>
        <v>-0.1210386864155614</v>
      </c>
      <c r="AF319" s="13">
        <f t="shared" si="128"/>
        <v>-0.12620881245783408</v>
      </c>
      <c r="AG319" s="13">
        <f t="shared" si="125"/>
        <v>-0.13753941404449421</v>
      </c>
      <c r="AH319" s="35">
        <f t="shared" si="126"/>
        <v>-0.13753941404449421</v>
      </c>
    </row>
    <row r="320" spans="1:34">
      <c r="A320" s="1" t="s">
        <v>35</v>
      </c>
      <c r="B320" s="1">
        <v>1987</v>
      </c>
      <c r="C320" s="2">
        <v>-1.7675291548067082</v>
      </c>
      <c r="D320" s="2">
        <v>4.5744943300000012</v>
      </c>
      <c r="E320" s="3">
        <f t="shared" si="130"/>
        <v>-6.3420234848067095E-2</v>
      </c>
      <c r="F320" s="4">
        <v>92881.236715000006</v>
      </c>
      <c r="G320" s="4">
        <v>226443</v>
      </c>
      <c r="H320" s="3">
        <f t="shared" si="141"/>
        <v>0.46125273677873041</v>
      </c>
      <c r="I320" s="3">
        <f t="shared" si="129"/>
        <v>0.41017490810049329</v>
      </c>
      <c r="J320" s="5">
        <v>0.10525274978081661</v>
      </c>
      <c r="K320" s="6">
        <v>0.10525274978081661</v>
      </c>
      <c r="L320" s="5">
        <v>-1.5529222181439206E-2</v>
      </c>
      <c r="M320" s="7">
        <v>1.75</v>
      </c>
      <c r="N320" s="2">
        <v>0.246</v>
      </c>
      <c r="O320" s="9">
        <v>-3.7650000000000003E-2</v>
      </c>
      <c r="P320" s="8">
        <v>1</v>
      </c>
      <c r="Q320" s="9">
        <v>2.421791469135532E-3</v>
      </c>
      <c r="R320" s="10">
        <v>0.4</v>
      </c>
      <c r="S320" s="8">
        <v>0.4</v>
      </c>
      <c r="T320" s="7">
        <v>1.88</v>
      </c>
      <c r="U320" s="7">
        <v>0.37</v>
      </c>
      <c r="V320" s="7">
        <v>0.76</v>
      </c>
      <c r="W320" s="10">
        <v>0.6</v>
      </c>
      <c r="Z320" s="3">
        <f t="shared" si="121"/>
        <v>-0.78551496094743201</v>
      </c>
      <c r="AA320" s="3">
        <f t="shared" si="122"/>
        <v>-0.85086576513092604</v>
      </c>
      <c r="AB320" s="3">
        <f t="shared" ref="AB320:AB377" si="142">(E320/(I320*(1-J320-L320))+M320*O320-P320*Q320)/((1-R320)*S320+U320*W320+R320-W320)</f>
        <v>-0.90903461640979777</v>
      </c>
      <c r="AC320" s="45">
        <f t="shared" ref="AC320:AC377" si="143">(E320/(I320*(1-K320-L320))+M320*O320-P320*Q320)/((1-R320)*S320+U320*W320+R320-W320)</f>
        <v>-0.90903461640979777</v>
      </c>
      <c r="AE320" s="13">
        <f t="shared" si="127"/>
        <v>-0.14870297671114685</v>
      </c>
      <c r="AF320" s="13">
        <f t="shared" si="128"/>
        <v>-0.16107429946842677</v>
      </c>
      <c r="AG320" s="13">
        <f t="shared" si="125"/>
        <v>-0.17208603287526519</v>
      </c>
      <c r="AH320" s="35">
        <f t="shared" si="126"/>
        <v>-0.17208603287526519</v>
      </c>
    </row>
    <row r="321" spans="1:34">
      <c r="A321" s="1" t="s">
        <v>35</v>
      </c>
      <c r="B321" s="1">
        <v>1988</v>
      </c>
      <c r="C321" s="2">
        <v>-0.51429782303906224</v>
      </c>
      <c r="D321" s="2">
        <v>4.5744943300000012</v>
      </c>
      <c r="E321" s="3">
        <f t="shared" si="130"/>
        <v>-5.0887921530390637E-2</v>
      </c>
      <c r="F321" s="4">
        <v>103559.051089999</v>
      </c>
      <c r="G321" s="4">
        <v>241381</v>
      </c>
      <c r="H321" s="3">
        <f t="shared" si="141"/>
        <v>0.46125273677873041</v>
      </c>
      <c r="I321" s="3">
        <f t="shared" si="129"/>
        <v>0.42902735132425091</v>
      </c>
      <c r="J321" s="5">
        <v>8.0302450036901632E-2</v>
      </c>
      <c r="K321" s="6">
        <v>8.0302450036901632E-2</v>
      </c>
      <c r="L321" s="5">
        <v>-1.1512433844010966E-2</v>
      </c>
      <c r="M321" s="7">
        <v>1.75</v>
      </c>
      <c r="N321" s="2">
        <v>-0.20100000000000001</v>
      </c>
      <c r="O321" s="9">
        <v>-4.0849999999999997E-2</v>
      </c>
      <c r="P321" s="8">
        <v>1</v>
      </c>
      <c r="Q321" s="9">
        <v>8.11840083030195E-3</v>
      </c>
      <c r="R321" s="10">
        <v>0.4</v>
      </c>
      <c r="S321" s="8">
        <v>0.4</v>
      </c>
      <c r="T321" s="7">
        <v>1.88</v>
      </c>
      <c r="U321" s="7">
        <v>0.37</v>
      </c>
      <c r="V321" s="7">
        <v>0.76</v>
      </c>
      <c r="W321" s="10">
        <v>0.6</v>
      </c>
      <c r="Z321" s="3">
        <f t="shared" si="121"/>
        <v>-0.72492886780436605</v>
      </c>
      <c r="AA321" s="3">
        <f t="shared" si="122"/>
        <v>-0.75655802401353012</v>
      </c>
      <c r="AB321" s="3">
        <f t="shared" si="142"/>
        <v>-0.79000110107086297</v>
      </c>
      <c r="AC321" s="45">
        <f t="shared" si="143"/>
        <v>-0.79000110107086297</v>
      </c>
      <c r="AE321" s="13">
        <f t="shared" si="127"/>
        <v>-0.13723364404967048</v>
      </c>
      <c r="AF321" s="13">
        <f t="shared" si="128"/>
        <v>-0.14322124443030704</v>
      </c>
      <c r="AG321" s="13">
        <f t="shared" si="125"/>
        <v>-0.14955223156110267</v>
      </c>
      <c r="AH321" s="35">
        <f t="shared" si="126"/>
        <v>-0.14955223156110267</v>
      </c>
    </row>
    <row r="322" spans="1:34">
      <c r="A322" s="1" t="s">
        <v>35</v>
      </c>
      <c r="B322" s="1">
        <v>1989</v>
      </c>
      <c r="C322" s="2">
        <v>2.1653936440273234</v>
      </c>
      <c r="D322" s="2">
        <v>4.9189982050000012</v>
      </c>
      <c r="E322" s="3">
        <f t="shared" si="130"/>
        <v>-2.7536045609726778E-2</v>
      </c>
      <c r="F322" s="4">
        <v>107872.63602000001</v>
      </c>
      <c r="G322" s="4">
        <v>238181</v>
      </c>
      <c r="H322" s="3">
        <f t="shared" si="141"/>
        <v>0.46125273677873041</v>
      </c>
      <c r="I322" s="3">
        <f t="shared" si="129"/>
        <v>0.45290193600665041</v>
      </c>
      <c r="J322" s="5">
        <v>9.3806385992822053E-2</v>
      </c>
      <c r="K322" s="6">
        <v>9.3806385992822053E-2</v>
      </c>
      <c r="L322" s="5">
        <v>-2.8042768057045492E-2</v>
      </c>
      <c r="M322" s="7">
        <v>1.75</v>
      </c>
      <c r="N322" s="2">
        <v>1.3320000000000001</v>
      </c>
      <c r="O322" s="9">
        <v>-2.5259999999999998E-2</v>
      </c>
      <c r="P322" s="8">
        <v>1</v>
      </c>
      <c r="Q322" s="9">
        <v>8.2346457325165167E-3</v>
      </c>
      <c r="R322" s="10">
        <v>0.4</v>
      </c>
      <c r="S322" s="8">
        <v>0.4</v>
      </c>
      <c r="T322" s="7">
        <v>1.88</v>
      </c>
      <c r="U322" s="7">
        <v>0.37</v>
      </c>
      <c r="V322" s="7">
        <v>0.76</v>
      </c>
      <c r="W322" s="10">
        <v>0.6</v>
      </c>
      <c r="Z322" s="3">
        <f t="shared" si="121"/>
        <v>-0.42800776865526358</v>
      </c>
      <c r="AA322" s="3">
        <f t="shared" si="122"/>
        <v>-0.4322090839058827</v>
      </c>
      <c r="AB322" s="3">
        <f t="shared" si="142"/>
        <v>-0.4485443053171882</v>
      </c>
      <c r="AC322" s="45">
        <f t="shared" si="143"/>
        <v>-0.4485443053171882</v>
      </c>
      <c r="AE322" s="13">
        <f t="shared" si="127"/>
        <v>-8.1024592043120722E-2</v>
      </c>
      <c r="AF322" s="13">
        <f t="shared" si="128"/>
        <v>-8.1819927733628089E-2</v>
      </c>
      <c r="AG322" s="13">
        <f t="shared" si="125"/>
        <v>-8.4912289012357894E-2</v>
      </c>
      <c r="AH322" s="35">
        <f t="shared" si="126"/>
        <v>-8.4912289012357894E-2</v>
      </c>
    </row>
    <row r="323" spans="1:34">
      <c r="A323" s="1" t="s">
        <v>35</v>
      </c>
      <c r="B323" s="1">
        <v>1990</v>
      </c>
      <c r="C323" s="2">
        <v>1.3008591948570221</v>
      </c>
      <c r="D323" s="2">
        <v>4.9189982050000012</v>
      </c>
      <c r="E323" s="3">
        <f t="shared" si="130"/>
        <v>-3.6181390101429789E-2</v>
      </c>
      <c r="F323" s="4">
        <v>131507.44464</v>
      </c>
      <c r="G323" s="4">
        <v>295460</v>
      </c>
      <c r="H323" s="3">
        <f t="shared" si="141"/>
        <v>0.46125273677873041</v>
      </c>
      <c r="I323" s="3">
        <f t="shared" si="129"/>
        <v>0.44509390320178704</v>
      </c>
      <c r="J323" s="5">
        <v>9.1160582029855053E-2</v>
      </c>
      <c r="K323" s="6">
        <v>9.1160582029855053E-2</v>
      </c>
      <c r="L323" s="5">
        <v>5.072444795170424E-3</v>
      </c>
      <c r="M323" s="7">
        <v>1.75</v>
      </c>
      <c r="N323" s="2">
        <v>1.9259999999999999</v>
      </c>
      <c r="O323" s="9">
        <v>-1.8180000000000002E-2</v>
      </c>
      <c r="P323" s="8">
        <v>1</v>
      </c>
      <c r="Q323" s="9">
        <v>1.2195476287288796E-3</v>
      </c>
      <c r="R323" s="10">
        <v>0.4</v>
      </c>
      <c r="S323" s="8">
        <v>0.4</v>
      </c>
      <c r="T323" s="7">
        <v>1.88</v>
      </c>
      <c r="U323" s="7">
        <v>0.37</v>
      </c>
      <c r="V323" s="7">
        <v>0.76</v>
      </c>
      <c r="W323" s="10">
        <v>0.6</v>
      </c>
      <c r="Z323" s="3">
        <f t="shared" si="121"/>
        <v>-0.42548137543559561</v>
      </c>
      <c r="AA323" s="3">
        <f t="shared" si="122"/>
        <v>-0.43635072018884447</v>
      </c>
      <c r="AB323" s="3">
        <f t="shared" si="142"/>
        <v>-0.46938767361439732</v>
      </c>
      <c r="AC323" s="45">
        <f t="shared" si="143"/>
        <v>-0.46938767361439732</v>
      </c>
      <c r="AE323" s="13">
        <f t="shared" si="127"/>
        <v>-8.0546329742865658E-2</v>
      </c>
      <c r="AF323" s="13">
        <f t="shared" si="128"/>
        <v>-8.2603965816096289E-2</v>
      </c>
      <c r="AG323" s="13">
        <f t="shared" si="125"/>
        <v>-8.8858071161107013E-2</v>
      </c>
      <c r="AH323" s="35">
        <f t="shared" si="126"/>
        <v>-8.8858071161107013E-2</v>
      </c>
    </row>
    <row r="324" spans="1:34">
      <c r="A324" s="1" t="s">
        <v>35</v>
      </c>
      <c r="B324" s="1">
        <v>1991</v>
      </c>
      <c r="C324" s="2">
        <v>-0.41350225290552878</v>
      </c>
      <c r="D324" s="2">
        <v>4.9189982050000012</v>
      </c>
      <c r="E324" s="3">
        <f t="shared" si="130"/>
        <v>-5.3325004579055299E-2</v>
      </c>
      <c r="F324" s="4">
        <v>133554.17293</v>
      </c>
      <c r="G324" s="4">
        <v>303462</v>
      </c>
      <c r="H324" s="3">
        <f t="shared" si="141"/>
        <v>0.46125273677873041</v>
      </c>
      <c r="I324" s="3">
        <f t="shared" si="129"/>
        <v>0.44010180164238027</v>
      </c>
      <c r="J324" s="5">
        <v>8.0070120398489236E-2</v>
      </c>
      <c r="K324" s="6">
        <v>8.0070120398489236E-2</v>
      </c>
      <c r="L324" s="5">
        <v>-3.4617062741919831E-3</v>
      </c>
      <c r="M324" s="7">
        <v>1.75</v>
      </c>
      <c r="N324" s="2">
        <v>1.0149999999999999</v>
      </c>
      <c r="O324" s="9">
        <v>-2.5870000000000001E-2</v>
      </c>
      <c r="P324" s="8">
        <v>1</v>
      </c>
      <c r="Q324" s="9">
        <v>9.0110054631739739E-3</v>
      </c>
      <c r="R324" s="10">
        <v>0.4</v>
      </c>
      <c r="S324" s="8">
        <v>0.4</v>
      </c>
      <c r="T324" s="7">
        <v>1.88</v>
      </c>
      <c r="U324" s="7">
        <v>0.37</v>
      </c>
      <c r="V324" s="7">
        <v>0.76</v>
      </c>
      <c r="W324" s="10">
        <v>0.6</v>
      </c>
      <c r="Z324" s="3">
        <f t="shared" si="121"/>
        <v>-0.64844498295349862</v>
      </c>
      <c r="AA324" s="3">
        <f t="shared" si="122"/>
        <v>-0.66965138940589031</v>
      </c>
      <c r="AB324" s="3">
        <f t="shared" si="142"/>
        <v>-0.70801920047563194</v>
      </c>
      <c r="AC324" s="45">
        <f t="shared" si="143"/>
        <v>-0.70801920047563194</v>
      </c>
      <c r="AE324" s="13">
        <f t="shared" si="127"/>
        <v>-0.12275475833368256</v>
      </c>
      <c r="AF324" s="13">
        <f t="shared" si="128"/>
        <v>-0.12676926591354284</v>
      </c>
      <c r="AG324" s="13">
        <f t="shared" si="125"/>
        <v>-0.13403253650622515</v>
      </c>
      <c r="AH324" s="35">
        <f t="shared" si="126"/>
        <v>-0.13403253650622515</v>
      </c>
    </row>
    <row r="325" spans="1:34">
      <c r="A325" s="1" t="s">
        <v>35</v>
      </c>
      <c r="B325" s="1">
        <v>1992</v>
      </c>
      <c r="C325" s="2">
        <v>-1.2139177778284762</v>
      </c>
      <c r="D325" s="2">
        <v>4.9189982050000012</v>
      </c>
      <c r="E325" s="3">
        <f t="shared" si="130"/>
        <v>-6.1329159828284768E-2</v>
      </c>
      <c r="F325" s="4">
        <v>139934.27392000001</v>
      </c>
      <c r="G325" s="4">
        <v>334654</v>
      </c>
      <c r="H325" s="3">
        <f t="shared" si="141"/>
        <v>0.46125273677873041</v>
      </c>
      <c r="I325" s="3">
        <f t="shared" si="129"/>
        <v>0.41814612680559626</v>
      </c>
      <c r="J325" s="5">
        <v>7.4626478197801771E-2</v>
      </c>
      <c r="K325" s="6">
        <v>7.4626478197801771E-2</v>
      </c>
      <c r="L325" s="5">
        <v>7.0296468520383943E-3</v>
      </c>
      <c r="M325" s="7">
        <v>1.75</v>
      </c>
      <c r="N325" s="2">
        <v>-0.125</v>
      </c>
      <c r="O325" s="9">
        <v>-3.4799999999999998E-2</v>
      </c>
      <c r="P325" s="8">
        <v>1</v>
      </c>
      <c r="Q325" s="9">
        <v>6.7068327738412537E-4</v>
      </c>
      <c r="R325" s="10">
        <v>0.4</v>
      </c>
      <c r="S325" s="8">
        <v>0.4</v>
      </c>
      <c r="T325" s="7">
        <v>1.88</v>
      </c>
      <c r="U325" s="7">
        <v>0.37</v>
      </c>
      <c r="V325" s="7">
        <v>0.76</v>
      </c>
      <c r="W325" s="10">
        <v>0.6</v>
      </c>
      <c r="Z325" s="3">
        <f t="shared" ref="Z325:Z377" si="144">(E325/H325+M325*O325-P325*Q325)/((1-R325)*S325+U325*W325+R325-W325)</f>
        <v>-0.74249176525760885</v>
      </c>
      <c r="AA325" s="3">
        <f t="shared" ref="AA325:AA377" si="145">(E325/I325+M325*O325-P325*Q325)/((1-R325)*S325+U325*W325+R325-W325)</f>
        <v>-0.79480873238506422</v>
      </c>
      <c r="AB325" s="3">
        <f t="shared" si="142"/>
        <v>-0.8445848567205545</v>
      </c>
      <c r="AC325" s="45">
        <f t="shared" si="143"/>
        <v>-0.8445848567205545</v>
      </c>
      <c r="AE325" s="13">
        <f t="shared" si="127"/>
        <v>-0.14055841220917165</v>
      </c>
      <c r="AF325" s="13">
        <f t="shared" si="128"/>
        <v>-0.15046234673763501</v>
      </c>
      <c r="AG325" s="13">
        <f t="shared" si="125"/>
        <v>-0.15988528356993159</v>
      </c>
      <c r="AH325" s="35">
        <f t="shared" ref="AH325:AH377" si="146">(E325/(I325*(1-K325-L325))+M325*O325-P325*Q325)/((1-R325)*T325+V325*W325+R325-W325)</f>
        <v>-0.15988528356993159</v>
      </c>
    </row>
    <row r="326" spans="1:34">
      <c r="A326" s="1" t="s">
        <v>35</v>
      </c>
      <c r="B326" s="1">
        <v>1993</v>
      </c>
      <c r="C326" s="2">
        <v>1.0915233076281456</v>
      </c>
      <c r="D326" s="2">
        <v>4.85792804</v>
      </c>
      <c r="E326" s="3">
        <f t="shared" si="130"/>
        <v>-3.7664047323718544E-2</v>
      </c>
      <c r="F326" s="4">
        <v>131143.256289999</v>
      </c>
      <c r="G326" s="4">
        <v>324390</v>
      </c>
      <c r="H326" s="3">
        <f t="shared" si="141"/>
        <v>0.46125273677873041</v>
      </c>
      <c r="I326" s="3">
        <f t="shared" si="129"/>
        <v>0.40427650756804773</v>
      </c>
      <c r="J326" s="5">
        <v>7.9400900000674526E-2</v>
      </c>
      <c r="K326" s="6">
        <v>7.9400900000674526E-2</v>
      </c>
      <c r="L326" s="5">
        <v>-7.2714525479740432E-3</v>
      </c>
      <c r="M326" s="7">
        <v>1.75</v>
      </c>
      <c r="N326" s="2">
        <v>-1.3839999999999999</v>
      </c>
      <c r="O326" s="9">
        <v>-4.6679999999999999E-2</v>
      </c>
      <c r="P326" s="8">
        <v>1</v>
      </c>
      <c r="Q326" s="9">
        <v>-2.5267857395371084E-2</v>
      </c>
      <c r="R326" s="10">
        <v>0.4</v>
      </c>
      <c r="S326" s="8">
        <v>0.4</v>
      </c>
      <c r="T326" s="7">
        <v>1.88</v>
      </c>
      <c r="U326" s="7">
        <v>0.37</v>
      </c>
      <c r="V326" s="7">
        <v>0.76</v>
      </c>
      <c r="W326" s="10">
        <v>0.6</v>
      </c>
      <c r="Z326" s="3">
        <f t="shared" si="144"/>
        <v>-0.52701576057209387</v>
      </c>
      <c r="AA326" s="3">
        <f t="shared" si="145"/>
        <v>-0.57093976611624098</v>
      </c>
      <c r="AB326" s="3">
        <f t="shared" si="142"/>
        <v>-0.59858195330377539</v>
      </c>
      <c r="AC326" s="45">
        <f t="shared" si="143"/>
        <v>-0.59858195330377539</v>
      </c>
      <c r="AE326" s="13">
        <f t="shared" si="127"/>
        <v>-9.9767434443561134E-2</v>
      </c>
      <c r="AF326" s="13">
        <f t="shared" si="128"/>
        <v>-0.10808252797865257</v>
      </c>
      <c r="AG326" s="13">
        <f t="shared" ref="AG326:AG377" si="147">(E326/(I326*(1-J326-L326))+M326*O326-P326*Q326)/((1-R326)*T326+V326*W326+R326-W326)</f>
        <v>-0.11331536977282455</v>
      </c>
      <c r="AH326" s="35">
        <f t="shared" si="146"/>
        <v>-0.11331536977282455</v>
      </c>
    </row>
    <row r="327" spans="1:34">
      <c r="A327" s="1" t="s">
        <v>35</v>
      </c>
      <c r="B327" s="1">
        <v>1994</v>
      </c>
      <c r="C327" s="2">
        <v>2.1699008469514096</v>
      </c>
      <c r="D327" s="2">
        <v>4.85792804</v>
      </c>
      <c r="E327" s="3">
        <f t="shared" si="130"/>
        <v>-2.6880271930485904E-2</v>
      </c>
      <c r="F327" s="4">
        <v>145825.19897</v>
      </c>
      <c r="G327" s="4">
        <v>348911</v>
      </c>
      <c r="H327" s="3">
        <f t="shared" si="141"/>
        <v>0.46125273677873041</v>
      </c>
      <c r="I327" s="3">
        <f t="shared" si="129"/>
        <v>0.41794382799625118</v>
      </c>
      <c r="J327" s="5">
        <v>6.8183450701554765E-2</v>
      </c>
      <c r="K327" s="6">
        <v>6.8183450701554765E-2</v>
      </c>
      <c r="L327" s="5">
        <v>-2.6820403660078623E-2</v>
      </c>
      <c r="M327" s="7">
        <v>1.75</v>
      </c>
      <c r="N327" s="2">
        <v>-0.89600000000000002</v>
      </c>
      <c r="O327" s="9">
        <v>-4.2140000000000004E-2</v>
      </c>
      <c r="P327" s="8">
        <v>1</v>
      </c>
      <c r="Q327" s="9">
        <v>-1.8137737353709261E-2</v>
      </c>
      <c r="R327" s="10">
        <v>0.4</v>
      </c>
      <c r="S327" s="8">
        <v>0.4</v>
      </c>
      <c r="T327" s="7">
        <v>1.88</v>
      </c>
      <c r="U327" s="7">
        <v>0.37</v>
      </c>
      <c r="V327" s="7">
        <v>0.76</v>
      </c>
      <c r="W327" s="10">
        <v>0.6</v>
      </c>
      <c r="Z327" s="3">
        <f t="shared" si="144"/>
        <v>-0.43467148543202011</v>
      </c>
      <c r="AA327" s="3">
        <f t="shared" si="145"/>
        <v>-0.4577205198135742</v>
      </c>
      <c r="AB327" s="3">
        <f t="shared" si="142"/>
        <v>-0.46831239387756862</v>
      </c>
      <c r="AC327" s="45">
        <f t="shared" si="143"/>
        <v>-0.46831239387756862</v>
      </c>
      <c r="AE327" s="13">
        <f t="shared" si="127"/>
        <v>-8.2286075999414218E-2</v>
      </c>
      <c r="AF327" s="13">
        <f t="shared" si="128"/>
        <v>-8.6649404762396284E-2</v>
      </c>
      <c r="AG327" s="13">
        <f t="shared" si="147"/>
        <v>-8.8654513869886556E-2</v>
      </c>
      <c r="AH327" s="35">
        <f t="shared" si="146"/>
        <v>-8.8654513869886556E-2</v>
      </c>
    </row>
    <row r="328" spans="1:34">
      <c r="A328" s="1" t="s">
        <v>35</v>
      </c>
      <c r="B328" s="1">
        <v>1995</v>
      </c>
      <c r="C328" s="2">
        <v>1.8143385289913159</v>
      </c>
      <c r="D328" s="2">
        <v>4.85792804</v>
      </c>
      <c r="E328" s="3">
        <f t="shared" si="130"/>
        <v>-3.043589511008684E-2</v>
      </c>
      <c r="F328" s="4">
        <v>177626.230249999</v>
      </c>
      <c r="G328" s="4">
        <v>419348</v>
      </c>
      <c r="H328" s="3">
        <f t="shared" si="141"/>
        <v>0.46125273677873041</v>
      </c>
      <c r="I328" s="3">
        <f t="shared" si="129"/>
        <v>0.42357714893119558</v>
      </c>
      <c r="J328" s="5">
        <v>6.2787939181712868E-2</v>
      </c>
      <c r="K328" s="6">
        <v>6.2787939181712868E-2</v>
      </c>
      <c r="L328" s="5">
        <v>-4.3299826760830815E-2</v>
      </c>
      <c r="M328" s="7">
        <v>1.75</v>
      </c>
      <c r="N328" s="2">
        <v>-1.3049999999999999</v>
      </c>
      <c r="O328" s="9">
        <v>-5.194E-2</v>
      </c>
      <c r="P328" s="8">
        <v>1</v>
      </c>
      <c r="Q328" s="9">
        <v>-1.379735500462451E-2</v>
      </c>
      <c r="R328" s="10">
        <v>0.4</v>
      </c>
      <c r="S328" s="8">
        <v>0.4</v>
      </c>
      <c r="T328" s="7">
        <v>1.88</v>
      </c>
      <c r="U328" s="7">
        <v>0.37</v>
      </c>
      <c r="V328" s="7">
        <v>0.76</v>
      </c>
      <c r="W328" s="10">
        <v>0.6</v>
      </c>
      <c r="Z328" s="3">
        <f t="shared" si="144"/>
        <v>-0.54611806845047273</v>
      </c>
      <c r="AA328" s="3">
        <f t="shared" si="145"/>
        <v>-0.56851937483041926</v>
      </c>
      <c r="AB328" s="3">
        <f t="shared" si="142"/>
        <v>-0.57397028691471907</v>
      </c>
      <c r="AC328" s="45">
        <f t="shared" si="143"/>
        <v>-0.57397028691471907</v>
      </c>
      <c r="AE328" s="13">
        <f t="shared" si="127"/>
        <v>-0.10338362278469933</v>
      </c>
      <c r="AF328" s="13">
        <f t="shared" si="128"/>
        <v>-0.10762433251847534</v>
      </c>
      <c r="AG328" s="13">
        <f t="shared" si="147"/>
        <v>-0.10865622483501186</v>
      </c>
      <c r="AH328" s="35">
        <f t="shared" si="146"/>
        <v>-0.10865622483501186</v>
      </c>
    </row>
    <row r="329" spans="1:34">
      <c r="A329" s="1" t="s">
        <v>35</v>
      </c>
      <c r="B329" s="1">
        <v>1996</v>
      </c>
      <c r="C329" s="2">
        <v>2.5871612703959119</v>
      </c>
      <c r="D329" s="2">
        <v>4.85792804</v>
      </c>
      <c r="E329" s="3">
        <f t="shared" si="130"/>
        <v>-2.2707667696040882E-2</v>
      </c>
      <c r="F329" s="4">
        <v>177368.49598000001</v>
      </c>
      <c r="G329" s="4">
        <v>418106</v>
      </c>
      <c r="H329" s="3">
        <f t="shared" si="141"/>
        <v>0.46125273677873041</v>
      </c>
      <c r="I329" s="3">
        <f t="shared" si="129"/>
        <v>0.42421896834773959</v>
      </c>
      <c r="J329" s="5">
        <v>7.894178187794211E-2</v>
      </c>
      <c r="K329" s="6">
        <v>7.894178187794211E-2</v>
      </c>
      <c r="L329" s="5">
        <v>-2.1473425649298897E-2</v>
      </c>
      <c r="M329" s="7">
        <v>1.75</v>
      </c>
      <c r="N329" s="2">
        <v>-0.60799999999999998</v>
      </c>
      <c r="O329" s="9">
        <v>-4.1769999999999995E-2</v>
      </c>
      <c r="P329" s="8">
        <v>1</v>
      </c>
      <c r="Q329" s="9">
        <v>-1.740767744450478E-2</v>
      </c>
      <c r="R329" s="10">
        <v>0.4</v>
      </c>
      <c r="S329" s="8">
        <v>0.4</v>
      </c>
      <c r="T329" s="7">
        <v>1.88</v>
      </c>
      <c r="U329" s="7">
        <v>0.37</v>
      </c>
      <c r="V329" s="7">
        <v>0.76</v>
      </c>
      <c r="W329" s="10">
        <v>0.6</v>
      </c>
      <c r="Z329" s="3">
        <f t="shared" si="144"/>
        <v>-0.40045895543545706</v>
      </c>
      <c r="AA329" s="3">
        <f t="shared" si="145"/>
        <v>-0.41686259076826637</v>
      </c>
      <c r="AB329" s="3">
        <f t="shared" si="142"/>
        <v>-0.4293196058638814</v>
      </c>
      <c r="AC329" s="45">
        <f t="shared" si="143"/>
        <v>-0.4293196058638814</v>
      </c>
      <c r="AE329" s="13">
        <f t="shared" si="127"/>
        <v>-7.580942653474694E-2</v>
      </c>
      <c r="AF329" s="13">
        <f t="shared" si="128"/>
        <v>-7.891473900381922E-2</v>
      </c>
      <c r="AG329" s="13">
        <f t="shared" si="147"/>
        <v>-8.1272931167873513E-2</v>
      </c>
      <c r="AH329" s="35">
        <f t="shared" si="146"/>
        <v>-8.1272931167873513E-2</v>
      </c>
    </row>
    <row r="330" spans="1:34">
      <c r="A330" s="1" t="s">
        <v>35</v>
      </c>
      <c r="B330" s="1">
        <v>1997</v>
      </c>
      <c r="C330" s="2">
        <v>5.2113900861735427</v>
      </c>
      <c r="D330" s="2">
        <v>4.0299672749999988</v>
      </c>
      <c r="E330" s="3">
        <f t="shared" si="130"/>
        <v>1.1814228111735438E-2</v>
      </c>
      <c r="F330" s="4">
        <v>184433.19759</v>
      </c>
      <c r="G330" s="4">
        <v>387013</v>
      </c>
      <c r="H330" s="3">
        <f t="shared" si="141"/>
        <v>0.46125273677873041</v>
      </c>
      <c r="I330" s="3">
        <f t="shared" si="129"/>
        <v>0.47655556167363888</v>
      </c>
      <c r="J330" s="5">
        <v>7.1146034305855185E-2</v>
      </c>
      <c r="K330" s="6">
        <v>7.1146034305855185E-2</v>
      </c>
      <c r="L330" s="5">
        <v>-4.0360462215826912E-2</v>
      </c>
      <c r="M330" s="7">
        <v>1.75</v>
      </c>
      <c r="N330" s="2">
        <v>2.4E-2</v>
      </c>
      <c r="O330" s="9">
        <v>-3.4880000000000001E-2</v>
      </c>
      <c r="P330" s="8">
        <v>1</v>
      </c>
      <c r="Q330" s="9">
        <v>-1.2410062019316454E-2</v>
      </c>
      <c r="R330" s="10">
        <v>0.4</v>
      </c>
      <c r="S330" s="8">
        <v>0.4</v>
      </c>
      <c r="T330" s="7">
        <v>1.88</v>
      </c>
      <c r="U330" s="7">
        <v>0.37</v>
      </c>
      <c r="V330" s="7">
        <v>0.76</v>
      </c>
      <c r="W330" s="10">
        <v>0.6</v>
      </c>
      <c r="Z330" s="3">
        <f t="shared" si="144"/>
        <v>-8.7849569746401707E-2</v>
      </c>
      <c r="AA330" s="3">
        <f t="shared" si="145"/>
        <v>-9.098880000016589E-2</v>
      </c>
      <c r="AB330" s="3">
        <f t="shared" si="142"/>
        <v>-8.7983292082677078E-2</v>
      </c>
      <c r="AC330" s="45">
        <f t="shared" si="143"/>
        <v>-8.7983292082677078E-2</v>
      </c>
      <c r="AE330" s="13">
        <f t="shared" si="127"/>
        <v>-1.6630482134073157E-2</v>
      </c>
      <c r="AF330" s="13">
        <f t="shared" si="128"/>
        <v>-1.7224758381534293E-2</v>
      </c>
      <c r="AG330" s="13">
        <f t="shared" si="147"/>
        <v>-1.6655796622587715E-2</v>
      </c>
      <c r="AH330" s="35">
        <f t="shared" si="146"/>
        <v>-1.6655796622587715E-2</v>
      </c>
    </row>
    <row r="331" spans="1:34">
      <c r="A331" s="1" t="s">
        <v>35</v>
      </c>
      <c r="B331" s="1">
        <v>1998</v>
      </c>
      <c r="C331" s="2">
        <v>1.7991402773808096</v>
      </c>
      <c r="D331" s="2">
        <v>4.0299672749999988</v>
      </c>
      <c r="E331" s="3">
        <f t="shared" si="130"/>
        <v>-2.2308269976191893E-2</v>
      </c>
      <c r="F331" s="4">
        <v>167595.51632</v>
      </c>
      <c r="G331" s="4">
        <v>403202</v>
      </c>
      <c r="H331" s="3">
        <f t="shared" si="141"/>
        <v>0.46125273677873041</v>
      </c>
      <c r="I331" s="3">
        <f t="shared" si="129"/>
        <v>0.41566142112390314</v>
      </c>
      <c r="J331" s="5">
        <v>5.2905563373646387E-2</v>
      </c>
      <c r="K331" s="6">
        <v>5.2905563373646387E-2</v>
      </c>
      <c r="L331" s="5">
        <v>1.6959046660610759E-2</v>
      </c>
      <c r="M331" s="7">
        <v>1.75</v>
      </c>
      <c r="N331" s="2">
        <v>0.38800000000000001</v>
      </c>
      <c r="O331" s="9">
        <v>-2.4080000000000001E-2</v>
      </c>
      <c r="P331" s="8">
        <v>1</v>
      </c>
      <c r="Q331" s="9">
        <v>-6.9893874467549973E-3</v>
      </c>
      <c r="R331" s="10">
        <v>0.4</v>
      </c>
      <c r="S331" s="8">
        <v>0.4</v>
      </c>
      <c r="T331" s="7">
        <v>1.88</v>
      </c>
      <c r="U331" s="7">
        <v>0.37</v>
      </c>
      <c r="V331" s="7">
        <v>0.76</v>
      </c>
      <c r="W331" s="10">
        <v>0.6</v>
      </c>
      <c r="Z331" s="3">
        <f t="shared" si="144"/>
        <v>-0.31876007077821317</v>
      </c>
      <c r="AA331" s="3">
        <f t="shared" si="145"/>
        <v>-0.33900741430354658</v>
      </c>
      <c r="AB331" s="3">
        <f t="shared" si="142"/>
        <v>-0.35439377654264098</v>
      </c>
      <c r="AC331" s="45">
        <f t="shared" si="143"/>
        <v>-0.35439377654264098</v>
      </c>
      <c r="AE331" s="13">
        <f t="shared" si="127"/>
        <v>-6.0343308196453657E-2</v>
      </c>
      <c r="AF331" s="13">
        <f t="shared" si="128"/>
        <v>-6.4176259066133834E-2</v>
      </c>
      <c r="AG331" s="13">
        <f t="shared" si="147"/>
        <v>-6.7088995270355459E-2</v>
      </c>
      <c r="AH331" s="35">
        <f t="shared" si="146"/>
        <v>-6.7088995270355459E-2</v>
      </c>
    </row>
    <row r="332" spans="1:34">
      <c r="A332" s="1" t="s">
        <v>35</v>
      </c>
      <c r="B332" s="1">
        <v>1999</v>
      </c>
      <c r="C332" s="2">
        <v>2.9270418463921741</v>
      </c>
      <c r="D332" s="2">
        <v>4.0299672749999988</v>
      </c>
      <c r="E332" s="3">
        <f t="shared" si="130"/>
        <v>-1.1029254286078247E-2</v>
      </c>
      <c r="F332" s="4">
        <v>170538.25323</v>
      </c>
      <c r="G332" s="4">
        <v>411997</v>
      </c>
      <c r="H332" s="3">
        <f t="shared" si="141"/>
        <v>0.46125273677873041</v>
      </c>
      <c r="I332" s="3">
        <f t="shared" si="129"/>
        <v>0.4139308131612609</v>
      </c>
      <c r="J332" s="5">
        <v>7.076931099873289E-2</v>
      </c>
      <c r="K332" s="6">
        <v>7.076931099873289E-2</v>
      </c>
      <c r="L332" s="5">
        <v>-2.2005189408487634E-2</v>
      </c>
      <c r="M332" s="7">
        <v>1.75</v>
      </c>
      <c r="N332" s="2">
        <v>1.3480000000000001</v>
      </c>
      <c r="O332" s="9">
        <v>-9.6200000000000001E-3</v>
      </c>
      <c r="P332" s="8">
        <v>1</v>
      </c>
      <c r="Q332" s="9">
        <v>-1.905384289350712E-3</v>
      </c>
      <c r="R332" s="10">
        <v>0.4</v>
      </c>
      <c r="S332" s="8">
        <v>0.4</v>
      </c>
      <c r="T332" s="7">
        <v>1.88</v>
      </c>
      <c r="U332" s="7">
        <v>0.37</v>
      </c>
      <c r="V332" s="7">
        <v>0.76</v>
      </c>
      <c r="W332" s="10">
        <v>0.6</v>
      </c>
      <c r="Z332" s="3">
        <f t="shared" si="144"/>
        <v>-0.14824861161442665</v>
      </c>
      <c r="AA332" s="3">
        <f t="shared" si="145"/>
        <v>-0.15868236424505505</v>
      </c>
      <c r="AB332" s="3">
        <f t="shared" si="142"/>
        <v>-0.16389586312743515</v>
      </c>
      <c r="AC332" s="45">
        <f t="shared" si="143"/>
        <v>-0.16389586312743515</v>
      </c>
      <c r="AE332" s="13">
        <f t="shared" si="127"/>
        <v>-2.8064404799840886E-2</v>
      </c>
      <c r="AF332" s="13">
        <f t="shared" si="128"/>
        <v>-3.0039580514598575E-2</v>
      </c>
      <c r="AG332" s="13">
        <f t="shared" si="147"/>
        <v>-3.1026529002447987E-2</v>
      </c>
      <c r="AH332" s="35">
        <f t="shared" si="146"/>
        <v>-3.1026529002447987E-2</v>
      </c>
    </row>
    <row r="333" spans="1:34">
      <c r="A333" s="1" t="s">
        <v>35</v>
      </c>
      <c r="B333" s="1">
        <v>2000</v>
      </c>
      <c r="C333" s="2">
        <v>1.2433499117966402</v>
      </c>
      <c r="D333" s="2">
        <v>4.0299672749999988</v>
      </c>
      <c r="E333" s="3">
        <f t="shared" si="130"/>
        <v>-2.7866173632033586E-2</v>
      </c>
      <c r="F333" s="4">
        <v>180071.66583000001</v>
      </c>
      <c r="G333" s="4">
        <v>386204</v>
      </c>
      <c r="H333" s="3">
        <f t="shared" si="141"/>
        <v>0.46125273677873041</v>
      </c>
      <c r="I333" s="3">
        <f t="shared" si="129"/>
        <v>0.46626048883491628</v>
      </c>
      <c r="J333" s="5">
        <v>0.1119197297392146</v>
      </c>
      <c r="K333" s="6">
        <v>0.1119197297392146</v>
      </c>
      <c r="L333" s="5">
        <v>1.4006955916703546E-2</v>
      </c>
      <c r="M333" s="7">
        <v>1.75</v>
      </c>
      <c r="N333" s="2">
        <v>1.76</v>
      </c>
      <c r="O333" s="9">
        <v>-3.0399999999999997E-3</v>
      </c>
      <c r="P333" s="8">
        <v>1</v>
      </c>
      <c r="Q333" s="9">
        <v>1.0798932984467324E-2</v>
      </c>
      <c r="R333" s="10">
        <v>0.4</v>
      </c>
      <c r="S333" s="8">
        <v>0.4</v>
      </c>
      <c r="T333" s="7">
        <v>1.88</v>
      </c>
      <c r="U333" s="7">
        <v>0.37</v>
      </c>
      <c r="V333" s="7">
        <v>0.76</v>
      </c>
      <c r="W333" s="10">
        <v>0.6</v>
      </c>
      <c r="Z333" s="3">
        <f t="shared" si="144"/>
        <v>-0.29211085153658578</v>
      </c>
      <c r="AA333" s="3">
        <f t="shared" si="145"/>
        <v>-0.28963427761884519</v>
      </c>
      <c r="AB333" s="3">
        <f t="shared" si="142"/>
        <v>-0.32249804474971422</v>
      </c>
      <c r="AC333" s="45">
        <f t="shared" si="143"/>
        <v>-0.32249804474971422</v>
      </c>
      <c r="AE333" s="13">
        <f t="shared" si="127"/>
        <v>-5.5298441548110901E-2</v>
      </c>
      <c r="AF333" s="13">
        <f t="shared" si="128"/>
        <v>-5.4829610358480815E-2</v>
      </c>
      <c r="AG333" s="13">
        <f t="shared" si="147"/>
        <v>-6.1050930436723362E-2</v>
      </c>
      <c r="AH333" s="35">
        <f t="shared" si="146"/>
        <v>-6.1050930436723362E-2</v>
      </c>
    </row>
    <row r="334" spans="1:34">
      <c r="A334" s="1" t="s">
        <v>35</v>
      </c>
      <c r="B334" s="1">
        <v>2001</v>
      </c>
      <c r="C334" s="2">
        <v>1.0317801338762289</v>
      </c>
      <c r="D334" s="2">
        <v>3.8190823700000003</v>
      </c>
      <c r="E334" s="3">
        <f t="shared" si="130"/>
        <v>-2.7873022361237718E-2</v>
      </c>
      <c r="F334" s="4">
        <v>169479.89064</v>
      </c>
      <c r="G334" s="4">
        <v>400998</v>
      </c>
      <c r="H334" s="3">
        <f t="shared" si="141"/>
        <v>0.46125273677873041</v>
      </c>
      <c r="I334" s="3">
        <f t="shared" si="129"/>
        <v>0.42264522675923571</v>
      </c>
      <c r="J334" s="5">
        <v>0.10216867640460851</v>
      </c>
      <c r="K334" s="6">
        <v>0.10216867640460851</v>
      </c>
      <c r="L334" s="5">
        <v>1.1023660774671536E-3</v>
      </c>
      <c r="M334" s="7">
        <v>1.75</v>
      </c>
      <c r="N334" s="2">
        <v>1.2969999999999999</v>
      </c>
      <c r="O334" s="9">
        <v>-4.1399999999999996E-3</v>
      </c>
      <c r="P334" s="8">
        <v>1</v>
      </c>
      <c r="Q334" s="9">
        <v>1.0001487399842442E-2</v>
      </c>
      <c r="R334" s="10">
        <v>0.4</v>
      </c>
      <c r="S334" s="8">
        <v>0.4</v>
      </c>
      <c r="T334" s="7">
        <v>1.88</v>
      </c>
      <c r="U334" s="7">
        <v>0.37</v>
      </c>
      <c r="V334" s="7">
        <v>0.76</v>
      </c>
      <c r="W334" s="10">
        <v>0.6</v>
      </c>
      <c r="Z334" s="3">
        <f t="shared" si="144"/>
        <v>-0.29647116650098243</v>
      </c>
      <c r="AA334" s="3">
        <f t="shared" si="145"/>
        <v>-0.31753995872235924</v>
      </c>
      <c r="AB334" s="3">
        <f t="shared" si="142"/>
        <v>-0.34652835369576862</v>
      </c>
      <c r="AC334" s="45">
        <f t="shared" si="143"/>
        <v>-0.34652835369576862</v>
      </c>
      <c r="AE334" s="13">
        <f t="shared" si="127"/>
        <v>-5.6123876895417202E-2</v>
      </c>
      <c r="AF334" s="13">
        <f t="shared" si="128"/>
        <v>-6.0112333226342581E-2</v>
      </c>
      <c r="AG334" s="13">
        <f t="shared" si="147"/>
        <v>-6.5600020714083371E-2</v>
      </c>
      <c r="AH334" s="35">
        <f t="shared" si="146"/>
        <v>-6.5600020714083371E-2</v>
      </c>
    </row>
    <row r="335" spans="1:34">
      <c r="A335" s="1" t="s">
        <v>35</v>
      </c>
      <c r="B335" s="1">
        <v>2002</v>
      </c>
      <c r="C335" s="2">
        <v>-0.53813776015927983</v>
      </c>
      <c r="D335" s="2">
        <v>3.8190823700000003</v>
      </c>
      <c r="E335" s="3">
        <f t="shared" si="130"/>
        <v>-4.3572201301592804E-2</v>
      </c>
      <c r="F335" s="4">
        <v>175385.18385</v>
      </c>
      <c r="G335" s="4">
        <v>439357</v>
      </c>
      <c r="H335" s="3">
        <f t="shared" si="141"/>
        <v>0.46125273677873041</v>
      </c>
      <c r="I335" s="3">
        <f t="shared" si="129"/>
        <v>0.39918604654074025</v>
      </c>
      <c r="J335" s="5">
        <v>0.10012924384524727</v>
      </c>
      <c r="K335" s="6">
        <v>0.10012924384524727</v>
      </c>
      <c r="L335" s="5">
        <v>-3.582573594367112E-4</v>
      </c>
      <c r="M335" s="7">
        <v>1.75</v>
      </c>
      <c r="N335" s="2">
        <v>-1.115</v>
      </c>
      <c r="O335" s="9">
        <v>-2.6249999999999999E-2</v>
      </c>
      <c r="P335" s="8">
        <v>1</v>
      </c>
      <c r="Q335" s="9">
        <v>8.6257110104933537E-4</v>
      </c>
      <c r="R335" s="10">
        <v>0.4</v>
      </c>
      <c r="S335" s="8">
        <v>0.4</v>
      </c>
      <c r="T335" s="7">
        <v>1.88</v>
      </c>
      <c r="U335" s="7">
        <v>0.37</v>
      </c>
      <c r="V335" s="7">
        <v>0.76</v>
      </c>
      <c r="W335" s="10">
        <v>0.6</v>
      </c>
      <c r="Z335" s="3">
        <f t="shared" si="144"/>
        <v>-0.53917934228988884</v>
      </c>
      <c r="AA335" s="3">
        <f t="shared" si="145"/>
        <v>-0.59523926423184081</v>
      </c>
      <c r="AB335" s="3">
        <f t="shared" si="142"/>
        <v>-0.64141184168214194</v>
      </c>
      <c r="AC335" s="45">
        <f t="shared" si="143"/>
        <v>-0.64141184168214194</v>
      </c>
      <c r="AE335" s="13">
        <f t="shared" si="127"/>
        <v>-0.10207007780343273</v>
      </c>
      <c r="AF335" s="13">
        <f t="shared" si="128"/>
        <v>-0.11268257747741497</v>
      </c>
      <c r="AG335" s="13">
        <f t="shared" si="147"/>
        <v>-0.12142333997161936</v>
      </c>
      <c r="AH335" s="35">
        <f t="shared" si="146"/>
        <v>-0.12142333997161936</v>
      </c>
    </row>
    <row r="336" spans="1:34">
      <c r="A336" s="1" t="s">
        <v>35</v>
      </c>
      <c r="B336" s="1">
        <v>2003</v>
      </c>
      <c r="C336" s="2">
        <v>2.1705035107188624</v>
      </c>
      <c r="D336" s="2">
        <v>3.8190823700000003</v>
      </c>
      <c r="E336" s="3">
        <f t="shared" si="130"/>
        <v>-1.6485788592811378E-2</v>
      </c>
      <c r="F336" s="4">
        <v>227343.89905000001</v>
      </c>
      <c r="G336" s="4">
        <v>539343</v>
      </c>
      <c r="H336" s="3">
        <f t="shared" si="141"/>
        <v>0.46125273677873041</v>
      </c>
      <c r="I336" s="3">
        <f t="shared" si="129"/>
        <v>0.42152006988131857</v>
      </c>
      <c r="J336" s="5">
        <v>9.369903691540124E-2</v>
      </c>
      <c r="K336" s="6">
        <v>9.369903691540124E-2</v>
      </c>
      <c r="L336" s="5">
        <v>-5.7878431115024401E-3</v>
      </c>
      <c r="M336" s="7">
        <v>1.75</v>
      </c>
      <c r="N336" s="2">
        <v>-1.7010000000000001</v>
      </c>
      <c r="O336" s="9">
        <v>-3.1859999999999999E-2</v>
      </c>
      <c r="P336" s="8">
        <v>1</v>
      </c>
      <c r="Q336" s="9">
        <v>-5.0390524369329859E-3</v>
      </c>
      <c r="R336" s="10">
        <v>0.4</v>
      </c>
      <c r="S336" s="8">
        <v>0.4</v>
      </c>
      <c r="T336" s="7">
        <v>1.88</v>
      </c>
      <c r="U336" s="7">
        <v>0.37</v>
      </c>
      <c r="V336" s="7">
        <v>0.76</v>
      </c>
      <c r="W336" s="10">
        <v>0.6</v>
      </c>
      <c r="Z336" s="3">
        <f t="shared" si="144"/>
        <v>-0.32998962816897798</v>
      </c>
      <c r="AA336" s="3">
        <f t="shared" si="145"/>
        <v>-0.34284838364423437</v>
      </c>
      <c r="AB336" s="3">
        <f t="shared" si="142"/>
        <v>-0.35723627763556975</v>
      </c>
      <c r="AC336" s="45">
        <f t="shared" si="143"/>
        <v>-0.35723627763556975</v>
      </c>
      <c r="AE336" s="13">
        <f t="shared" si="127"/>
        <v>-6.2469134812335431E-2</v>
      </c>
      <c r="AF336" s="13">
        <f t="shared" si="128"/>
        <v>-6.4903378984674423E-2</v>
      </c>
      <c r="AG336" s="13">
        <f t="shared" si="147"/>
        <v>-6.7627098800953245E-2</v>
      </c>
      <c r="AH336" s="35">
        <f t="shared" si="146"/>
        <v>-6.7627098800953245E-2</v>
      </c>
    </row>
    <row r="337" spans="1:34">
      <c r="A337" s="1" t="s">
        <v>35</v>
      </c>
      <c r="B337" s="1">
        <v>2004</v>
      </c>
      <c r="C337" s="2">
        <v>4.7269791779271495</v>
      </c>
      <c r="D337" s="2">
        <v>3.8190823700000003</v>
      </c>
      <c r="E337" s="3">
        <f t="shared" si="130"/>
        <v>9.0789680792714919E-3</v>
      </c>
      <c r="F337" s="4">
        <v>290477.04044000001</v>
      </c>
      <c r="G337" s="4">
        <v>610691</v>
      </c>
      <c r="H337" s="3">
        <f t="shared" si="141"/>
        <v>0.46125273677873041</v>
      </c>
      <c r="I337" s="3">
        <f t="shared" si="129"/>
        <v>0.4756530560299726</v>
      </c>
      <c r="J337" s="5">
        <v>0.10687521975884046</v>
      </c>
      <c r="K337" s="6">
        <v>0.10687521975884046</v>
      </c>
      <c r="L337" s="5">
        <v>-4.2450771743240023E-2</v>
      </c>
      <c r="M337" s="7">
        <v>1.75</v>
      </c>
      <c r="N337" s="2">
        <v>-0.876</v>
      </c>
      <c r="O337" s="9">
        <v>-1.9599999999999999E-2</v>
      </c>
      <c r="P337" s="8">
        <v>1</v>
      </c>
      <c r="Q337" s="9">
        <v>-4.928599775633405E-4</v>
      </c>
      <c r="R337" s="10">
        <v>0.4</v>
      </c>
      <c r="S337" s="8">
        <v>0.4</v>
      </c>
      <c r="T337" s="7">
        <v>1.88</v>
      </c>
      <c r="U337" s="7">
        <v>0.37</v>
      </c>
      <c r="V337" s="7">
        <v>0.76</v>
      </c>
      <c r="W337" s="10">
        <v>0.6</v>
      </c>
      <c r="Z337" s="3">
        <f t="shared" si="144"/>
        <v>-5.3907851836961784E-2</v>
      </c>
      <c r="AA337" s="3">
        <f t="shared" si="145"/>
        <v>-5.6182310618651241E-2</v>
      </c>
      <c r="AB337" s="3">
        <f t="shared" si="142"/>
        <v>-5.1165626590768988E-2</v>
      </c>
      <c r="AC337" s="45">
        <f t="shared" si="143"/>
        <v>-5.1165626590768988E-2</v>
      </c>
      <c r="AE337" s="13">
        <f t="shared" si="127"/>
        <v>-1.0205099119424847E-2</v>
      </c>
      <c r="AF337" s="13">
        <f t="shared" si="128"/>
        <v>-1.0635668628675309E-2</v>
      </c>
      <c r="AG337" s="13">
        <f t="shared" si="147"/>
        <v>-9.6859784442062686E-3</v>
      </c>
      <c r="AH337" s="35">
        <f t="shared" si="146"/>
        <v>-9.6859784442062686E-3</v>
      </c>
    </row>
    <row r="338" spans="1:34">
      <c r="A338" s="1" t="s">
        <v>35</v>
      </c>
      <c r="B338" s="1">
        <v>2005</v>
      </c>
      <c r="C338" s="2">
        <v>4.4138572501925317</v>
      </c>
      <c r="D338" s="2">
        <v>4.1103328411572972</v>
      </c>
      <c r="E338" s="3">
        <f t="shared" si="130"/>
        <v>3.0352440903523448E-3</v>
      </c>
      <c r="F338" s="4">
        <v>320065.00900999899</v>
      </c>
      <c r="G338" s="4">
        <v>634044</v>
      </c>
      <c r="H338" s="3">
        <f t="shared" si="141"/>
        <v>0.46125273677873041</v>
      </c>
      <c r="I338" s="3">
        <f t="shared" si="129"/>
        <v>0.50479936567493577</v>
      </c>
      <c r="J338" s="5">
        <v>0.13856687509740997</v>
      </c>
      <c r="K338" s="6">
        <v>0.13856687509740997</v>
      </c>
      <c r="L338" s="5">
        <v>-1.8409245309902737E-2</v>
      </c>
      <c r="M338" s="7">
        <v>1.75</v>
      </c>
      <c r="N338" s="2">
        <v>-0.439</v>
      </c>
      <c r="O338" s="9">
        <v>-1.6899999999999998E-2</v>
      </c>
      <c r="P338" s="8">
        <v>1</v>
      </c>
      <c r="Q338" s="9">
        <v>1.8431844962957941E-3</v>
      </c>
      <c r="R338" s="10">
        <v>0.4</v>
      </c>
      <c r="S338" s="8">
        <v>0.4</v>
      </c>
      <c r="T338" s="7">
        <v>1.88</v>
      </c>
      <c r="U338" s="7">
        <v>0.37</v>
      </c>
      <c r="V338" s="7">
        <v>0.76</v>
      </c>
      <c r="W338" s="10">
        <v>0.6</v>
      </c>
      <c r="Z338" s="3">
        <f t="shared" si="144"/>
        <v>-9.4800566977068026E-2</v>
      </c>
      <c r="AA338" s="3">
        <f t="shared" si="145"/>
        <v>-9.696721874073802E-2</v>
      </c>
      <c r="AB338" s="3">
        <f t="shared" si="142"/>
        <v>-9.383306705852841E-2</v>
      </c>
      <c r="AC338" s="45">
        <f t="shared" si="143"/>
        <v>-9.383306705852841E-2</v>
      </c>
      <c r="AE338" s="13">
        <f t="shared" si="127"/>
        <v>-1.7946350106930509E-2</v>
      </c>
      <c r="AF338" s="13">
        <f t="shared" si="128"/>
        <v>-1.8356511062191737E-2</v>
      </c>
      <c r="AG338" s="13">
        <f t="shared" si="147"/>
        <v>-1.7763196220617374E-2</v>
      </c>
      <c r="AH338" s="35">
        <f t="shared" si="146"/>
        <v>-1.7763196220617374E-2</v>
      </c>
    </row>
    <row r="339" spans="1:34">
      <c r="A339" s="1" t="s">
        <v>35</v>
      </c>
      <c r="B339" s="1">
        <v>2006</v>
      </c>
      <c r="C339" s="2">
        <v>6.856580880854966</v>
      </c>
      <c r="D339" s="2">
        <v>4.1103328411572972</v>
      </c>
      <c r="E339" s="3">
        <f t="shared" si="130"/>
        <v>2.7462480396976689E-2</v>
      </c>
      <c r="F339" s="4">
        <v>370209.48991</v>
      </c>
      <c r="G339" s="4">
        <v>670923</v>
      </c>
      <c r="H339" s="3">
        <f t="shared" si="141"/>
        <v>0.46125273677873041</v>
      </c>
      <c r="I339" s="3">
        <f t="shared" si="129"/>
        <v>0.55179132316227053</v>
      </c>
      <c r="J339" s="5">
        <v>0.15684759296662518</v>
      </c>
      <c r="K339" s="6">
        <v>0.15684759296662518</v>
      </c>
      <c r="L339" s="5">
        <v>-6.1598723185540008E-2</v>
      </c>
      <c r="M339" s="7">
        <v>1.75</v>
      </c>
      <c r="N339" s="2">
        <v>1.4259999999999999</v>
      </c>
      <c r="O339" s="9">
        <v>-6.4000000000000005E-4</v>
      </c>
      <c r="P339" s="8">
        <v>1</v>
      </c>
      <c r="Q339" s="9">
        <v>1.5859626656432795E-2</v>
      </c>
      <c r="R339" s="10">
        <v>0.4</v>
      </c>
      <c r="S339" s="8">
        <v>0.4</v>
      </c>
      <c r="T339" s="7">
        <v>1.88</v>
      </c>
      <c r="U339" s="7">
        <v>0.37</v>
      </c>
      <c r="V339" s="7">
        <v>0.76</v>
      </c>
      <c r="W339" s="10">
        <v>0.6</v>
      </c>
      <c r="Z339" s="3">
        <f t="shared" si="144"/>
        <v>0.16243997316372233</v>
      </c>
      <c r="AA339" s="3">
        <f t="shared" si="145"/>
        <v>0.12515289483853373</v>
      </c>
      <c r="AB339" s="3">
        <f t="shared" si="142"/>
        <v>0.14515125098545306</v>
      </c>
      <c r="AC339" s="45">
        <f t="shared" si="143"/>
        <v>0.14515125098545306</v>
      </c>
      <c r="AE339" s="13">
        <f t="shared" si="127"/>
        <v>3.0750919775213333E-2</v>
      </c>
      <c r="AF339" s="13">
        <f t="shared" si="128"/>
        <v>2.3692238762786009E-2</v>
      </c>
      <c r="AG339" s="13">
        <f t="shared" si="147"/>
        <v>2.7478054738575654E-2</v>
      </c>
      <c r="AH339" s="35">
        <f t="shared" si="146"/>
        <v>2.7478054738575654E-2</v>
      </c>
    </row>
    <row r="340" spans="1:34">
      <c r="A340" s="1" t="s">
        <v>35</v>
      </c>
      <c r="B340" s="1">
        <v>2007</v>
      </c>
      <c r="C340" s="2">
        <v>4.9955453135479502</v>
      </c>
      <c r="D340" s="2">
        <v>4.1103328411572972</v>
      </c>
      <c r="E340" s="3">
        <f t="shared" si="130"/>
        <v>8.8521247239065296E-3</v>
      </c>
      <c r="F340" s="4">
        <v>456925.1</v>
      </c>
      <c r="G340" s="4">
        <v>768704</v>
      </c>
      <c r="H340" s="3">
        <f t="shared" si="141"/>
        <v>0.46125273677873041</v>
      </c>
      <c r="I340" s="3">
        <f t="shared" si="129"/>
        <v>0.59440968175006237</v>
      </c>
      <c r="J340" s="14">
        <v>0.15684759296662518</v>
      </c>
      <c r="K340" s="15">
        <v>0.2</v>
      </c>
      <c r="L340" s="5">
        <v>-2.0074502903445868E-2</v>
      </c>
      <c r="M340" s="7">
        <v>1.75</v>
      </c>
      <c r="N340" s="2">
        <v>2.762</v>
      </c>
      <c r="O340" s="9">
        <v>1.0019999999999999E-2</v>
      </c>
      <c r="P340" s="8">
        <v>1</v>
      </c>
      <c r="Q340" s="9">
        <v>2.9306214081494027E-2</v>
      </c>
      <c r="R340" s="10">
        <v>0.4</v>
      </c>
      <c r="S340" s="8">
        <v>0.4</v>
      </c>
      <c r="T340" s="7">
        <v>1.88</v>
      </c>
      <c r="U340" s="7">
        <v>0.37</v>
      </c>
      <c r="V340" s="7">
        <v>0.76</v>
      </c>
      <c r="W340" s="10">
        <v>0.6</v>
      </c>
      <c r="Z340" s="3">
        <f t="shared" si="144"/>
        <v>2.8321642615453113E-2</v>
      </c>
      <c r="AA340" s="3">
        <f t="shared" si="145"/>
        <v>1.1912525109559724E-2</v>
      </c>
      <c r="AB340" s="3">
        <f t="shared" si="142"/>
        <v>2.0918610220907921E-2</v>
      </c>
      <c r="AC340" s="33">
        <f t="shared" si="143"/>
        <v>2.4383481493313913E-2</v>
      </c>
      <c r="AE340" s="13">
        <f t="shared" si="127"/>
        <v>5.3614670269138132E-3</v>
      </c>
      <c r="AF340" s="13">
        <f t="shared" si="128"/>
        <v>2.2551167476189656E-3</v>
      </c>
      <c r="AG340" s="13">
        <f t="shared" si="147"/>
        <v>3.9600259233221642E-3</v>
      </c>
      <c r="AH340" s="36">
        <f t="shared" si="146"/>
        <v>4.615948086162028E-3</v>
      </c>
    </row>
    <row r="341" spans="1:34">
      <c r="A341" s="1" t="s">
        <v>35</v>
      </c>
      <c r="B341" s="1">
        <v>2008</v>
      </c>
      <c r="C341" s="2">
        <v>1.8529265738700376</v>
      </c>
      <c r="D341" s="2">
        <v>4.1103328411572972</v>
      </c>
      <c r="E341" s="3">
        <f t="shared" si="130"/>
        <v>-2.2574062672872593E-2</v>
      </c>
      <c r="F341" s="4">
        <v>585099.75086908066</v>
      </c>
      <c r="G341" s="4">
        <v>862900</v>
      </c>
      <c r="H341" s="3">
        <f t="shared" si="141"/>
        <v>0.46125273677873041</v>
      </c>
      <c r="I341" s="3">
        <f t="shared" si="129"/>
        <v>0.67806205918308105</v>
      </c>
      <c r="J341" s="14">
        <v>0.15684759296662518</v>
      </c>
      <c r="K341" s="15">
        <v>0.22</v>
      </c>
      <c r="L341" s="56">
        <v>-0.02</v>
      </c>
      <c r="M341" s="7">
        <v>1.75</v>
      </c>
      <c r="N341" s="2">
        <v>2.2400000000000002</v>
      </c>
      <c r="O341" s="9">
        <v>-5.8799999999999998E-3</v>
      </c>
      <c r="P341" s="8">
        <v>1</v>
      </c>
      <c r="Q341" s="9">
        <v>1.857993900916317E-2</v>
      </c>
      <c r="R341" s="10">
        <v>0.4</v>
      </c>
      <c r="S341" s="8">
        <v>0.4</v>
      </c>
      <c r="T341" s="7">
        <v>1.88</v>
      </c>
      <c r="U341" s="7">
        <v>0.37</v>
      </c>
      <c r="V341" s="7">
        <v>0.76</v>
      </c>
      <c r="W341" s="10">
        <v>0.6</v>
      </c>
      <c r="Z341" s="3">
        <f t="shared" si="144"/>
        <v>-0.29698742713584642</v>
      </c>
      <c r="AA341" s="3">
        <f t="shared" si="145"/>
        <v>-0.2372594251439844</v>
      </c>
      <c r="AB341" s="3">
        <f t="shared" si="142"/>
        <v>-0.25740541764240826</v>
      </c>
      <c r="AC341" s="33">
        <f t="shared" si="143"/>
        <v>-0.2690266297036798</v>
      </c>
      <c r="AE341" s="13">
        <f t="shared" si="127"/>
        <v>-5.6221608316179027E-2</v>
      </c>
      <c r="AF341" s="13">
        <f t="shared" si="128"/>
        <v>-4.4914717765696478E-2</v>
      </c>
      <c r="AG341" s="13">
        <f t="shared" si="147"/>
        <v>-4.8728482241554176E-2</v>
      </c>
      <c r="AH341" s="36">
        <f t="shared" si="146"/>
        <v>-5.0928451576852683E-2</v>
      </c>
    </row>
    <row r="342" spans="1:34">
      <c r="A342" s="7" t="s">
        <v>35</v>
      </c>
      <c r="B342" s="7">
        <v>2009</v>
      </c>
      <c r="C342" s="2">
        <v>2.3981113083208903</v>
      </c>
      <c r="D342" s="2">
        <v>4.0164102095147873</v>
      </c>
      <c r="E342" s="3">
        <f>(C342-D342)/100</f>
        <v>-1.6182989011938972E-2</v>
      </c>
      <c r="F342" s="4">
        <v>585099.75086908066</v>
      </c>
      <c r="G342" s="4">
        <v>862900</v>
      </c>
      <c r="H342" s="3">
        <f t="shared" si="141"/>
        <v>0.46125273677873041</v>
      </c>
      <c r="I342" s="3">
        <f>F342/G342</f>
        <v>0.67806205918308105</v>
      </c>
      <c r="J342" s="14">
        <v>0.15684759296662501</v>
      </c>
      <c r="K342" s="15">
        <v>0.2</v>
      </c>
      <c r="L342" s="56">
        <v>-0.02</v>
      </c>
      <c r="M342" s="7">
        <v>1.75</v>
      </c>
      <c r="N342" s="2">
        <v>-2.4390000000000001</v>
      </c>
      <c r="O342" s="9">
        <v>-4.9009999999999998E-2</v>
      </c>
      <c r="P342" s="8">
        <v>1</v>
      </c>
      <c r="Q342" s="9">
        <v>-3.0274685781449096E-2</v>
      </c>
      <c r="R342" s="10">
        <v>0.4</v>
      </c>
      <c r="S342" s="8">
        <v>0.4</v>
      </c>
      <c r="T342" s="7">
        <v>1.88</v>
      </c>
      <c r="U342" s="7">
        <v>0.37</v>
      </c>
      <c r="V342" s="7">
        <v>0.76</v>
      </c>
      <c r="W342" s="10">
        <v>0.6</v>
      </c>
      <c r="Z342" s="3">
        <f>(E342/H342+M342*O342-P342*Q342)/((1-R342)*S342+U342*W342+R342-W342)</f>
        <v>-0.34571632471287489</v>
      </c>
      <c r="AA342" s="3">
        <f>(E342/I342+M342*O342-P342*Q342)/((1-R342)*S342+U342*W342+R342-W342)</f>
        <v>-0.30289826338530912</v>
      </c>
      <c r="AB342" s="3">
        <f>(E342/(I342*(1-J342-L342))+M342*O342-P342*Q342)/((1-R342)*S342+U342*W342+R342-W342)</f>
        <v>-0.3173406072363511</v>
      </c>
      <c r="AC342" s="33">
        <f>(E342/(I342*(1-K342-L342))+M342*O342-P342*Q342)/((1-R342)*S342+U342*W342+R342-W342)</f>
        <v>-0.32289442584068068</v>
      </c>
      <c r="AE342" s="13">
        <f>(E342/(H342)+M342*O342-P342*Q342)/((1-R342)*T342+V342*W342+R342-W342)</f>
        <v>-6.5446298464431521E-2</v>
      </c>
      <c r="AF342" s="13">
        <f>(E342/(I342)+M342*O342-P342*Q342)/((1-R342)*T342+V342*W342+R342-W342)</f>
        <v>-5.7340567201554192E-2</v>
      </c>
      <c r="AG342" s="13">
        <f>(E342/(I342*(1-J342-L342))+M342*O342-P342*Q342)/((1-R342)*T342+V342*W342+R342-W342)</f>
        <v>-6.0074594722488446E-2</v>
      </c>
      <c r="AH342" s="36">
        <f>(E342/(I342*(1-K342-L342))+M342*O342-P342*Q342)/((1-R342)*T342+V342*W342+R342-W342)</f>
        <v>-6.1125967897585509E-2</v>
      </c>
    </row>
    <row r="343" spans="1:34">
      <c r="A343" s="7" t="s">
        <v>35</v>
      </c>
      <c r="B343" s="7">
        <v>2010</v>
      </c>
      <c r="C343" s="2">
        <v>4.5968525094562729</v>
      </c>
      <c r="D343" s="2">
        <v>4.0164102095147873</v>
      </c>
      <c r="E343" s="3">
        <f>(C343-D343)/100</f>
        <v>5.8044229994148556E-3</v>
      </c>
      <c r="F343" s="4">
        <v>585099.75086908066</v>
      </c>
      <c r="G343" s="4">
        <v>862900</v>
      </c>
      <c r="H343" s="3">
        <f t="shared" si="141"/>
        <v>0.46125273677873041</v>
      </c>
      <c r="I343" s="3">
        <f>F343/G343</f>
        <v>0.67806205918308105</v>
      </c>
      <c r="J343" s="14">
        <v>0.15684759296662501</v>
      </c>
      <c r="K343" s="15">
        <v>0.2</v>
      </c>
      <c r="L343" s="56">
        <v>-0.02</v>
      </c>
      <c r="M343" s="7">
        <v>1.75</v>
      </c>
      <c r="N343" s="2">
        <v>-1.1619999999999999</v>
      </c>
      <c r="O343" s="9">
        <v>-4.0279999999999996E-2</v>
      </c>
      <c r="P343" s="8">
        <v>1</v>
      </c>
      <c r="Q343" s="9">
        <v>-1.8770639637390625E-2</v>
      </c>
      <c r="R343" s="10">
        <v>0.4</v>
      </c>
      <c r="S343" s="8">
        <v>0.4</v>
      </c>
      <c r="T343" s="7">
        <v>1.88</v>
      </c>
      <c r="U343" s="7">
        <v>0.37</v>
      </c>
      <c r="V343" s="7">
        <v>0.76</v>
      </c>
      <c r="W343" s="10">
        <v>0.6</v>
      </c>
      <c r="Z343" s="3">
        <f>(E343/H343+M343*O343-P343*Q343)/((1-R343)*S343+U343*W343+R343-W343)</f>
        <v>-0.14937145085808465</v>
      </c>
      <c r="AA343" s="3">
        <f>(E343/I343+M343*O343-P343*Q343)/((1-R343)*S343+U343*W343+R343-W343)</f>
        <v>-0.16472919099970637</v>
      </c>
      <c r="AB343" s="3">
        <f>(E343/(I343*(1-J343-L343))+M343*O343-P343*Q343)/((1-R343)*S343+U343*W343+R343-W343)</f>
        <v>-0.15954909276491175</v>
      </c>
      <c r="AC343" s="33">
        <f>(E343/(I343*(1-K343-L343))+M343*O343-P343*Q343)/((1-R343)*S343+U343*W343+R343-W343)</f>
        <v>-0.15755708050946463</v>
      </c>
      <c r="AE343" s="13">
        <f>(E343/(H343)+M343*O343-P343*Q343)/((1-R343)*T343+V343*W343+R343-W343)</f>
        <v>-2.8276965408105623E-2</v>
      </c>
      <c r="AF343" s="13">
        <f>(E343/(I343)+M343*O343-P343*Q343)/((1-R343)*T343+V343*W343+R343-W343)</f>
        <v>-3.1184283267285454E-2</v>
      </c>
      <c r="AG343" s="13">
        <f>(E343/(I343*(1-J343-L343))+M343*O343-P343*Q343)/((1-R343)*T343+V343*W343+R343-W343)</f>
        <v>-3.0203657734398034E-2</v>
      </c>
      <c r="AH343" s="36">
        <f>(E343/(I343*(1-K343-L343))+M343*O343-P343*Q343)/((1-R343)*T343+V343*W343+R343-W343)</f>
        <v>-2.9826557148468016E-2</v>
      </c>
    </row>
    <row r="344" spans="1:34">
      <c r="A344" s="7" t="s">
        <v>35</v>
      </c>
      <c r="B344" s="7">
        <v>2011</v>
      </c>
      <c r="C344" s="2">
        <v>6.2699095101340845</v>
      </c>
      <c r="D344" s="2">
        <v>4.0164102095147873</v>
      </c>
      <c r="E344" s="3">
        <f>(C344-D344)/100</f>
        <v>2.2534993006192973E-2</v>
      </c>
      <c r="F344" s="4">
        <v>585099.75086908066</v>
      </c>
      <c r="G344" s="4">
        <v>862900</v>
      </c>
      <c r="H344" s="3">
        <f t="shared" si="141"/>
        <v>0.46125273677873041</v>
      </c>
      <c r="I344" s="3">
        <f>F344/G344</f>
        <v>0.67806205918308105</v>
      </c>
      <c r="J344" s="14">
        <v>0.15684759296662501</v>
      </c>
      <c r="K344" s="15">
        <v>0.2</v>
      </c>
      <c r="L344" s="56">
        <v>-0.02</v>
      </c>
      <c r="M344" s="7">
        <v>1.75</v>
      </c>
      <c r="N344" s="2">
        <v>-0.39600000000000002</v>
      </c>
      <c r="O344" s="9">
        <v>-3.1879999999999999E-2</v>
      </c>
      <c r="P344" s="8">
        <v>1</v>
      </c>
      <c r="Q344" s="9">
        <v>-1.0874821479518895E-2</v>
      </c>
      <c r="R344" s="10">
        <v>0.4</v>
      </c>
      <c r="S344" s="8">
        <v>0.4</v>
      </c>
      <c r="T344" s="7">
        <v>1.88</v>
      </c>
      <c r="U344" s="7">
        <v>0.37</v>
      </c>
      <c r="V344" s="7">
        <v>0.76</v>
      </c>
      <c r="W344" s="10">
        <v>0.6</v>
      </c>
      <c r="Z344" s="3">
        <f>(E344/H344+M344*O344-P344*Q344)/((1-R344)*S344+U344*W344+R344-W344)</f>
        <v>1.5041545794373683E-2</v>
      </c>
      <c r="AA344" s="3">
        <f>(E344/I344+M344*O344-P344*Q344)/((1-R344)*S344+U344*W344+R344-W344)</f>
        <v>-4.45830829959925E-2</v>
      </c>
      <c r="AB344" s="3">
        <f>(E344/(I344*(1-J344-L344))+M344*O344-P344*Q344)/((1-R344)*S344+U344*W344+R344-W344)</f>
        <v>-2.4471957823988824E-2</v>
      </c>
      <c r="AC344" s="33">
        <f>(E344/(I344*(1-K344-L344))+M344*O344-P344*Q344)/((1-R344)*S344+U344*W344+R344-W344)</f>
        <v>-1.6738203366521306E-2</v>
      </c>
      <c r="AE344" s="13">
        <f>(E344/(H344)+M344*O344-P344*Q344)/((1-R344)*T344+V344*W344+R344-W344)</f>
        <v>2.8474602587614923E-3</v>
      </c>
      <c r="AF344" s="13">
        <f>(E344/(I344)+M344*O344-P344*Q344)/((1-R344)*T344+V344*W344+R344-W344)</f>
        <v>-8.4398610873916442E-3</v>
      </c>
      <c r="AG344" s="13">
        <f>(E344/(I344*(1-J344-L344))+M344*O344-P344*Q344)/((1-R344)*T344+V344*W344+R344-W344)</f>
        <v>-4.6326972181250526E-3</v>
      </c>
      <c r="AH344" s="36">
        <f>(E344/(I344*(1-K344-L344))+M344*O344-P344*Q344)/((1-R344)*T344+V344*W344+R344-W344)</f>
        <v>-3.1686483251651609E-3</v>
      </c>
    </row>
    <row r="345" spans="1:34">
      <c r="A345" s="7" t="s">
        <v>35</v>
      </c>
      <c r="B345" s="7">
        <v>2012</v>
      </c>
      <c r="C345" s="2">
        <v>7.3098133636711093</v>
      </c>
      <c r="D345" s="2">
        <v>4.0164102095147873</v>
      </c>
      <c r="E345" s="3">
        <f>(C345-D345)/100</f>
        <v>3.293403154156322E-2</v>
      </c>
      <c r="F345" s="4">
        <v>585099.75086908066</v>
      </c>
      <c r="G345" s="4">
        <v>862900</v>
      </c>
      <c r="H345" s="3">
        <f t="shared" si="141"/>
        <v>0.46125273677873041</v>
      </c>
      <c r="I345" s="3">
        <f>F345/G345</f>
        <v>0.67806205918308105</v>
      </c>
      <c r="J345" s="14">
        <v>0.15684759296662501</v>
      </c>
      <c r="K345" s="15">
        <v>0.2</v>
      </c>
      <c r="L345" s="56">
        <v>-0.02</v>
      </c>
      <c r="M345" s="7">
        <v>1.75</v>
      </c>
      <c r="N345" s="2">
        <v>-0.39600000000000002</v>
      </c>
      <c r="O345" s="9">
        <v>-4.3880000000000002E-2</v>
      </c>
      <c r="P345" s="8">
        <v>1</v>
      </c>
      <c r="Q345" s="9">
        <v>-2.0903684600049037E-2</v>
      </c>
      <c r="R345" s="10">
        <v>0.4</v>
      </c>
      <c r="S345" s="8">
        <v>0.4</v>
      </c>
      <c r="T345" s="7">
        <v>1.88</v>
      </c>
      <c r="U345" s="7">
        <v>0.37</v>
      </c>
      <c r="V345" s="7">
        <v>0.76</v>
      </c>
      <c r="W345" s="10">
        <v>0.6</v>
      </c>
      <c r="Z345" s="3">
        <f>(E345/H345+M345*O345-P345*Q345)/((1-R345)*S345+U345*W345+R345-W345)</f>
        <v>5.9217386821049114E-2</v>
      </c>
      <c r="AA345" s="3">
        <f>(E345/I345+M345*O345-P345*Q345)/((1-R345)*S345+U345*W345+R345-W345)</f>
        <v>-2.7921730759163484E-2</v>
      </c>
      <c r="AB345" s="3">
        <f>(E345/(I345*(1-J345-L345))+M345*O345-P345*Q345)/((1-R345)*S345+U345*W345+R345-W345)</f>
        <v>1.4699105237547486E-3</v>
      </c>
      <c r="AC345" s="33">
        <f>(E345/(I345*(1-K345-L345))+M345*O345-P345*Q345)/((1-R345)*S345+U345*W345+R345-W345)</f>
        <v>1.277249726815459E-2</v>
      </c>
      <c r="AE345" s="13">
        <f>(E345/(H345)+M345*O345-P345*Q345)/((1-R345)*T345+V345*W345+R345-W345)</f>
        <v>1.121022785196161E-2</v>
      </c>
      <c r="AF345" s="13">
        <f>(E345/(I345)+M345*O345-P345*Q345)/((1-R345)*T345+V345*W345+R345-W345)</f>
        <v>-5.2857611697260361E-3</v>
      </c>
      <c r="AG345" s="13">
        <f>(E345/(I345*(1-J345-L345))+M345*O345-P345*Q345)/((1-R345)*T345+V345*W345+R345-W345)</f>
        <v>2.7826340839865908E-4</v>
      </c>
      <c r="AH345" s="36">
        <f>(E345/(I345*(1-K345-L345))+M345*O345-P345*Q345)/((1-R345)*T345+V345*W345+R345-W345)</f>
        <v>2.4179149452720396E-3</v>
      </c>
    </row>
    <row r="346" spans="1:34">
      <c r="A346" s="7" t="s">
        <v>35</v>
      </c>
      <c r="B346" s="7">
        <v>2013</v>
      </c>
      <c r="C346" s="2">
        <v>6.9653417766738395</v>
      </c>
      <c r="D346" s="2">
        <v>3.9405924779335253</v>
      </c>
      <c r="E346" s="3">
        <f>(C346-D346)/100</f>
        <v>3.0247492987403143E-2</v>
      </c>
      <c r="F346" s="4">
        <v>585099.75086908066</v>
      </c>
      <c r="G346" s="4">
        <v>862900</v>
      </c>
      <c r="H346" s="3">
        <f t="shared" si="141"/>
        <v>0.46125273677873041</v>
      </c>
      <c r="I346" s="3">
        <f>F346/G346</f>
        <v>0.67806205918308105</v>
      </c>
      <c r="J346" s="14">
        <v>0.15684759296662501</v>
      </c>
      <c r="K346" s="15">
        <v>0.2</v>
      </c>
      <c r="L346" s="56">
        <v>-0.02</v>
      </c>
      <c r="M346" s="7">
        <v>1.75</v>
      </c>
      <c r="N346" s="2">
        <v>-0.39600000000000002</v>
      </c>
      <c r="O346" s="9">
        <v>-4.657E-2</v>
      </c>
      <c r="P346" s="8">
        <v>1</v>
      </c>
      <c r="Q346" s="9">
        <v>-2.5838359559302009E-2</v>
      </c>
      <c r="R346" s="10">
        <v>0.4</v>
      </c>
      <c r="S346" s="8">
        <v>0.4</v>
      </c>
      <c r="T346" s="7">
        <v>1.88</v>
      </c>
      <c r="U346" s="7">
        <v>0.37</v>
      </c>
      <c r="V346" s="7">
        <v>0.76</v>
      </c>
      <c r="W346" s="10">
        <v>0.6</v>
      </c>
      <c r="Z346" s="3">
        <f>(E346/H346+M346*O346-P346*Q346)/((1-R346)*S346+U346*W346+R346-W346)</f>
        <v>3.7853782576003678E-2</v>
      </c>
      <c r="AA346" s="3">
        <f>(E346/I346+M346*O346-P346*Q346)/((1-R346)*S346+U346*W346+R346-W346)</f>
        <v>-4.2177107192521573E-2</v>
      </c>
      <c r="AB346" s="3">
        <f>(E346/(I346*(1-J346-L346))+M346*O346-P346*Q346)/((1-R346)*S346+U346*W346+R346-W346)</f>
        <v>-1.5183039901628941E-2</v>
      </c>
      <c r="AC346" s="33">
        <f>(E346/(I346*(1-K346-L346))+M346*O346-P346*Q346)/((1-R346)*S346+U346*W346+R346-W346)</f>
        <v>-4.8024427719000765E-3</v>
      </c>
      <c r="AE346" s="13">
        <f>(E346/(H346)+M346*O346-P346*Q346)/((1-R346)*T346+V346*W346+R346-W346)</f>
        <v>7.1659617304284428E-3</v>
      </c>
      <c r="AF346" s="13">
        <f>(E346/(I346)+M346*O346-P346*Q346)/((1-R346)*T346+V346*W346+R346-W346)</f>
        <v>-7.9843945696825534E-3</v>
      </c>
      <c r="AG346" s="13">
        <f>(E346/(I346*(1-J346-L346))+M346*O346-P346*Q346)/((1-R346)*T346+V346*W346+R346-W346)</f>
        <v>-2.8742459929384269E-3</v>
      </c>
      <c r="AH346" s="36">
        <f>(E346/(I346*(1-K346-L346))+M346*O346-P346*Q346)/((1-R346)*T346+V346*W346+R346-W346)</f>
        <v>-9.0913295248397407E-4</v>
      </c>
    </row>
    <row r="347" spans="1:34">
      <c r="A347" s="7" t="s">
        <v>35</v>
      </c>
      <c r="B347" s="7">
        <v>2014</v>
      </c>
      <c r="C347" s="2">
        <v>7.2273753349017422</v>
      </c>
      <c r="D347" s="2">
        <v>3.9405924779335253</v>
      </c>
      <c r="E347" s="3">
        <f t="shared" ref="E347:E349" si="148">(C347-D347)/100</f>
        <v>3.2867828569682171E-2</v>
      </c>
      <c r="F347" s="4">
        <v>585099.75086908066</v>
      </c>
      <c r="G347" s="4">
        <v>862900</v>
      </c>
      <c r="H347" s="3">
        <f t="shared" si="141"/>
        <v>0.46125273677873041</v>
      </c>
      <c r="I347" s="3">
        <f t="shared" ref="I347:I349" si="149">F347/G347</f>
        <v>0.67806205918308105</v>
      </c>
      <c r="J347" s="14">
        <v>0.15684759296662501</v>
      </c>
      <c r="K347" s="15">
        <v>0.2</v>
      </c>
      <c r="L347" s="56">
        <v>-0.02</v>
      </c>
      <c r="M347" s="7">
        <v>1.75</v>
      </c>
      <c r="O347" s="9">
        <v>-4.2409999999999996E-2</v>
      </c>
      <c r="P347" s="8">
        <v>1</v>
      </c>
      <c r="Q347" s="9">
        <v>-2.280850891996216E-2</v>
      </c>
      <c r="R347" s="10">
        <v>0.4</v>
      </c>
      <c r="S347" s="8">
        <v>0.4</v>
      </c>
      <c r="T347" s="7">
        <v>1.88</v>
      </c>
      <c r="U347" s="7">
        <v>0.37</v>
      </c>
      <c r="V347" s="7">
        <v>0.76</v>
      </c>
      <c r="W347" s="10">
        <v>0.6</v>
      </c>
      <c r="Z347" s="3">
        <f t="shared" ref="Z347:Z349" si="150">(E347/H347+M347*O347-P347*Q347)/((1-R347)*S347+U347*W347+R347-W347)</f>
        <v>7.5758591756897836E-2</v>
      </c>
      <c r="AA347" s="3">
        <f t="shared" ref="AA347:AA349" si="151">(E347/I347+M347*O347-P347*Q347)/((1-R347)*S347+U347*W347+R347-W347)</f>
        <v>-1.120536146350597E-2</v>
      </c>
      <c r="AB347" s="3">
        <f t="shared" ref="AB347:AB349" si="152">(E347/(I347*(1-J347-L347))+M347*O347-P347*Q347)/((1-R347)*S347+U347*W347+R347-W347)</f>
        <v>1.8127197650898052E-2</v>
      </c>
      <c r="AC347" s="33">
        <f t="shared" ref="AC347:AC349" si="153">(E347/(I347*(1-K347-L347))+M347*O347-P347*Q347)/((1-R347)*S347+U347*W347+R347-W347)</f>
        <v>2.9407064284901516E-2</v>
      </c>
      <c r="AE347" s="13">
        <f t="shared" ref="AE347:AE349" si="154">(E347/(H347)+M347*O347-P347*Q347)/((1-R347)*T347+V347*W347+R347-W347)</f>
        <v>1.4341583121609274E-2</v>
      </c>
      <c r="AF347" s="13">
        <f t="shared" ref="AF347:AF349" si="155">(E347/(I347)+M347*O347-P347*Q347)/((1-R347)*T347+V347*W347+R347-W347)</f>
        <v>-2.1212461730047432E-3</v>
      </c>
      <c r="AG347" s="13">
        <f t="shared" ref="AG347:AG349" si="156">(E347/(I347*(1-J347-L347))+M347*O347-P347*Q347)/((1-R347)*T347+V347*W347+R347-W347)</f>
        <v>3.4315937749532441E-3</v>
      </c>
      <c r="AH347" s="36">
        <f t="shared" ref="AH347:AH349" si="157">(E347/(I347*(1-K347-L347))+M347*O347-P347*Q347)/((1-R347)*T347+V347*W347+R347-W347)</f>
        <v>5.5669442504654616E-3</v>
      </c>
    </row>
    <row r="348" spans="1:34">
      <c r="A348" s="7" t="s">
        <v>35</v>
      </c>
      <c r="B348" s="7">
        <v>2015</v>
      </c>
      <c r="C348" s="2">
        <v>8.7214905116435677</v>
      </c>
      <c r="D348" s="2">
        <v>3.9405924779335253</v>
      </c>
      <c r="E348" s="3">
        <f t="shared" si="148"/>
        <v>4.7808980337100425E-2</v>
      </c>
      <c r="F348" s="4">
        <v>585099.75086908066</v>
      </c>
      <c r="G348" s="4">
        <v>862900</v>
      </c>
      <c r="H348" s="3">
        <f t="shared" si="141"/>
        <v>0.46125273677873041</v>
      </c>
      <c r="I348" s="3">
        <f t="shared" si="149"/>
        <v>0.67806205918308105</v>
      </c>
      <c r="J348" s="14">
        <v>0.15684759296662501</v>
      </c>
      <c r="K348" s="15">
        <v>0.2</v>
      </c>
      <c r="L348" s="56">
        <v>-0.02</v>
      </c>
      <c r="M348" s="7">
        <v>1.75</v>
      </c>
      <c r="O348" s="9">
        <v>-3.5539999999999995E-2</v>
      </c>
      <c r="P348" s="8">
        <v>1</v>
      </c>
      <c r="Q348" s="9">
        <v>-1.6983457279911161E-2</v>
      </c>
      <c r="R348" s="10">
        <v>0.4</v>
      </c>
      <c r="S348" s="8">
        <v>0.4</v>
      </c>
      <c r="T348" s="7">
        <v>1.88</v>
      </c>
      <c r="U348" s="7">
        <v>0.37</v>
      </c>
      <c r="V348" s="7">
        <v>0.76</v>
      </c>
      <c r="W348" s="10">
        <v>0.6</v>
      </c>
      <c r="Z348" s="3">
        <f t="shared" si="150"/>
        <v>0.22304865710542596</v>
      </c>
      <c r="AA348" s="3">
        <f t="shared" si="151"/>
        <v>9.6552380640545693E-2</v>
      </c>
      <c r="AB348" s="3">
        <f t="shared" si="152"/>
        <v>0.1392190185951728</v>
      </c>
      <c r="AC348" s="33">
        <f t="shared" si="153"/>
        <v>0.1556265193513264</v>
      </c>
      <c r="AE348" s="13">
        <f t="shared" si="154"/>
        <v>4.2224529018512723E-2</v>
      </c>
      <c r="AF348" s="13">
        <f t="shared" si="155"/>
        <v>1.8277979572126426E-2</v>
      </c>
      <c r="AG348" s="13">
        <f t="shared" si="156"/>
        <v>2.6355045427698901E-2</v>
      </c>
      <c r="AH348" s="36">
        <f t="shared" si="157"/>
        <v>2.9461089645988096E-2</v>
      </c>
    </row>
    <row r="349" spans="1:34">
      <c r="A349" s="7" t="s">
        <v>35</v>
      </c>
      <c r="B349" s="7">
        <v>2016</v>
      </c>
      <c r="C349" s="2">
        <v>8.4110232400732503</v>
      </c>
      <c r="D349" s="2">
        <v>3.9405924779335253</v>
      </c>
      <c r="E349" s="3">
        <f t="shared" si="148"/>
        <v>4.4704307621397252E-2</v>
      </c>
      <c r="F349" s="4">
        <v>585099.75086908066</v>
      </c>
      <c r="G349" s="4">
        <v>862900</v>
      </c>
      <c r="H349" s="3">
        <f t="shared" si="141"/>
        <v>0.46125273677873041</v>
      </c>
      <c r="I349" s="3">
        <f t="shared" si="149"/>
        <v>0.67806205918308105</v>
      </c>
      <c r="J349" s="14">
        <v>0.15684759296662501</v>
      </c>
      <c r="K349" s="15">
        <v>0.2</v>
      </c>
      <c r="L349" s="56">
        <v>-0.02</v>
      </c>
      <c r="M349" s="7">
        <v>1.75</v>
      </c>
      <c r="O349" s="9">
        <v>-2.8420000000000001E-2</v>
      </c>
      <c r="P349" s="8">
        <v>1</v>
      </c>
      <c r="Q349" s="9">
        <v>-1.2888391178957591E-2</v>
      </c>
      <c r="R349" s="10">
        <v>0.4</v>
      </c>
      <c r="S349" s="8">
        <v>0.4</v>
      </c>
      <c r="T349" s="7">
        <v>1.88</v>
      </c>
      <c r="U349" s="7">
        <v>0.37</v>
      </c>
      <c r="V349" s="7">
        <v>0.76</v>
      </c>
      <c r="W349" s="10">
        <v>0.6</v>
      </c>
      <c r="Z349" s="3">
        <f t="shared" si="150"/>
        <v>0.22928520702473906</v>
      </c>
      <c r="AA349" s="3">
        <f t="shared" si="151"/>
        <v>0.11100348639036238</v>
      </c>
      <c r="AB349" s="3">
        <f t="shared" si="152"/>
        <v>0.1508993907758043</v>
      </c>
      <c r="AC349" s="33">
        <f t="shared" si="153"/>
        <v>0.1662414030071801</v>
      </c>
      <c r="AE349" s="13">
        <f t="shared" si="154"/>
        <v>4.3405147572602339E-2</v>
      </c>
      <c r="AF349" s="13">
        <f t="shared" si="155"/>
        <v>2.1013665776210222E-2</v>
      </c>
      <c r="AG349" s="13">
        <f t="shared" si="156"/>
        <v>2.8566214149754868E-2</v>
      </c>
      <c r="AH349" s="36">
        <f t="shared" si="157"/>
        <v>3.147055461552109E-2</v>
      </c>
    </row>
    <row r="350" spans="1:34">
      <c r="O350" s="9"/>
      <c r="AC350" s="33"/>
      <c r="AE350" s="13"/>
      <c r="AF350" s="13"/>
      <c r="AG350" s="13"/>
      <c r="AH350" s="52"/>
    </row>
    <row r="351" spans="1:34">
      <c r="A351" s="1" t="s">
        <v>36</v>
      </c>
      <c r="B351" s="1">
        <v>1982</v>
      </c>
      <c r="C351" s="2">
        <v>-9.0677177933182413</v>
      </c>
      <c r="D351" s="2">
        <v>-5.9171594949999982</v>
      </c>
      <c r="E351" s="3">
        <f t="shared" si="130"/>
        <v>-3.1505582983182429E-2</v>
      </c>
      <c r="F351" s="4">
        <v>4170.9934300000004</v>
      </c>
      <c r="G351" s="4">
        <v>29337</v>
      </c>
      <c r="H351" s="3">
        <f t="shared" ref="H351:H385" si="158">AVERAGE($I$351:$I$377)</f>
        <v>0.20261000834387785</v>
      </c>
      <c r="I351" s="3">
        <f t="shared" si="129"/>
        <v>0.14217518594266626</v>
      </c>
      <c r="J351" s="5">
        <v>0.59125302594915841</v>
      </c>
      <c r="K351" s="6">
        <v>0.59125302594915841</v>
      </c>
      <c r="L351" s="5">
        <v>0.31381955934885042</v>
      </c>
      <c r="M351" s="7">
        <v>1.85</v>
      </c>
      <c r="N351" s="2">
        <v>5.1349999999999998</v>
      </c>
      <c r="O351" s="9">
        <v>2.7770000000000003E-2</v>
      </c>
      <c r="P351" s="8">
        <v>1</v>
      </c>
      <c r="Q351" s="9">
        <v>-1.4111122941391462E-2</v>
      </c>
      <c r="R351" s="10">
        <v>0.6</v>
      </c>
      <c r="S351" s="8">
        <v>2.4300000000000002</v>
      </c>
      <c r="T351" s="7">
        <v>1.1000000000000001</v>
      </c>
      <c r="U351" s="7">
        <v>0.25</v>
      </c>
      <c r="V351" s="7">
        <v>0.8</v>
      </c>
      <c r="W351" s="10">
        <v>0.8</v>
      </c>
      <c r="Z351" s="3">
        <f t="shared" si="144"/>
        <v>-9.2605995978637973E-2</v>
      </c>
      <c r="AA351" s="3">
        <f t="shared" si="145"/>
        <v>-0.16060832797614638</v>
      </c>
      <c r="AB351" s="49">
        <f t="shared" si="142"/>
        <v>-2.3342562856951341</v>
      </c>
      <c r="AC351" s="50">
        <f t="shared" si="143"/>
        <v>-2.3342562856951341</v>
      </c>
      <c r="AE351" s="13">
        <f t="shared" ref="AE351:AE377" si="159">(E351/(H351)+M351*O351-P351*Q351)/((1-R351)*T351+V351*W351+R351-W351)</f>
        <v>-0.10228753192185921</v>
      </c>
      <c r="AF351" s="13">
        <f t="shared" ref="AF351:AF377" si="160">(E351/(I351)+M351*O351-P351*Q351)/((1-R351)*T351+V351*W351+R351-W351)</f>
        <v>-0.17739919862819808</v>
      </c>
      <c r="AG351" s="49">
        <f t="shared" si="147"/>
        <v>-2.5782921701087163</v>
      </c>
      <c r="AH351" s="53">
        <f t="shared" si="146"/>
        <v>-2.5782921701087163</v>
      </c>
    </row>
    <row r="352" spans="1:34">
      <c r="A352" s="1" t="s">
        <v>36</v>
      </c>
      <c r="B352" s="1">
        <v>1983</v>
      </c>
      <c r="C352" s="2">
        <v>-5.270005421308479</v>
      </c>
      <c r="D352" s="2">
        <v>-5.9171594949999982</v>
      </c>
      <c r="E352" s="3">
        <f t="shared" si="130"/>
        <v>6.4715407369151908E-3</v>
      </c>
      <c r="F352" s="4">
        <v>4601.5403740000002</v>
      </c>
      <c r="G352" s="4">
        <v>27032</v>
      </c>
      <c r="H352" s="3">
        <f t="shared" si="158"/>
        <v>0.20261000834387785</v>
      </c>
      <c r="I352" s="3">
        <f t="shared" si="129"/>
        <v>0.17022567231429417</v>
      </c>
      <c r="J352" s="5">
        <v>0.47061386868709437</v>
      </c>
      <c r="K352" s="6">
        <v>0.47061386868709437</v>
      </c>
      <c r="L352" s="5">
        <v>0.24084903618185366</v>
      </c>
      <c r="M352" s="7">
        <v>1.85</v>
      </c>
      <c r="N352" s="2">
        <v>2.6890000000000001</v>
      </c>
      <c r="O352" s="9">
        <v>3.8600000000000001E-3</v>
      </c>
      <c r="P352" s="8">
        <v>1</v>
      </c>
      <c r="Q352" s="9">
        <v>-8.7730086718415014E-3</v>
      </c>
      <c r="R352" s="10">
        <v>0.6</v>
      </c>
      <c r="S352" s="8">
        <v>2.4300000000000002</v>
      </c>
      <c r="T352" s="7">
        <v>1.1000000000000001</v>
      </c>
      <c r="U352" s="7">
        <v>0.25</v>
      </c>
      <c r="V352" s="7">
        <v>0.8</v>
      </c>
      <c r="W352" s="10">
        <v>0.8</v>
      </c>
      <c r="Z352" s="3">
        <f t="shared" si="144"/>
        <v>4.9233418332155519E-2</v>
      </c>
      <c r="AA352" s="3">
        <f t="shared" si="145"/>
        <v>5.5485008061982088E-2</v>
      </c>
      <c r="AB352" s="3">
        <f t="shared" si="142"/>
        <v>0.15192717775759138</v>
      </c>
      <c r="AC352" s="45">
        <f t="shared" si="143"/>
        <v>0.15192717775759138</v>
      </c>
      <c r="AE352" s="13">
        <f t="shared" si="159"/>
        <v>5.4380548430517241E-2</v>
      </c>
      <c r="AF352" s="13">
        <f t="shared" si="160"/>
        <v>6.1285713450280221E-2</v>
      </c>
      <c r="AG352" s="13">
        <f t="shared" si="147"/>
        <v>0.16781047361406684</v>
      </c>
      <c r="AH352" s="35">
        <f t="shared" si="146"/>
        <v>0.16781047361406684</v>
      </c>
    </row>
    <row r="353" spans="1:34">
      <c r="A353" s="1" t="s">
        <v>36</v>
      </c>
      <c r="B353" s="1">
        <v>1984</v>
      </c>
      <c r="C353" s="2">
        <v>-4.8897217834714146</v>
      </c>
      <c r="D353" s="2">
        <v>-5.9171594949999982</v>
      </c>
      <c r="E353" s="3">
        <f t="shared" si="130"/>
        <v>1.0274377115285836E-2</v>
      </c>
      <c r="F353" s="4">
        <v>5207.6829989999896</v>
      </c>
      <c r="G353" s="4">
        <v>24817</v>
      </c>
      <c r="H353" s="3">
        <f t="shared" si="158"/>
        <v>0.20261000834387785</v>
      </c>
      <c r="I353" s="3">
        <f t="shared" si="129"/>
        <v>0.20984337345368054</v>
      </c>
      <c r="J353" s="5">
        <v>0.42490927457883615</v>
      </c>
      <c r="K353" s="6">
        <v>0.42490927457883615</v>
      </c>
      <c r="L353" s="5">
        <v>0.23198697875149205</v>
      </c>
      <c r="M353" s="7">
        <v>1.85</v>
      </c>
      <c r="N353" s="2">
        <v>-1.772</v>
      </c>
      <c r="O353" s="9">
        <v>-3.9750000000000001E-2</v>
      </c>
      <c r="P353" s="8">
        <v>1</v>
      </c>
      <c r="Q353" s="9">
        <v>-6.429725220985524E-3</v>
      </c>
      <c r="R353" s="10">
        <v>0.6</v>
      </c>
      <c r="S353" s="8">
        <v>2.4300000000000002</v>
      </c>
      <c r="T353" s="7">
        <v>1.1000000000000001</v>
      </c>
      <c r="U353" s="7">
        <v>0.25</v>
      </c>
      <c r="V353" s="7">
        <v>0.8</v>
      </c>
      <c r="W353" s="10">
        <v>0.8</v>
      </c>
      <c r="Z353" s="3">
        <f t="shared" si="144"/>
        <v>-1.6870018865986658E-2</v>
      </c>
      <c r="AA353" s="3">
        <f t="shared" si="145"/>
        <v>-1.8668365765438486E-2</v>
      </c>
      <c r="AB353" s="3">
        <f t="shared" si="142"/>
        <v>7.7773433057283112E-2</v>
      </c>
      <c r="AC353" s="45">
        <f t="shared" si="143"/>
        <v>7.7773433057283112E-2</v>
      </c>
      <c r="AE353" s="13">
        <f t="shared" si="159"/>
        <v>-1.8633702656521627E-2</v>
      </c>
      <c r="AF353" s="13">
        <f t="shared" si="160"/>
        <v>-2.0620058550007057E-2</v>
      </c>
      <c r="AG353" s="13">
        <f t="shared" si="147"/>
        <v>8.5904291967817251E-2</v>
      </c>
      <c r="AH353" s="35">
        <f t="shared" si="146"/>
        <v>8.5904291967817251E-2</v>
      </c>
    </row>
    <row r="354" spans="1:34">
      <c r="A354" s="1" t="s">
        <v>36</v>
      </c>
      <c r="B354" s="1">
        <v>1985</v>
      </c>
      <c r="C354" s="2">
        <v>-2.0565508936958157</v>
      </c>
      <c r="D354" s="2">
        <v>-6.2760803499999991</v>
      </c>
      <c r="E354" s="3">
        <f t="shared" si="130"/>
        <v>4.2195294563041837E-2</v>
      </c>
      <c r="F354" s="4">
        <v>5685.4229139999898</v>
      </c>
      <c r="G354" s="4">
        <v>26041</v>
      </c>
      <c r="H354" s="3">
        <f t="shared" si="158"/>
        <v>0.20261000834387785</v>
      </c>
      <c r="I354" s="3">
        <f t="shared" si="129"/>
        <v>0.218325829038823</v>
      </c>
      <c r="J354" s="5">
        <v>0.33265107755264683</v>
      </c>
      <c r="K354" s="6">
        <v>0.33265107755264683</v>
      </c>
      <c r="L354" s="5">
        <v>0.20162542363762384</v>
      </c>
      <c r="M354" s="7">
        <v>1.85</v>
      </c>
      <c r="N354" s="2">
        <v>-3.65</v>
      </c>
      <c r="O354" s="9">
        <v>-5.8110000000000002E-2</v>
      </c>
      <c r="P354" s="8">
        <v>1</v>
      </c>
      <c r="Q354" s="9">
        <v>-2.322213193205123E-3</v>
      </c>
      <c r="R354" s="10">
        <v>0.6</v>
      </c>
      <c r="S354" s="8">
        <v>2.4300000000000002</v>
      </c>
      <c r="T354" s="7">
        <v>1.1000000000000001</v>
      </c>
      <c r="U354" s="7">
        <v>0.25</v>
      </c>
      <c r="V354" s="7">
        <v>0.8</v>
      </c>
      <c r="W354" s="10">
        <v>0.8</v>
      </c>
      <c r="Z354" s="3">
        <f t="shared" si="144"/>
        <v>0.10604670929875448</v>
      </c>
      <c r="AA354" s="3">
        <f t="shared" si="145"/>
        <v>9.0623710991982631E-2</v>
      </c>
      <c r="AB354" s="3">
        <f t="shared" si="142"/>
        <v>0.318726482388275</v>
      </c>
      <c r="AC354" s="45">
        <f t="shared" si="143"/>
        <v>0.318726482388275</v>
      </c>
      <c r="AE354" s="13">
        <f t="shared" si="159"/>
        <v>0.11713341072544246</v>
      </c>
      <c r="AF354" s="13">
        <f t="shared" si="160"/>
        <v>0.10009800805023536</v>
      </c>
      <c r="AG354" s="13">
        <f t="shared" si="147"/>
        <v>0.35204788736523102</v>
      </c>
      <c r="AH354" s="35">
        <f t="shared" si="146"/>
        <v>0.35204788736523102</v>
      </c>
    </row>
    <row r="355" spans="1:34">
      <c r="A355" s="1" t="s">
        <v>36</v>
      </c>
      <c r="B355" s="1">
        <v>1986</v>
      </c>
      <c r="C355" s="2">
        <v>-0.11706660760296561</v>
      </c>
      <c r="D355" s="2">
        <v>-6.2760803499999991</v>
      </c>
      <c r="E355" s="3">
        <f t="shared" si="130"/>
        <v>6.1590137423970334E-2</v>
      </c>
      <c r="F355" s="4">
        <v>7160.1591369999896</v>
      </c>
      <c r="G355" s="4">
        <v>36214</v>
      </c>
      <c r="H355" s="3">
        <f t="shared" si="158"/>
        <v>0.20261000834387785</v>
      </c>
      <c r="I355" s="3">
        <f t="shared" si="129"/>
        <v>0.19771798577898023</v>
      </c>
      <c r="J355" s="5">
        <v>0.17599623675677817</v>
      </c>
      <c r="K355" s="6">
        <v>0.17599623675677817</v>
      </c>
      <c r="L355" s="5">
        <v>0.14089220001394961</v>
      </c>
      <c r="M355" s="7">
        <v>1.85</v>
      </c>
      <c r="N355" s="2">
        <v>-4.1159999999999997</v>
      </c>
      <c r="O355" s="9">
        <v>-6.2670000000000003E-2</v>
      </c>
      <c r="P355" s="8">
        <v>1</v>
      </c>
      <c r="Q355" s="9">
        <v>-1.8469850881429378E-3</v>
      </c>
      <c r="R355" s="10">
        <v>0.6</v>
      </c>
      <c r="S355" s="8">
        <v>2.4300000000000002</v>
      </c>
      <c r="T355" s="7">
        <v>1.1000000000000001</v>
      </c>
      <c r="U355" s="7">
        <v>0.25</v>
      </c>
      <c r="V355" s="7">
        <v>0.8</v>
      </c>
      <c r="W355" s="10">
        <v>0.8</v>
      </c>
      <c r="Z355" s="3">
        <f t="shared" si="144"/>
        <v>0.19536128848402934</v>
      </c>
      <c r="AA355" s="3">
        <f t="shared" si="145"/>
        <v>0.20309924505347923</v>
      </c>
      <c r="AB355" s="3">
        <f t="shared" si="142"/>
        <v>0.35176587132071707</v>
      </c>
      <c r="AC355" s="45">
        <f t="shared" si="143"/>
        <v>0.35176587132071707</v>
      </c>
      <c r="AE355" s="13">
        <f t="shared" si="159"/>
        <v>0.21578542318917787</v>
      </c>
      <c r="AF355" s="13">
        <f t="shared" si="160"/>
        <v>0.22433234794543389</v>
      </c>
      <c r="AG355" s="13">
        <f t="shared" si="147"/>
        <v>0.38854139423151934</v>
      </c>
      <c r="AH355" s="35">
        <f t="shared" si="146"/>
        <v>0.38854139423151934</v>
      </c>
    </row>
    <row r="356" spans="1:34">
      <c r="A356" s="1" t="s">
        <v>36</v>
      </c>
      <c r="B356" s="1">
        <v>1987</v>
      </c>
      <c r="C356" s="2">
        <v>-0.84888297818581204</v>
      </c>
      <c r="D356" s="2">
        <v>-6.2760803499999991</v>
      </c>
      <c r="E356" s="3">
        <f t="shared" si="130"/>
        <v>5.4271973718141873E-2</v>
      </c>
      <c r="F356" s="4">
        <v>9166.9624179999901</v>
      </c>
      <c r="G356" s="4">
        <v>45316</v>
      </c>
      <c r="H356" s="3">
        <f t="shared" si="158"/>
        <v>0.20261000834387785</v>
      </c>
      <c r="I356" s="3">
        <f t="shared" si="129"/>
        <v>0.2022897523611967</v>
      </c>
      <c r="J356" s="5">
        <v>0.14588982223719862</v>
      </c>
      <c r="K356" s="6">
        <v>0.14588982223719862</v>
      </c>
      <c r="L356" s="5">
        <v>9.2418811021696634E-2</v>
      </c>
      <c r="M356" s="7">
        <v>1.85</v>
      </c>
      <c r="N356" s="2">
        <v>-0.77100000000000002</v>
      </c>
      <c r="O356" s="9">
        <v>-2.997E-2</v>
      </c>
      <c r="P356" s="8">
        <v>1</v>
      </c>
      <c r="Q356" s="9">
        <v>2.9263087517880275E-3</v>
      </c>
      <c r="R356" s="10">
        <v>0.6</v>
      </c>
      <c r="S356" s="8">
        <v>2.4300000000000002</v>
      </c>
      <c r="T356" s="7">
        <v>1.1000000000000001</v>
      </c>
      <c r="U356" s="7">
        <v>0.25</v>
      </c>
      <c r="V356" s="7">
        <v>0.8</v>
      </c>
      <c r="W356" s="10">
        <v>0.8</v>
      </c>
      <c r="Z356" s="3">
        <f t="shared" si="144"/>
        <v>0.21552821036256523</v>
      </c>
      <c r="AA356" s="3">
        <f t="shared" si="145"/>
        <v>0.21596449691330641</v>
      </c>
      <c r="AB356" s="3">
        <f t="shared" si="142"/>
        <v>0.30232123130543403</v>
      </c>
      <c r="AC356" s="45">
        <f t="shared" si="143"/>
        <v>0.30232123130543403</v>
      </c>
      <c r="AE356" s="13">
        <f t="shared" si="159"/>
        <v>0.23806070508228799</v>
      </c>
      <c r="AF356" s="13">
        <f t="shared" si="160"/>
        <v>0.23854260340878844</v>
      </c>
      <c r="AG356" s="13">
        <f t="shared" si="147"/>
        <v>0.33392754185100215</v>
      </c>
      <c r="AH356" s="35">
        <f t="shared" si="146"/>
        <v>0.33392754185100215</v>
      </c>
    </row>
    <row r="357" spans="1:34">
      <c r="A357" s="1" t="s">
        <v>36</v>
      </c>
      <c r="B357" s="1">
        <v>1988</v>
      </c>
      <c r="C357" s="2">
        <v>-3.4890625018170818</v>
      </c>
      <c r="D357" s="2">
        <v>-6.2760803499999991</v>
      </c>
      <c r="E357" s="3">
        <f t="shared" si="130"/>
        <v>2.7870178481829173E-2</v>
      </c>
      <c r="F357" s="4">
        <v>10997.694310999899</v>
      </c>
      <c r="G357" s="4">
        <v>53012</v>
      </c>
      <c r="H357" s="3">
        <f t="shared" si="158"/>
        <v>0.20261000834387785</v>
      </c>
      <c r="I357" s="3">
        <f t="shared" si="129"/>
        <v>0.20745669491812985</v>
      </c>
      <c r="J357" s="5">
        <v>0.10985895436775206</v>
      </c>
      <c r="K357" s="6">
        <v>0.10985895436775206</v>
      </c>
      <c r="L357" s="5">
        <v>7.1227475819395467E-2</v>
      </c>
      <c r="M357" s="7">
        <v>1.85</v>
      </c>
      <c r="N357" s="2">
        <v>0.40799999999999997</v>
      </c>
      <c r="O357" s="9">
        <v>-1.8440000000000002E-2</v>
      </c>
      <c r="P357" s="8">
        <v>1</v>
      </c>
      <c r="Q357" s="9">
        <v>9.4372868189339792E-3</v>
      </c>
      <c r="R357" s="10">
        <v>0.6</v>
      </c>
      <c r="S357" s="8">
        <v>2.4300000000000002</v>
      </c>
      <c r="T357" s="7">
        <v>1.1000000000000001</v>
      </c>
      <c r="U357" s="7">
        <v>0.25</v>
      </c>
      <c r="V357" s="7">
        <v>0.8</v>
      </c>
      <c r="W357" s="10">
        <v>0.8</v>
      </c>
      <c r="Z357" s="3">
        <f t="shared" si="144"/>
        <v>9.6712445343901471E-2</v>
      </c>
      <c r="AA357" s="3">
        <f t="shared" si="145"/>
        <v>9.3406238111538184E-2</v>
      </c>
      <c r="AB357" s="3">
        <f t="shared" si="142"/>
        <v>0.12396908953169342</v>
      </c>
      <c r="AC357" s="45">
        <f t="shared" si="143"/>
        <v>0.12396908953169342</v>
      </c>
      <c r="AE357" s="13">
        <f t="shared" si="159"/>
        <v>0.10682329190258208</v>
      </c>
      <c r="AF357" s="13">
        <f t="shared" si="160"/>
        <v>0.1031714357322899</v>
      </c>
      <c r="AG357" s="13">
        <f t="shared" si="147"/>
        <v>0.13692949434637047</v>
      </c>
      <c r="AH357" s="35">
        <f t="shared" si="146"/>
        <v>0.13692949434637047</v>
      </c>
    </row>
    <row r="358" spans="1:34">
      <c r="A358" s="1" t="s">
        <v>36</v>
      </c>
      <c r="B358" s="1">
        <v>1989</v>
      </c>
      <c r="C358" s="2">
        <v>7.081263320742924E-2</v>
      </c>
      <c r="D358" s="2">
        <v>-4.519423465</v>
      </c>
      <c r="E358" s="3">
        <f t="shared" si="130"/>
        <v>4.5902360982074286E-2</v>
      </c>
      <c r="F358" s="4">
        <v>12797.415582</v>
      </c>
      <c r="G358" s="4">
        <v>57192</v>
      </c>
      <c r="H358" s="3">
        <f t="shared" si="158"/>
        <v>0.20261000834387785</v>
      </c>
      <c r="I358" s="3">
        <f t="shared" si="129"/>
        <v>0.22376233707511539</v>
      </c>
      <c r="J358" s="5">
        <v>0.13699722195517428</v>
      </c>
      <c r="K358" s="6">
        <v>0.13699722195517428</v>
      </c>
      <c r="L358" s="5">
        <v>4.8779402710025128E-2</v>
      </c>
      <c r="M358" s="7">
        <v>1.85</v>
      </c>
      <c r="N358" s="2">
        <v>2.863</v>
      </c>
      <c r="O358" s="9">
        <v>5.5500000000000002E-3</v>
      </c>
      <c r="P358" s="8">
        <v>1</v>
      </c>
      <c r="Q358" s="9">
        <v>8.570056906692736E-3</v>
      </c>
      <c r="R358" s="10">
        <v>0.6</v>
      </c>
      <c r="S358" s="8">
        <v>2.4300000000000002</v>
      </c>
      <c r="T358" s="7">
        <v>1.1000000000000001</v>
      </c>
      <c r="U358" s="7">
        <v>0.25</v>
      </c>
      <c r="V358" s="7">
        <v>0.8</v>
      </c>
      <c r="W358" s="10">
        <v>0.8</v>
      </c>
      <c r="Z358" s="3">
        <f t="shared" si="144"/>
        <v>0.23482787299029523</v>
      </c>
      <c r="AA358" s="3">
        <f t="shared" si="145"/>
        <v>0.2127945976049479</v>
      </c>
      <c r="AB358" s="3">
        <f t="shared" si="142"/>
        <v>0.26094825421788481</v>
      </c>
      <c r="AC358" s="45">
        <f t="shared" si="143"/>
        <v>0.26094825421788481</v>
      </c>
      <c r="AE358" s="13">
        <f t="shared" si="159"/>
        <v>0.25937805971200795</v>
      </c>
      <c r="AF358" s="13">
        <f t="shared" si="160"/>
        <v>0.23504130553637431</v>
      </c>
      <c r="AG358" s="13">
        <f t="shared" si="147"/>
        <v>0.28822920806793639</v>
      </c>
      <c r="AH358" s="35">
        <f t="shared" si="146"/>
        <v>0.28822920806793639</v>
      </c>
    </row>
    <row r="359" spans="1:34">
      <c r="A359" s="1" t="s">
        <v>36</v>
      </c>
      <c r="B359" s="1">
        <v>1990</v>
      </c>
      <c r="C359" s="2">
        <v>2.1567891810344264</v>
      </c>
      <c r="D359" s="2">
        <v>-4.519423465</v>
      </c>
      <c r="E359" s="3">
        <f t="shared" si="130"/>
        <v>6.6762126460344268E-2</v>
      </c>
      <c r="F359" s="4">
        <v>16425.882279000001</v>
      </c>
      <c r="G359" s="4">
        <v>75967</v>
      </c>
      <c r="H359" s="3">
        <f t="shared" si="158"/>
        <v>0.20261000834387785</v>
      </c>
      <c r="I359" s="3">
        <f t="shared" si="129"/>
        <v>0.21622391668750907</v>
      </c>
      <c r="J359" s="5">
        <v>0.1448991568060434</v>
      </c>
      <c r="K359" s="6">
        <v>0.1448991568060434</v>
      </c>
      <c r="L359" s="5">
        <v>6.0734972710564531E-3</v>
      </c>
      <c r="M359" s="7">
        <v>1.85</v>
      </c>
      <c r="N359" s="2">
        <v>6.6769999999999996</v>
      </c>
      <c r="O359" s="9">
        <v>4.2839999999999996E-2</v>
      </c>
      <c r="P359" s="8">
        <v>1</v>
      </c>
      <c r="Q359" s="9">
        <v>1.3022830277836983E-3</v>
      </c>
      <c r="R359" s="10">
        <v>0.6</v>
      </c>
      <c r="S359" s="8">
        <v>2.4300000000000002</v>
      </c>
      <c r="T359" s="7">
        <v>1.1000000000000001</v>
      </c>
      <c r="U359" s="7">
        <v>0.25</v>
      </c>
      <c r="V359" s="7">
        <v>0.8</v>
      </c>
      <c r="W359" s="10">
        <v>0.8</v>
      </c>
      <c r="Z359" s="3">
        <f t="shared" si="144"/>
        <v>0.4191998183311163</v>
      </c>
      <c r="AA359" s="3">
        <f t="shared" si="145"/>
        <v>0.39785550959474636</v>
      </c>
      <c r="AB359" s="3">
        <f t="shared" si="142"/>
        <v>0.45434098362377517</v>
      </c>
      <c r="AC359" s="45">
        <f t="shared" si="143"/>
        <v>0.45434098362377517</v>
      </c>
      <c r="AE359" s="13">
        <f t="shared" si="159"/>
        <v>0.46302525388391486</v>
      </c>
      <c r="AF359" s="13">
        <f t="shared" si="160"/>
        <v>0.43944949468874261</v>
      </c>
      <c r="AG359" s="13">
        <f t="shared" si="147"/>
        <v>0.50184026827535178</v>
      </c>
      <c r="AH359" s="35">
        <f t="shared" si="146"/>
        <v>0.50184026827535178</v>
      </c>
    </row>
    <row r="360" spans="1:34">
      <c r="A360" s="1" t="s">
        <v>36</v>
      </c>
      <c r="B360" s="1">
        <v>1991</v>
      </c>
      <c r="C360" s="91">
        <v>0.78746868372788681</v>
      </c>
      <c r="D360" s="2">
        <v>-4.519423465</v>
      </c>
      <c r="E360" s="3">
        <f t="shared" si="130"/>
        <v>5.3068921487278861E-2</v>
      </c>
      <c r="F360" s="4">
        <v>16346.46372</v>
      </c>
      <c r="G360" s="4">
        <v>85975</v>
      </c>
      <c r="H360" s="3">
        <f t="shared" si="158"/>
        <v>0.20261000834387785</v>
      </c>
      <c r="I360" s="3">
        <f t="shared" si="129"/>
        <v>0.19013043000872346</v>
      </c>
      <c r="J360" s="5">
        <v>0.12230015381760005</v>
      </c>
      <c r="K360" s="6">
        <v>0.12230015381760005</v>
      </c>
      <c r="L360" s="5">
        <v>-1.1677499955693895E-2</v>
      </c>
      <c r="M360" s="7">
        <v>1.85</v>
      </c>
      <c r="N360" s="2">
        <v>6.2110000000000003</v>
      </c>
      <c r="O360" s="9">
        <v>3.8290000000000005E-2</v>
      </c>
      <c r="P360" s="8">
        <v>1</v>
      </c>
      <c r="Q360" s="9">
        <v>8.7672087658222982E-3</v>
      </c>
      <c r="R360" s="10">
        <v>0.6</v>
      </c>
      <c r="S360" s="8">
        <v>2.4300000000000002</v>
      </c>
      <c r="T360" s="7">
        <v>1.1000000000000001</v>
      </c>
      <c r="U360" s="7">
        <v>0.25</v>
      </c>
      <c r="V360" s="7">
        <v>0.8</v>
      </c>
      <c r="W360" s="10">
        <v>0.8</v>
      </c>
      <c r="Z360" s="3">
        <f t="shared" si="144"/>
        <v>0.33332895832205173</v>
      </c>
      <c r="AA360" s="3">
        <f t="shared" si="145"/>
        <v>0.35101625185540575</v>
      </c>
      <c r="AB360" s="3">
        <f t="shared" si="142"/>
        <v>0.38673369616546938</v>
      </c>
      <c r="AC360" s="45">
        <f t="shared" si="143"/>
        <v>0.38673369616546938</v>
      </c>
      <c r="AE360" s="13">
        <f t="shared" si="159"/>
        <v>0.36817698578299357</v>
      </c>
      <c r="AF360" s="13">
        <f t="shared" si="160"/>
        <v>0.38771340545847094</v>
      </c>
      <c r="AG360" s="13">
        <f t="shared" si="147"/>
        <v>0.42716494621913209</v>
      </c>
      <c r="AH360" s="35">
        <f t="shared" si="146"/>
        <v>0.42716494621913209</v>
      </c>
    </row>
    <row r="361" spans="1:34">
      <c r="A361" s="1" t="s">
        <v>36</v>
      </c>
      <c r="B361" s="1">
        <v>1992</v>
      </c>
      <c r="C361" s="91">
        <v>1.2565795609030652</v>
      </c>
      <c r="D361" s="2">
        <v>-4.519423465</v>
      </c>
      <c r="E361" s="3">
        <f t="shared" si="130"/>
        <v>5.7760030259030655E-2</v>
      </c>
      <c r="F361" s="4">
        <v>18564.558951999901</v>
      </c>
      <c r="G361" s="4">
        <v>103394</v>
      </c>
      <c r="H361" s="3">
        <f t="shared" si="158"/>
        <v>0.20261000834387785</v>
      </c>
      <c r="I361" s="3">
        <f t="shared" si="129"/>
        <v>0.17955160794630154</v>
      </c>
      <c r="J361" s="5">
        <v>0.11358671390136477</v>
      </c>
      <c r="K361" s="6">
        <v>0.11358671390136477</v>
      </c>
      <c r="L361" s="5">
        <v>-3.3940557257751802E-2</v>
      </c>
      <c r="M361" s="7">
        <v>1.85</v>
      </c>
      <c r="N361" s="2">
        <v>5.7089999999999996</v>
      </c>
      <c r="O361" s="9">
        <v>3.338E-2</v>
      </c>
      <c r="P361" s="8">
        <v>1</v>
      </c>
      <c r="Q361" s="9">
        <v>4.812135635101278E-4</v>
      </c>
      <c r="R361" s="10">
        <v>0.6</v>
      </c>
      <c r="S361" s="8">
        <v>2.4300000000000002</v>
      </c>
      <c r="T361" s="7">
        <v>1.1000000000000001</v>
      </c>
      <c r="U361" s="7">
        <v>0.25</v>
      </c>
      <c r="V361" s="7">
        <v>0.8</v>
      </c>
      <c r="W361" s="10">
        <v>0.8</v>
      </c>
      <c r="Z361" s="3">
        <f t="shared" si="144"/>
        <v>0.35632884138868648</v>
      </c>
      <c r="AA361" s="3">
        <f t="shared" si="145"/>
        <v>0.39399402858310878</v>
      </c>
      <c r="AB361" s="3">
        <f t="shared" si="142"/>
        <v>0.42263461076870296</v>
      </c>
      <c r="AC361" s="45">
        <f t="shared" si="143"/>
        <v>0.42263461076870296</v>
      </c>
      <c r="AE361" s="13">
        <f t="shared" si="159"/>
        <v>0.39358140207932191</v>
      </c>
      <c r="AF361" s="13">
        <f t="shared" si="160"/>
        <v>0.43518431338952468</v>
      </c>
      <c r="AG361" s="13">
        <f t="shared" si="147"/>
        <v>0.46681913825815829</v>
      </c>
      <c r="AH361" s="35">
        <f t="shared" si="146"/>
        <v>0.46681913825815829</v>
      </c>
    </row>
    <row r="362" spans="1:34">
      <c r="A362" s="1" t="s">
        <v>36</v>
      </c>
      <c r="B362" s="1">
        <v>1993</v>
      </c>
      <c r="C362" s="91">
        <v>0.52586573181614282</v>
      </c>
      <c r="D362" s="2">
        <v>-3.4479559199999992</v>
      </c>
      <c r="E362" s="3">
        <f t="shared" si="130"/>
        <v>3.9738216518161423E-2</v>
      </c>
      <c r="F362" s="4">
        <v>15417.361884</v>
      </c>
      <c r="G362" s="4">
        <v>90982</v>
      </c>
      <c r="H362" s="3">
        <f t="shared" si="158"/>
        <v>0.20261000834387785</v>
      </c>
      <c r="I362" s="3">
        <f t="shared" ref="I362:I377" si="161">F362/G362</f>
        <v>0.16945507775164317</v>
      </c>
      <c r="J362" s="5">
        <v>0.12248162960552107</v>
      </c>
      <c r="K362" s="6">
        <v>0.12248162960552107</v>
      </c>
      <c r="L362" s="5">
        <v>-1.4745368134143814E-2</v>
      </c>
      <c r="M362" s="7">
        <v>1.85</v>
      </c>
      <c r="N362" s="2">
        <v>1.4990000000000001</v>
      </c>
      <c r="O362" s="9">
        <v>-7.7800000000000005E-3</v>
      </c>
      <c r="P362" s="8">
        <v>1</v>
      </c>
      <c r="Q362" s="9">
        <v>-2.5361537640988304E-2</v>
      </c>
      <c r="R362" s="10">
        <v>0.6</v>
      </c>
      <c r="S362" s="8">
        <v>2.4300000000000002</v>
      </c>
      <c r="T362" s="7">
        <v>1.1000000000000001</v>
      </c>
      <c r="U362" s="7">
        <v>0.25</v>
      </c>
      <c r="V362" s="7">
        <v>0.8</v>
      </c>
      <c r="W362" s="10">
        <v>0.8</v>
      </c>
      <c r="Z362" s="3">
        <f t="shared" si="144"/>
        <v>0.21306594158730777</v>
      </c>
      <c r="AA362" s="3">
        <f t="shared" si="145"/>
        <v>0.25254572381159235</v>
      </c>
      <c r="AB362" s="3">
        <f t="shared" si="142"/>
        <v>0.28167677639786759</v>
      </c>
      <c r="AC362" s="45">
        <f t="shared" si="143"/>
        <v>0.28167677639786759</v>
      </c>
      <c r="AE362" s="13">
        <f t="shared" si="159"/>
        <v>0.23534101729870813</v>
      </c>
      <c r="AF362" s="13">
        <f t="shared" si="160"/>
        <v>0.27894823130098612</v>
      </c>
      <c r="AG362" s="13">
        <f t="shared" si="147"/>
        <v>0.31112480302128104</v>
      </c>
      <c r="AH362" s="35">
        <f t="shared" si="146"/>
        <v>0.31112480302128104</v>
      </c>
    </row>
    <row r="363" spans="1:34">
      <c r="A363" s="1" t="s">
        <v>36</v>
      </c>
      <c r="B363" s="1">
        <v>1994</v>
      </c>
      <c r="C363" s="91">
        <v>-3.1473177258720533</v>
      </c>
      <c r="D363" s="2">
        <v>-3.4479559199999992</v>
      </c>
      <c r="E363" s="3">
        <f t="shared" si="130"/>
        <v>3.0063819412794591E-3</v>
      </c>
      <c r="F363" s="4">
        <v>17980.732691000001</v>
      </c>
      <c r="G363" s="4">
        <v>95335</v>
      </c>
      <c r="H363" s="3">
        <f t="shared" si="158"/>
        <v>0.20261000834387785</v>
      </c>
      <c r="I363" s="3">
        <f t="shared" si="161"/>
        <v>0.18860578686736246</v>
      </c>
      <c r="J363" s="5">
        <v>0.11000447209782843</v>
      </c>
      <c r="K363" s="6">
        <v>0.11000447209782843</v>
      </c>
      <c r="L363" s="5">
        <v>3.2706223203377092E-2</v>
      </c>
      <c r="M363" s="7">
        <v>1.85</v>
      </c>
      <c r="N363" s="2">
        <v>-0.27600000000000002</v>
      </c>
      <c r="O363" s="9">
        <v>-2.513E-2</v>
      </c>
      <c r="P363" s="8">
        <v>1</v>
      </c>
      <c r="Q363" s="9">
        <v>-1.8152575884325613E-2</v>
      </c>
      <c r="R363" s="10">
        <v>0.6</v>
      </c>
      <c r="S363" s="8">
        <v>2.4300000000000002</v>
      </c>
      <c r="T363" s="7">
        <v>1.1000000000000001</v>
      </c>
      <c r="U363" s="7">
        <v>0.25</v>
      </c>
      <c r="V363" s="7">
        <v>0.8</v>
      </c>
      <c r="W363" s="10">
        <v>0.8</v>
      </c>
      <c r="Z363" s="3">
        <f t="shared" si="144"/>
        <v>-1.3888533382191811E-2</v>
      </c>
      <c r="AA363" s="3">
        <f t="shared" si="145"/>
        <v>-1.2755034877837862E-2</v>
      </c>
      <c r="AB363" s="3">
        <f t="shared" si="142"/>
        <v>-1.0025101856532223E-2</v>
      </c>
      <c r="AC363" s="45">
        <f t="shared" si="143"/>
        <v>-1.0025101856532223E-2</v>
      </c>
      <c r="AE363" s="13">
        <f t="shared" si="159"/>
        <v>-1.5340516417602775E-2</v>
      </c>
      <c r="AF363" s="13">
        <f t="shared" si="160"/>
        <v>-1.4088515796884549E-2</v>
      </c>
      <c r="AG363" s="13">
        <f t="shared" si="147"/>
        <v>-1.1073180686987866E-2</v>
      </c>
      <c r="AH363" s="35">
        <f t="shared" si="146"/>
        <v>-1.1073180686987866E-2</v>
      </c>
    </row>
    <row r="364" spans="1:34">
      <c r="A364" s="1" t="s">
        <v>36</v>
      </c>
      <c r="B364" s="1">
        <v>1995</v>
      </c>
      <c r="C364" s="91">
        <v>-1.9446670750690005</v>
      </c>
      <c r="D364" s="2">
        <v>-3.4479559199999992</v>
      </c>
      <c r="E364" s="3">
        <f t="shared" si="130"/>
        <v>1.5032888449309986E-2</v>
      </c>
      <c r="F364" s="4">
        <v>23369.993903999901</v>
      </c>
      <c r="G364" s="4">
        <v>113017</v>
      </c>
      <c r="H364" s="3">
        <f t="shared" si="158"/>
        <v>0.20261000834387785</v>
      </c>
      <c r="I364" s="3">
        <f t="shared" si="161"/>
        <v>0.20678299639877099</v>
      </c>
      <c r="J364" s="5">
        <v>9.7420593653008522E-2</v>
      </c>
      <c r="K364" s="6">
        <v>9.7420593653008522E-2</v>
      </c>
      <c r="L364" s="5">
        <v>-9.2261373292567433E-4</v>
      </c>
      <c r="M364" s="7">
        <v>1.85</v>
      </c>
      <c r="N364" s="2">
        <v>-1.133</v>
      </c>
      <c r="O364" s="9">
        <v>-3.3509999999999998E-2</v>
      </c>
      <c r="P364" s="8">
        <v>1</v>
      </c>
      <c r="Q364" s="9">
        <v>-1.3935244630512246E-2</v>
      </c>
      <c r="R364" s="10">
        <v>0.6</v>
      </c>
      <c r="S364" s="8">
        <v>2.4300000000000002</v>
      </c>
      <c r="T364" s="7">
        <v>1.1000000000000001</v>
      </c>
      <c r="U364" s="7">
        <v>0.25</v>
      </c>
      <c r="V364" s="7">
        <v>0.8</v>
      </c>
      <c r="W364" s="10">
        <v>0.8</v>
      </c>
      <c r="Z364" s="3">
        <f t="shared" si="144"/>
        <v>2.6890867948042529E-2</v>
      </c>
      <c r="AA364" s="3">
        <f t="shared" si="145"/>
        <v>2.5350417996719693E-2</v>
      </c>
      <c r="AB364" s="3">
        <f t="shared" si="142"/>
        <v>3.3338645771052909E-2</v>
      </c>
      <c r="AC364" s="45">
        <f t="shared" si="143"/>
        <v>3.3338645771052909E-2</v>
      </c>
      <c r="AE364" s="13">
        <f t="shared" si="159"/>
        <v>2.9702185960792431E-2</v>
      </c>
      <c r="AF364" s="13">
        <f t="shared" si="160"/>
        <v>2.8000688969104029E-2</v>
      </c>
      <c r="AG364" s="13">
        <f t="shared" si="147"/>
        <v>3.6824049647117531E-2</v>
      </c>
      <c r="AH364" s="35">
        <f t="shared" si="146"/>
        <v>3.6824049647117531E-2</v>
      </c>
    </row>
    <row r="365" spans="1:34">
      <c r="A365" s="1" t="s">
        <v>36</v>
      </c>
      <c r="B365" s="1">
        <v>1996</v>
      </c>
      <c r="C365" s="91">
        <v>-4.7349228758480164</v>
      </c>
      <c r="D365" s="2">
        <v>-3.4479559199999992</v>
      </c>
      <c r="E365" s="3">
        <f t="shared" si="130"/>
        <v>-1.2869669558480172E-2</v>
      </c>
      <c r="F365" s="4">
        <v>23180.973974</v>
      </c>
      <c r="G365" s="4">
        <v>117658</v>
      </c>
      <c r="H365" s="3">
        <f t="shared" si="158"/>
        <v>0.20261000834387785</v>
      </c>
      <c r="I365" s="3">
        <f t="shared" si="161"/>
        <v>0.19701995592309915</v>
      </c>
      <c r="J365" s="5">
        <v>9.3945690031481635E-2</v>
      </c>
      <c r="K365" s="6">
        <v>9.3945690031481635E-2</v>
      </c>
      <c r="L365" s="5">
        <v>3.9264460947574173E-2</v>
      </c>
      <c r="M365" s="7">
        <v>1.85</v>
      </c>
      <c r="N365" s="2">
        <v>-0.63900000000000001</v>
      </c>
      <c r="O365" s="9">
        <v>-2.5910000000000002E-2</v>
      </c>
      <c r="P365" s="8">
        <v>1</v>
      </c>
      <c r="Q365" s="9">
        <v>-1.7552605091804913E-2</v>
      </c>
      <c r="R365" s="10">
        <v>0.6</v>
      </c>
      <c r="S365" s="8">
        <v>2.4300000000000002</v>
      </c>
      <c r="T365" s="7">
        <v>1.1000000000000001</v>
      </c>
      <c r="U365" s="7">
        <v>0.25</v>
      </c>
      <c r="V365" s="7">
        <v>0.8</v>
      </c>
      <c r="W365" s="10">
        <v>0.8</v>
      </c>
      <c r="Z365" s="3">
        <f t="shared" si="144"/>
        <v>-9.6605258911489647E-2</v>
      </c>
      <c r="AA365" s="3">
        <f t="shared" si="145"/>
        <v>-9.8459413326825188E-2</v>
      </c>
      <c r="AB365" s="3">
        <f t="shared" si="142"/>
        <v>-0.10878737024080648</v>
      </c>
      <c r="AC365" s="45">
        <f t="shared" si="143"/>
        <v>-0.10878737024080648</v>
      </c>
      <c r="AE365" s="13">
        <f t="shared" si="159"/>
        <v>-0.10670489961587266</v>
      </c>
      <c r="AF365" s="13">
        <f t="shared" si="160"/>
        <v>-0.10875289744735693</v>
      </c>
      <c r="AG365" s="13">
        <f t="shared" si="147"/>
        <v>-0.12016059531143625</v>
      </c>
      <c r="AH365" s="35">
        <f t="shared" si="146"/>
        <v>-0.12016059531143625</v>
      </c>
    </row>
    <row r="366" spans="1:34">
      <c r="A366" s="1" t="s">
        <v>36</v>
      </c>
      <c r="B366" s="1">
        <v>1997</v>
      </c>
      <c r="C366" s="91">
        <v>-6.1431123544632138</v>
      </c>
      <c r="D366" s="2">
        <v>-2.9757296000000002</v>
      </c>
      <c r="E366" s="3">
        <f t="shared" si="130"/>
        <v>-3.1673827544632133E-2</v>
      </c>
      <c r="F366" s="4">
        <v>23524.898734999901</v>
      </c>
      <c r="G366" s="4">
        <v>112134</v>
      </c>
      <c r="H366" s="3">
        <f t="shared" si="158"/>
        <v>0.20261000834387785</v>
      </c>
      <c r="I366" s="3">
        <f t="shared" si="161"/>
        <v>0.20979273668111278</v>
      </c>
      <c r="J366" s="5">
        <v>9.1124373924360846E-2</v>
      </c>
      <c r="K366" s="6">
        <v>9.1124373924360846E-2</v>
      </c>
      <c r="L366" s="5">
        <v>5.852848209020909E-2</v>
      </c>
      <c r="M366" s="7">
        <v>1.85</v>
      </c>
      <c r="N366" s="2">
        <v>-0.53700000000000003</v>
      </c>
      <c r="O366" s="9">
        <v>-1.336E-2</v>
      </c>
      <c r="P366" s="8">
        <v>1</v>
      </c>
      <c r="Q366" s="9">
        <v>-1.2530967679915253E-2</v>
      </c>
      <c r="R366" s="10">
        <v>0.6</v>
      </c>
      <c r="S366" s="8">
        <v>2.4300000000000002</v>
      </c>
      <c r="T366" s="7">
        <v>1.1000000000000001</v>
      </c>
      <c r="U366" s="7">
        <v>0.25</v>
      </c>
      <c r="V366" s="7">
        <v>0.8</v>
      </c>
      <c r="W366" s="10">
        <v>0.8</v>
      </c>
      <c r="Z366" s="3">
        <f t="shared" si="144"/>
        <v>-0.17336838434669388</v>
      </c>
      <c r="AA366" s="3">
        <f t="shared" si="145"/>
        <v>-0.16786192571082056</v>
      </c>
      <c r="AB366" s="3">
        <f t="shared" si="142"/>
        <v>-0.19519777596010918</v>
      </c>
      <c r="AC366" s="45">
        <f t="shared" si="143"/>
        <v>-0.19519777596010918</v>
      </c>
      <c r="AE366" s="13">
        <f t="shared" si="159"/>
        <v>-0.19149326089203009</v>
      </c>
      <c r="AF366" s="13">
        <f t="shared" si="160"/>
        <v>-0.18541112703513363</v>
      </c>
      <c r="AG366" s="13">
        <f t="shared" si="147"/>
        <v>-0.21560481617412061</v>
      </c>
      <c r="AH366" s="35">
        <f t="shared" si="146"/>
        <v>-0.21560481617412061</v>
      </c>
    </row>
    <row r="367" spans="1:34">
      <c r="A367" s="1" t="s">
        <v>36</v>
      </c>
      <c r="B367" s="1">
        <v>1998</v>
      </c>
      <c r="C367" s="91">
        <v>-6.4492317009606523</v>
      </c>
      <c r="D367" s="2">
        <v>-2.9757296000000002</v>
      </c>
      <c r="E367" s="3">
        <f t="shared" si="130"/>
        <v>-3.4735021009606522E-2</v>
      </c>
      <c r="F367" s="4">
        <v>24217.867862999901</v>
      </c>
      <c r="G367" s="4">
        <v>118711</v>
      </c>
      <c r="H367" s="3">
        <f t="shared" si="158"/>
        <v>0.20261000834387785</v>
      </c>
      <c r="I367" s="3">
        <f t="shared" si="161"/>
        <v>0.20400694007294945</v>
      </c>
      <c r="J367" s="5">
        <v>6.7367182301992581E-2</v>
      </c>
      <c r="K367" s="6">
        <v>6.7367182301992581E-2</v>
      </c>
      <c r="L367" s="5">
        <v>6.3287297389907307E-2</v>
      </c>
      <c r="M367" s="7">
        <v>1.85</v>
      </c>
      <c r="N367" s="2">
        <v>0.434</v>
      </c>
      <c r="O367" s="9">
        <v>4.1099999999999999E-3</v>
      </c>
      <c r="P367" s="8">
        <v>1</v>
      </c>
      <c r="Q367" s="9">
        <v>-6.8494274316389112E-3</v>
      </c>
      <c r="R367" s="10">
        <v>0.6</v>
      </c>
      <c r="S367" s="8">
        <v>2.4300000000000002</v>
      </c>
      <c r="T367" s="7">
        <v>1.1000000000000001</v>
      </c>
      <c r="U367" s="7">
        <v>0.25</v>
      </c>
      <c r="V367" s="7">
        <v>0.8</v>
      </c>
      <c r="W367" s="10">
        <v>0.8</v>
      </c>
      <c r="Z367" s="3">
        <f t="shared" si="144"/>
        <v>-0.16150710568757654</v>
      </c>
      <c r="AA367" s="3">
        <f t="shared" si="145"/>
        <v>-0.16029937348471623</v>
      </c>
      <c r="AB367" s="3">
        <f t="shared" si="142"/>
        <v>-0.18662557754721829</v>
      </c>
      <c r="AC367" s="45">
        <f t="shared" si="143"/>
        <v>-0.18662557754721829</v>
      </c>
      <c r="AE367" s="13">
        <f t="shared" si="159"/>
        <v>-0.17839193946400503</v>
      </c>
      <c r="AF367" s="13">
        <f t="shared" si="160"/>
        <v>-0.1770579443490275</v>
      </c>
      <c r="AG367" s="13">
        <f t="shared" si="147"/>
        <v>-0.20613643338170021</v>
      </c>
      <c r="AH367" s="35">
        <f t="shared" si="146"/>
        <v>-0.20613643338170021</v>
      </c>
    </row>
    <row r="368" spans="1:34">
      <c r="A368" s="1" t="s">
        <v>36</v>
      </c>
      <c r="B368" s="1">
        <v>1999</v>
      </c>
      <c r="C368" s="91">
        <v>-7.5234672884138964</v>
      </c>
      <c r="D368" s="2">
        <v>-2.9757296000000002</v>
      </c>
      <c r="E368" s="3">
        <f t="shared" si="130"/>
        <v>-4.5477376884138963E-2</v>
      </c>
      <c r="F368" s="4">
        <v>24493.549734</v>
      </c>
      <c r="G368" s="4">
        <v>121823</v>
      </c>
      <c r="H368" s="3">
        <f t="shared" si="158"/>
        <v>0.20261000834387785</v>
      </c>
      <c r="I368" s="3">
        <f t="shared" si="161"/>
        <v>0.20105850072646381</v>
      </c>
      <c r="J368" s="5">
        <v>9.2403797784848224E-2</v>
      </c>
      <c r="K368" s="6">
        <v>9.2403797784848224E-2</v>
      </c>
      <c r="L368" s="5">
        <v>6.7912131000723408E-2</v>
      </c>
      <c r="M368" s="7">
        <v>1.85</v>
      </c>
      <c r="N368" s="2">
        <v>0.82</v>
      </c>
      <c r="O368" s="9">
        <v>1.337E-2</v>
      </c>
      <c r="P368" s="8">
        <v>1</v>
      </c>
      <c r="Q368" s="9">
        <v>-1.6202769633742739E-3</v>
      </c>
      <c r="R368" s="10">
        <v>0.6</v>
      </c>
      <c r="S368" s="8">
        <v>2.4300000000000002</v>
      </c>
      <c r="T368" s="7">
        <v>1.1000000000000001</v>
      </c>
      <c r="U368" s="7">
        <v>0.25</v>
      </c>
      <c r="V368" s="7">
        <v>0.8</v>
      </c>
      <c r="W368" s="10">
        <v>0.8</v>
      </c>
      <c r="Z368" s="3">
        <f t="shared" si="144"/>
        <v>-0.20380959370514198</v>
      </c>
      <c r="AA368" s="3">
        <f t="shared" si="145"/>
        <v>-0.20559156096262632</v>
      </c>
      <c r="AB368" s="3">
        <f t="shared" si="142"/>
        <v>-0.25002065554618497</v>
      </c>
      <c r="AC368" s="45">
        <f t="shared" si="143"/>
        <v>-0.25002065554618497</v>
      </c>
      <c r="AE368" s="13">
        <f t="shared" si="159"/>
        <v>-0.22511696031977046</v>
      </c>
      <c r="AF368" s="13">
        <f t="shared" si="160"/>
        <v>-0.22708522415417365</v>
      </c>
      <c r="AG368" s="13">
        <f t="shared" si="147"/>
        <v>-0.27615917862601341</v>
      </c>
      <c r="AH368" s="35">
        <f t="shared" si="146"/>
        <v>-0.27615917862601341</v>
      </c>
    </row>
    <row r="369" spans="1:34">
      <c r="A369" s="1" t="s">
        <v>36</v>
      </c>
      <c r="B369" s="1">
        <v>2000</v>
      </c>
      <c r="C369" s="91">
        <v>-8.8262087483125384</v>
      </c>
      <c r="D369" s="2">
        <v>-2.9757296000000002</v>
      </c>
      <c r="E369" s="3">
        <f t="shared" si="130"/>
        <v>-5.850479148312538E-2</v>
      </c>
      <c r="F369" s="4">
        <v>24364.79794</v>
      </c>
      <c r="G369" s="4">
        <v>112980</v>
      </c>
      <c r="H369" s="3">
        <f t="shared" si="158"/>
        <v>0.20261000834387785</v>
      </c>
      <c r="I369" s="3">
        <f t="shared" si="161"/>
        <v>0.21565585006195787</v>
      </c>
      <c r="J369" s="5">
        <v>0.14309896319446544</v>
      </c>
      <c r="K369" s="6">
        <v>0.14309896319446544</v>
      </c>
      <c r="L369" s="5">
        <v>9.9636185670543123E-2</v>
      </c>
      <c r="M369" s="7">
        <v>1.85</v>
      </c>
      <c r="N369" s="2">
        <v>1.726</v>
      </c>
      <c r="O369" s="9">
        <v>2.298E-2</v>
      </c>
      <c r="P369" s="8">
        <v>1</v>
      </c>
      <c r="Q369" s="9">
        <v>1.1308547683887258E-2</v>
      </c>
      <c r="R369" s="10">
        <v>0.6</v>
      </c>
      <c r="S369" s="8">
        <v>2.4300000000000002</v>
      </c>
      <c r="T369" s="7">
        <v>1.1000000000000001</v>
      </c>
      <c r="U369" s="7">
        <v>0.25</v>
      </c>
      <c r="V369" s="7">
        <v>0.8</v>
      </c>
      <c r="W369" s="10">
        <v>0.8</v>
      </c>
      <c r="Z369" s="3">
        <f t="shared" si="144"/>
        <v>-0.26497040265489891</v>
      </c>
      <c r="AA369" s="3">
        <f t="shared" si="145"/>
        <v>-0.24699928291717674</v>
      </c>
      <c r="AB369" s="3">
        <f t="shared" si="142"/>
        <v>-0.33646338266815851</v>
      </c>
      <c r="AC369" s="45">
        <f t="shared" si="143"/>
        <v>-0.33646338266815851</v>
      </c>
      <c r="AE369" s="13">
        <f t="shared" si="159"/>
        <v>-0.29267185384154748</v>
      </c>
      <c r="AF369" s="13">
        <f t="shared" si="160"/>
        <v>-0.27282193522215437</v>
      </c>
      <c r="AG369" s="13">
        <f t="shared" si="147"/>
        <v>-0.37163909994710237</v>
      </c>
      <c r="AH369" s="35">
        <f t="shared" si="146"/>
        <v>-0.37163909994710237</v>
      </c>
    </row>
    <row r="370" spans="1:34">
      <c r="A370" s="1" t="s">
        <v>36</v>
      </c>
      <c r="B370" s="1">
        <v>2001</v>
      </c>
      <c r="C370" s="91">
        <v>-9.1785836173600437</v>
      </c>
      <c r="D370" s="2">
        <v>-3.4234500800000003</v>
      </c>
      <c r="E370" s="3">
        <f t="shared" ref="E370:E377" si="162">(C370-D370)/100</f>
        <v>-5.7551335373600437E-2</v>
      </c>
      <c r="F370" s="4">
        <v>24086.378809000002</v>
      </c>
      <c r="G370" s="4">
        <v>115812</v>
      </c>
      <c r="H370" s="3">
        <f t="shared" si="158"/>
        <v>0.20261000834387785</v>
      </c>
      <c r="I370" s="3">
        <f t="shared" si="161"/>
        <v>0.20797826485165616</v>
      </c>
      <c r="J370" s="5">
        <v>0.13475558204386487</v>
      </c>
      <c r="K370" s="6">
        <v>0.13475558204386487</v>
      </c>
      <c r="L370" s="5">
        <v>0.14603438010248132</v>
      </c>
      <c r="M370" s="7">
        <v>1.85</v>
      </c>
      <c r="N370" s="2">
        <v>1.542</v>
      </c>
      <c r="O370" s="9">
        <v>1.602E-2</v>
      </c>
      <c r="P370" s="8">
        <v>1</v>
      </c>
      <c r="Q370" s="9">
        <v>1.0461140184332226E-2</v>
      </c>
      <c r="R370" s="10">
        <v>0.6</v>
      </c>
      <c r="S370" s="8">
        <v>2.4300000000000002</v>
      </c>
      <c r="T370" s="7">
        <v>1.1000000000000001</v>
      </c>
      <c r="U370" s="7">
        <v>0.25</v>
      </c>
      <c r="V370" s="7">
        <v>0.8</v>
      </c>
      <c r="W370" s="10">
        <v>0.8</v>
      </c>
      <c r="Z370" s="3">
        <f t="shared" si="144"/>
        <v>-0.27250406905049096</v>
      </c>
      <c r="AA370" s="3">
        <f t="shared" si="145"/>
        <v>-0.26496107866084739</v>
      </c>
      <c r="AB370" s="3">
        <f t="shared" si="142"/>
        <v>-0.37610789509341064</v>
      </c>
      <c r="AC370" s="45">
        <f t="shared" si="143"/>
        <v>-0.37610789509341064</v>
      </c>
      <c r="AE370" s="13">
        <f t="shared" si="159"/>
        <v>-0.30099313081486051</v>
      </c>
      <c r="AF370" s="13">
        <f t="shared" si="160"/>
        <v>-0.29266155506629965</v>
      </c>
      <c r="AG370" s="13">
        <f t="shared" si="147"/>
        <v>-0.41542826594408538</v>
      </c>
      <c r="AH370" s="35">
        <f t="shared" si="146"/>
        <v>-0.41542826594408538</v>
      </c>
    </row>
    <row r="371" spans="1:34">
      <c r="A371" s="1" t="s">
        <v>36</v>
      </c>
      <c r="B371" s="1">
        <v>2002</v>
      </c>
      <c r="C371" s="91">
        <v>-7.9855416349957844</v>
      </c>
      <c r="D371" s="2">
        <v>-3.4234500800000003</v>
      </c>
      <c r="E371" s="3">
        <f t="shared" si="162"/>
        <v>-4.5620915549957841E-2</v>
      </c>
      <c r="F371" s="4">
        <v>25839.048674000001</v>
      </c>
      <c r="G371" s="4">
        <v>127906</v>
      </c>
      <c r="H371" s="3">
        <f t="shared" si="158"/>
        <v>0.20261000834387785</v>
      </c>
      <c r="I371" s="3">
        <f t="shared" si="161"/>
        <v>0.20201592320923178</v>
      </c>
      <c r="J371" s="5">
        <v>0.11706656073433774</v>
      </c>
      <c r="K371" s="6">
        <v>0.11706656073433774</v>
      </c>
      <c r="L371" s="5">
        <v>0.11784876905555097</v>
      </c>
      <c r="M371" s="7">
        <v>1.85</v>
      </c>
      <c r="N371" s="2">
        <v>0.89100000000000001</v>
      </c>
      <c r="O371" s="9">
        <v>4.4600000000000004E-3</v>
      </c>
      <c r="P371" s="8">
        <v>1</v>
      </c>
      <c r="Q371" s="9">
        <v>9.3925951668874812E-4</v>
      </c>
      <c r="R371" s="10">
        <v>0.6</v>
      </c>
      <c r="S371" s="8">
        <v>2.4300000000000002</v>
      </c>
      <c r="T371" s="7">
        <v>1.1000000000000001</v>
      </c>
      <c r="U371" s="7">
        <v>0.25</v>
      </c>
      <c r="V371" s="7">
        <v>0.8</v>
      </c>
      <c r="W371" s="10">
        <v>0.8</v>
      </c>
      <c r="Z371" s="3">
        <f t="shared" si="144"/>
        <v>-0.22413005104312228</v>
      </c>
      <c r="AA371" s="3">
        <f t="shared" si="145"/>
        <v>-0.22481129069805081</v>
      </c>
      <c r="AB371" s="3">
        <f t="shared" si="142"/>
        <v>-0.2961481503769538</v>
      </c>
      <c r="AC371" s="45">
        <f t="shared" si="143"/>
        <v>-0.2961481503769538</v>
      </c>
      <c r="AE371" s="13">
        <f t="shared" si="159"/>
        <v>-0.24756182910672142</v>
      </c>
      <c r="AF371" s="13">
        <f t="shared" si="160"/>
        <v>-0.24831428927102886</v>
      </c>
      <c r="AG371" s="13">
        <f t="shared" si="147"/>
        <v>-0.3271090933709081</v>
      </c>
      <c r="AH371" s="35">
        <f t="shared" si="146"/>
        <v>-0.3271090933709081</v>
      </c>
    </row>
    <row r="372" spans="1:34">
      <c r="A372" s="1" t="s">
        <v>36</v>
      </c>
      <c r="B372" s="1">
        <v>2003</v>
      </c>
      <c r="C372" s="91">
        <v>-7.2734102565577672</v>
      </c>
      <c r="D372" s="2">
        <v>-3.4234500800000003</v>
      </c>
      <c r="E372" s="3">
        <f t="shared" si="162"/>
        <v>-3.8499601765577672E-2</v>
      </c>
      <c r="F372" s="4">
        <v>31829.400816000001</v>
      </c>
      <c r="G372" s="4">
        <v>156712</v>
      </c>
      <c r="H372" s="3">
        <f t="shared" si="158"/>
        <v>0.20261000834387785</v>
      </c>
      <c r="I372" s="3">
        <f t="shared" si="161"/>
        <v>0.20310761662157334</v>
      </c>
      <c r="J372" s="5">
        <v>0.11564023869486659</v>
      </c>
      <c r="K372" s="6">
        <v>0.11564023869486659</v>
      </c>
      <c r="L372" s="5">
        <v>8.4705336000894832E-2</v>
      </c>
      <c r="M372" s="7">
        <v>1.85</v>
      </c>
      <c r="N372" s="2">
        <v>-0.96799999999999997</v>
      </c>
      <c r="O372" s="9">
        <v>-1.7390000000000003E-2</v>
      </c>
      <c r="P372" s="8">
        <v>1</v>
      </c>
      <c r="Q372" s="9">
        <v>-5.4686669056423932E-3</v>
      </c>
      <c r="R372" s="10">
        <v>0.6</v>
      </c>
      <c r="S372" s="8">
        <v>2.4300000000000002</v>
      </c>
      <c r="T372" s="7">
        <v>1.1000000000000001</v>
      </c>
      <c r="U372" s="7">
        <v>0.25</v>
      </c>
      <c r="V372" s="7">
        <v>0.8</v>
      </c>
      <c r="W372" s="10">
        <v>0.8</v>
      </c>
      <c r="Z372" s="3">
        <f t="shared" si="144"/>
        <v>-0.22296409019363297</v>
      </c>
      <c r="AA372" s="3">
        <f t="shared" si="145"/>
        <v>-0.22248513987759388</v>
      </c>
      <c r="AB372" s="3">
        <f t="shared" si="142"/>
        <v>-0.27134375708334824</v>
      </c>
      <c r="AC372" s="45">
        <f t="shared" si="143"/>
        <v>-0.27134375708334824</v>
      </c>
      <c r="AE372" s="13">
        <f t="shared" si="159"/>
        <v>-0.24627397235024007</v>
      </c>
      <c r="AF372" s="13">
        <f t="shared" si="160"/>
        <v>-0.245744949955706</v>
      </c>
      <c r="AG372" s="13">
        <f t="shared" si="147"/>
        <v>-0.2997115135056983</v>
      </c>
      <c r="AH372" s="35">
        <f t="shared" si="146"/>
        <v>-0.2997115135056983</v>
      </c>
    </row>
    <row r="373" spans="1:34">
      <c r="A373" s="1" t="s">
        <v>36</v>
      </c>
      <c r="B373" s="1">
        <v>2004</v>
      </c>
      <c r="C373" s="91">
        <v>-9.2010426161562293</v>
      </c>
      <c r="D373" s="2">
        <v>-3.4234500800000003</v>
      </c>
      <c r="E373" s="3">
        <f t="shared" si="162"/>
        <v>-5.7775925361562293E-2</v>
      </c>
      <c r="F373" s="4">
        <v>35712.169560000002</v>
      </c>
      <c r="G373" s="4">
        <v>179195</v>
      </c>
      <c r="H373" s="3">
        <f t="shared" si="158"/>
        <v>0.20261000834387785</v>
      </c>
      <c r="I373" s="3">
        <f t="shared" si="161"/>
        <v>0.19929222109991909</v>
      </c>
      <c r="J373" s="5">
        <v>0.13517595950769995</v>
      </c>
      <c r="K373" s="6">
        <v>0.13517595950769995</v>
      </c>
      <c r="L373" s="5">
        <v>0.1040682517848513</v>
      </c>
      <c r="M373" s="7">
        <v>1.85</v>
      </c>
      <c r="N373" s="2">
        <v>-0.27</v>
      </c>
      <c r="O373" s="9">
        <v>-1.1639999999999999E-2</v>
      </c>
      <c r="P373" s="8">
        <v>1</v>
      </c>
      <c r="Q373" s="9">
        <v>-4.7344871711336474E-4</v>
      </c>
      <c r="R373" s="10">
        <v>0.6</v>
      </c>
      <c r="S373" s="8">
        <v>2.4300000000000002</v>
      </c>
      <c r="T373" s="7">
        <v>1.1000000000000001</v>
      </c>
      <c r="U373" s="7">
        <v>0.25</v>
      </c>
      <c r="V373" s="7">
        <v>0.8</v>
      </c>
      <c r="W373" s="10">
        <v>0.8</v>
      </c>
      <c r="Z373" s="3">
        <f t="shared" si="144"/>
        <v>-0.31503996953776836</v>
      </c>
      <c r="AA373" s="3">
        <f t="shared" si="145"/>
        <v>-0.31992399519057135</v>
      </c>
      <c r="AB373" s="3">
        <f t="shared" si="142"/>
        <v>-0.4137204600923845</v>
      </c>
      <c r="AC373" s="45">
        <f t="shared" si="143"/>
        <v>-0.4137204600923845</v>
      </c>
      <c r="AE373" s="13">
        <f t="shared" si="159"/>
        <v>-0.34797596635308053</v>
      </c>
      <c r="AF373" s="13">
        <f t="shared" si="160"/>
        <v>-0.35337059468776749</v>
      </c>
      <c r="AG373" s="13">
        <f t="shared" si="147"/>
        <v>-0.45697305364749746</v>
      </c>
      <c r="AH373" s="35">
        <f t="shared" si="146"/>
        <v>-0.45697305364749746</v>
      </c>
    </row>
    <row r="374" spans="1:34">
      <c r="A374" s="1" t="s">
        <v>36</v>
      </c>
      <c r="B374" s="1">
        <v>2005</v>
      </c>
      <c r="C374" s="91">
        <v>-10.641623678720604</v>
      </c>
      <c r="D374" s="2">
        <v>-4.0253689671278998</v>
      </c>
      <c r="E374" s="3">
        <f t="shared" si="162"/>
        <v>-6.6162547115927048E-2</v>
      </c>
      <c r="F374" s="4">
        <v>38085.718895999897</v>
      </c>
      <c r="G374" s="4">
        <v>185771</v>
      </c>
      <c r="H374" s="3">
        <f t="shared" si="158"/>
        <v>0.20261000834387785</v>
      </c>
      <c r="I374" s="3">
        <f t="shared" si="161"/>
        <v>0.20501433967626753</v>
      </c>
      <c r="J374" s="5">
        <v>0.18822658255974872</v>
      </c>
      <c r="K374" s="6">
        <v>0.18822658255974872</v>
      </c>
      <c r="L374" s="5">
        <v>0.12968763791231111</v>
      </c>
      <c r="M374" s="7">
        <v>1.85</v>
      </c>
      <c r="N374" s="2">
        <v>-0.40500000000000003</v>
      </c>
      <c r="O374" s="9">
        <v>-1.044E-2</v>
      </c>
      <c r="P374" s="8">
        <v>1</v>
      </c>
      <c r="Q374" s="9">
        <v>1.5239298107351171E-3</v>
      </c>
      <c r="R374" s="10">
        <v>0.6</v>
      </c>
      <c r="S374" s="8">
        <v>2.4300000000000002</v>
      </c>
      <c r="T374" s="7">
        <v>1.1000000000000001</v>
      </c>
      <c r="U374" s="7">
        <v>0.25</v>
      </c>
      <c r="V374" s="7">
        <v>0.8</v>
      </c>
      <c r="W374" s="10">
        <v>0.8</v>
      </c>
      <c r="Z374" s="3">
        <f t="shared" si="144"/>
        <v>-0.3573962533291194</v>
      </c>
      <c r="AA374" s="3">
        <f t="shared" si="145"/>
        <v>-0.35345626319613188</v>
      </c>
      <c r="AB374" s="3">
        <f t="shared" si="142"/>
        <v>-0.50820698092759531</v>
      </c>
      <c r="AC374" s="45">
        <f t="shared" si="143"/>
        <v>-0.50820698092759531</v>
      </c>
      <c r="AE374" s="13">
        <f t="shared" si="159"/>
        <v>-0.39476040708625459</v>
      </c>
      <c r="AF374" s="13">
        <f t="shared" si="160"/>
        <v>-0.39040850889390932</v>
      </c>
      <c r="AG374" s="13">
        <f t="shared" si="147"/>
        <v>-0.56133771075184402</v>
      </c>
      <c r="AH374" s="35">
        <f t="shared" si="146"/>
        <v>-0.56133771075184402</v>
      </c>
    </row>
    <row r="375" spans="1:34">
      <c r="A375" s="1" t="s">
        <v>36</v>
      </c>
      <c r="B375" s="1">
        <v>2006</v>
      </c>
      <c r="C375" s="91">
        <v>-11.40416065018503</v>
      </c>
      <c r="D375" s="2">
        <v>-4.0253689671278998</v>
      </c>
      <c r="E375" s="3">
        <f t="shared" si="162"/>
        <v>-7.3787916830571301E-2</v>
      </c>
      <c r="F375" s="4">
        <v>43358.436559000002</v>
      </c>
      <c r="G375" s="4">
        <v>194974</v>
      </c>
      <c r="H375" s="3">
        <f t="shared" si="158"/>
        <v>0.20261000834387785</v>
      </c>
      <c r="I375" s="3">
        <f t="shared" si="161"/>
        <v>0.22238060746048191</v>
      </c>
      <c r="J375" s="5">
        <v>0.19228289383104666</v>
      </c>
      <c r="K375" s="6">
        <v>0.19228289383104666</v>
      </c>
      <c r="L375" s="5">
        <v>0.16400054207223894</v>
      </c>
      <c r="M375" s="7">
        <v>1.85</v>
      </c>
      <c r="N375" s="2">
        <v>-3.0000000000000001E-3</v>
      </c>
      <c r="O375" s="9">
        <v>-3.1099999999999999E-3</v>
      </c>
      <c r="P375" s="8">
        <v>1</v>
      </c>
      <c r="Q375" s="9">
        <v>1.6178993983667005E-2</v>
      </c>
      <c r="R375" s="10">
        <v>0.6</v>
      </c>
      <c r="S375" s="8">
        <v>2.4300000000000002</v>
      </c>
      <c r="T375" s="7">
        <v>1.1000000000000001</v>
      </c>
      <c r="U375" s="7">
        <v>0.25</v>
      </c>
      <c r="V375" s="7">
        <v>0.8</v>
      </c>
      <c r="W375" s="10">
        <v>0.8</v>
      </c>
      <c r="Z375" s="3">
        <f t="shared" si="144"/>
        <v>-0.39724220525978982</v>
      </c>
      <c r="AA375" s="3">
        <f t="shared" si="145"/>
        <v>-0.36393171626720294</v>
      </c>
      <c r="AB375" s="3">
        <f t="shared" si="142"/>
        <v>-0.5528713285364959</v>
      </c>
      <c r="AC375" s="45">
        <f t="shared" si="143"/>
        <v>-0.5528713285364959</v>
      </c>
      <c r="AE375" s="13">
        <f t="shared" si="159"/>
        <v>-0.43877207217331332</v>
      </c>
      <c r="AF375" s="13">
        <f t="shared" si="160"/>
        <v>-0.40197912296786509</v>
      </c>
      <c r="AG375" s="13">
        <f t="shared" si="147"/>
        <v>-0.61067151288349331</v>
      </c>
      <c r="AH375" s="35">
        <f t="shared" si="146"/>
        <v>-0.61067151288349331</v>
      </c>
    </row>
    <row r="376" spans="1:34">
      <c r="A376" s="1" t="s">
        <v>36</v>
      </c>
      <c r="B376" s="1">
        <v>2007</v>
      </c>
      <c r="C376" s="91">
        <v>-9.6773508878437511</v>
      </c>
      <c r="D376" s="2">
        <v>-4.0253689671278998</v>
      </c>
      <c r="E376" s="3">
        <f t="shared" si="162"/>
        <v>-5.6519819207158511E-2</v>
      </c>
      <c r="F376" s="4">
        <v>51690.96</v>
      </c>
      <c r="G376" s="4">
        <v>223303</v>
      </c>
      <c r="H376" s="3">
        <f t="shared" si="158"/>
        <v>0.20261000834387785</v>
      </c>
      <c r="I376" s="3">
        <f t="shared" si="161"/>
        <v>0.23148349999776088</v>
      </c>
      <c r="J376" s="14">
        <v>0.19228289383104666</v>
      </c>
      <c r="K376" s="15">
        <v>0.2</v>
      </c>
      <c r="L376" s="56">
        <v>0.16</v>
      </c>
      <c r="M376" s="7">
        <v>1.85</v>
      </c>
      <c r="N376" s="2">
        <v>1.2290000000000001</v>
      </c>
      <c r="O376" s="9">
        <v>1.46E-2</v>
      </c>
      <c r="P376" s="8">
        <v>1</v>
      </c>
      <c r="Q376" s="9">
        <v>2.9468023854854527E-2</v>
      </c>
      <c r="R376" s="10">
        <v>0.6</v>
      </c>
      <c r="S376" s="8">
        <v>2.4300000000000002</v>
      </c>
      <c r="T376" s="7">
        <v>1.1000000000000001</v>
      </c>
      <c r="U376" s="7">
        <v>0.25</v>
      </c>
      <c r="V376" s="7">
        <v>0.8</v>
      </c>
      <c r="W376" s="10">
        <v>0.8</v>
      </c>
      <c r="Z376" s="3">
        <f t="shared" si="144"/>
        <v>-0.28952335139999891</v>
      </c>
      <c r="AA376" s="3">
        <f t="shared" si="145"/>
        <v>-0.25372583716719066</v>
      </c>
      <c r="AB376" s="3">
        <f t="shared" si="142"/>
        <v>-0.39034783983924026</v>
      </c>
      <c r="AC376" s="33">
        <f t="shared" si="143"/>
        <v>-0.39502415306513911</v>
      </c>
      <c r="AE376" s="13">
        <f t="shared" si="159"/>
        <v>-0.3197917017736352</v>
      </c>
      <c r="AF376" s="13">
        <f t="shared" si="160"/>
        <v>-0.28025172014376065</v>
      </c>
      <c r="AG376" s="13">
        <f t="shared" si="147"/>
        <v>-0.43115693218606999</v>
      </c>
      <c r="AH376" s="36">
        <f t="shared" si="146"/>
        <v>-0.43632213270376735</v>
      </c>
    </row>
    <row r="377" spans="1:34">
      <c r="A377" s="1" t="s">
        <v>36</v>
      </c>
      <c r="B377" s="1">
        <v>2008</v>
      </c>
      <c r="C377" s="91">
        <v>-12.140581972114374</v>
      </c>
      <c r="D377" s="2">
        <v>-4.0253689671278998</v>
      </c>
      <c r="E377" s="3">
        <f t="shared" si="162"/>
        <v>-8.115213004986474E-2</v>
      </c>
      <c r="F377" s="4">
        <v>61989.059142209298</v>
      </c>
      <c r="G377" s="4">
        <v>248835</v>
      </c>
      <c r="H377" s="3">
        <f t="shared" si="158"/>
        <v>0.20261000834387785</v>
      </c>
      <c r="I377" s="3">
        <f t="shared" si="161"/>
        <v>0.24911712235903027</v>
      </c>
      <c r="J377" s="14">
        <v>0.19228289383104666</v>
      </c>
      <c r="K377" s="15">
        <v>0.22</v>
      </c>
      <c r="L377" s="56">
        <v>0.16</v>
      </c>
      <c r="M377" s="7">
        <v>1.85</v>
      </c>
      <c r="N377" s="2">
        <v>0.129</v>
      </c>
      <c r="O377" s="9">
        <v>9.0399999999999994E-3</v>
      </c>
      <c r="P377" s="8">
        <v>1</v>
      </c>
      <c r="Q377" s="9">
        <v>1.8750467364541678E-2</v>
      </c>
      <c r="R377" s="10">
        <v>0.6</v>
      </c>
      <c r="S377" s="8">
        <v>2.4300000000000002</v>
      </c>
      <c r="T377" s="7">
        <v>1.1000000000000001</v>
      </c>
      <c r="U377" s="7">
        <v>0.25</v>
      </c>
      <c r="V377" s="7">
        <v>0.8</v>
      </c>
      <c r="W377" s="10">
        <v>0.8</v>
      </c>
      <c r="Z377" s="3">
        <f t="shared" si="144"/>
        <v>-0.41415651905488571</v>
      </c>
      <c r="AA377" s="3">
        <f t="shared" si="145"/>
        <v>-0.33722778673521414</v>
      </c>
      <c r="AB377" s="3">
        <f t="shared" si="142"/>
        <v>-0.51950663185606827</v>
      </c>
      <c r="AC377" s="33">
        <f t="shared" si="143"/>
        <v>-0.54263797807663339</v>
      </c>
      <c r="AE377" s="13">
        <f t="shared" si="159"/>
        <v>-0.45745470059244198</v>
      </c>
      <c r="AF377" s="13">
        <f t="shared" si="160"/>
        <v>-0.37248341898480475</v>
      </c>
      <c r="AG377" s="13">
        <f t="shared" si="147"/>
        <v>-0.57381868882283904</v>
      </c>
      <c r="AH377" s="36">
        <f t="shared" si="146"/>
        <v>-0.59936831214828146</v>
      </c>
    </row>
    <row r="378" spans="1:34">
      <c r="A378" s="7" t="s">
        <v>36</v>
      </c>
      <c r="B378" s="7">
        <v>2009</v>
      </c>
      <c r="C378" s="91">
        <v>-10.78951764234529</v>
      </c>
      <c r="D378" s="2">
        <v>-4.5918665060721375</v>
      </c>
      <c r="E378" s="3">
        <f>(C378-D378)/100</f>
        <v>-6.1976511362731523E-2</v>
      </c>
      <c r="F378" s="4">
        <v>61989.059142209298</v>
      </c>
      <c r="G378" s="4">
        <v>248835</v>
      </c>
      <c r="H378" s="3">
        <f t="shared" si="158"/>
        <v>0.20261000834387785</v>
      </c>
      <c r="I378" s="3">
        <f>F378/G378</f>
        <v>0.24911712235903027</v>
      </c>
      <c r="J378" s="14">
        <v>0.19228289383104666</v>
      </c>
      <c r="K378" s="15">
        <v>0.2</v>
      </c>
      <c r="L378" s="56">
        <v>0.16</v>
      </c>
      <c r="M378" s="7">
        <v>1.85</v>
      </c>
      <c r="N378" s="2">
        <v>-2.6859999999999999</v>
      </c>
      <c r="O378" s="9">
        <v>-1.891E-2</v>
      </c>
      <c r="P378" s="8">
        <v>1</v>
      </c>
      <c r="Q378" s="9">
        <v>-3.0613099865357395E-2</v>
      </c>
      <c r="R378" s="10">
        <v>0.6</v>
      </c>
      <c r="S378" s="8">
        <v>2.4300000000000002</v>
      </c>
      <c r="T378" s="7">
        <v>1.1000000000000001</v>
      </c>
      <c r="U378" s="7">
        <v>0.25</v>
      </c>
      <c r="V378" s="7">
        <v>0.8</v>
      </c>
      <c r="W378" s="10">
        <v>0.8</v>
      </c>
      <c r="Z378" s="3">
        <f>(E378/H378+M378*O378-P378*Q378)/((1-R378)*S378+U378*W378+R378-W378)</f>
        <v>-0.31919863264692605</v>
      </c>
      <c r="AA378" s="3">
        <f>(E378/I378+M378*O378-P378*Q378)/((1-R378)*S378+U378*W378+R378-W378)</f>
        <v>-0.26044756289926752</v>
      </c>
      <c r="AB378" s="3">
        <f>(E378/(I378*(1-J378-L378))+M378*O378-P378*Q378)/((1-R378)*S378+U378*W378+R378-W378)</f>
        <v>-0.39965533118429752</v>
      </c>
      <c r="AC378" s="33">
        <f>(E378/(I378*(1-K378-L378))+M378*O378-P378*Q378)/((1-R378)*S378+U378*W378+R378-W378)</f>
        <v>-0.4044201502855207</v>
      </c>
      <c r="AE378" s="13">
        <f>(E378/(H378)+M378*O378-P378*Q378)/((1-R378)*T378+V378*W378+R378-W378)</f>
        <v>-0.35256939878728655</v>
      </c>
      <c r="AF378" s="13">
        <f>(E378/(I378)+M378*O378-P378*Q378)/((1-R378)*T378+V378*W378+R378-W378)</f>
        <v>-0.28767617174782734</v>
      </c>
      <c r="AG378" s="13">
        <f>(E378/(I378*(1-J378-L378))+M378*O378-P378*Q378)/((1-R378)*T378+V378*W378+R378-W378)</f>
        <v>-0.44143747944447409</v>
      </c>
      <c r="AH378" s="36">
        <f>(E378/(I378*(1-K378-L378))+M378*O378-P378*Q378)/((1-R378)*T378+V378*W378+R378-W378)</f>
        <v>-0.44670043872446152</v>
      </c>
    </row>
    <row r="379" spans="1:34">
      <c r="A379" s="7" t="s">
        <v>36</v>
      </c>
      <c r="B379" s="7">
        <v>2010</v>
      </c>
      <c r="C379" s="91">
        <v>-9.9498298899155309</v>
      </c>
      <c r="D379" s="2">
        <v>-4.5918665060721375</v>
      </c>
      <c r="E379" s="3">
        <f>(C379-D379)/100</f>
        <v>-5.3579633838433935E-2</v>
      </c>
      <c r="F379" s="4">
        <v>61989.059142209298</v>
      </c>
      <c r="G379" s="4">
        <v>248835</v>
      </c>
      <c r="H379" s="3">
        <f t="shared" si="158"/>
        <v>0.20261000834387785</v>
      </c>
      <c r="I379" s="3">
        <f>F379/G379</f>
        <v>0.24911712235903027</v>
      </c>
      <c r="J379" s="14">
        <v>0.19228289383104666</v>
      </c>
      <c r="K379" s="15">
        <v>0.2</v>
      </c>
      <c r="L379" s="56">
        <v>0.16</v>
      </c>
      <c r="M379" s="7">
        <v>1.85</v>
      </c>
      <c r="N379" s="2">
        <v>-1.4390000000000001</v>
      </c>
      <c r="O379" s="9">
        <v>-6.7500000000000008E-3</v>
      </c>
      <c r="P379" s="8">
        <v>1</v>
      </c>
      <c r="Q379" s="9">
        <v>-1.903193036268231E-2</v>
      </c>
      <c r="R379" s="10">
        <v>0.6</v>
      </c>
      <c r="S379" s="8">
        <v>2.4300000000000002</v>
      </c>
      <c r="T379" s="7">
        <v>1.1000000000000001</v>
      </c>
      <c r="U379" s="7">
        <v>0.25</v>
      </c>
      <c r="V379" s="7">
        <v>0.8</v>
      </c>
      <c r="W379" s="10">
        <v>0.8</v>
      </c>
      <c r="Z379" s="3">
        <f>(E379/H379+M379*O379-P379*Q379)/((1-R379)*S379+U379*W379+R379-W379)</f>
        <v>-0.26533198851762463</v>
      </c>
      <c r="AA379" s="3">
        <f>(E379/I379+M379*O379-P379*Q379)/((1-R379)*S379+U379*W379+R379-W379)</f>
        <v>-0.21454079786359984</v>
      </c>
      <c r="AB379" s="3">
        <f>(E379/(I379*(1-J379-L379))+M379*O379-P379*Q379)/((1-R379)*S379+U379*W379+R379-W379)</f>
        <v>-0.33488802438823795</v>
      </c>
      <c r="AC379" s="33">
        <f>(E379/(I379*(1-K379-L379))+M379*O379-P379*Q379)/((1-R379)*S379+U379*W379+R379-W379)</f>
        <v>-0.33900728275138992</v>
      </c>
      <c r="AE379" s="13">
        <f>(E379/(H379)+M379*O379-P379*Q379)/((1-R379)*T379+V379*W379+R379-W379)</f>
        <v>-0.29307124186264905</v>
      </c>
      <c r="AF379" s="13">
        <f>(E379/(I379)+M379*O379-P379*Q379)/((1-R379)*T379+V379*W379+R379-W379)</f>
        <v>-0.23697006309479438</v>
      </c>
      <c r="AG379" s="13">
        <f>(E379/(I379*(1-J379-L379))+M379*O379-P379*Q379)/((1-R379)*T379+V379*W379+R379-W379)</f>
        <v>-0.36989904511973559</v>
      </c>
      <c r="AH379" s="36">
        <f>(E379/(I379*(1-K379-L379))+M379*O379-P379*Q379)/((1-R379)*T379+V379*W379+R379-W379)</f>
        <v>-0.37444895322085342</v>
      </c>
    </row>
    <row r="380" spans="1:34">
      <c r="A380" s="7" t="s">
        <v>36</v>
      </c>
      <c r="B380" s="7">
        <v>2011</v>
      </c>
      <c r="C380" s="91">
        <v>-7.1634776157890352</v>
      </c>
      <c r="D380" s="2">
        <v>-4.5918665060721375</v>
      </c>
      <c r="E380" s="3">
        <f>(C380-D380)/100</f>
        <v>-2.5716111097168978E-2</v>
      </c>
      <c r="F380" s="4">
        <v>61989.059142209298</v>
      </c>
      <c r="G380" s="4">
        <v>248835</v>
      </c>
      <c r="H380" s="3">
        <f t="shared" si="158"/>
        <v>0.20261000834387785</v>
      </c>
      <c r="I380" s="3">
        <f>F380/G380</f>
        <v>0.24911712235903027</v>
      </c>
      <c r="J380" s="14">
        <v>0.19228289383104666</v>
      </c>
      <c r="K380" s="15">
        <v>0.2</v>
      </c>
      <c r="L380" s="56">
        <v>0.16</v>
      </c>
      <c r="M380" s="7">
        <v>1.85</v>
      </c>
      <c r="N380" s="2">
        <v>-2.786</v>
      </c>
      <c r="O380" s="9">
        <v>-2.0979999999999999E-2</v>
      </c>
      <c r="P380" s="8">
        <v>1</v>
      </c>
      <c r="Q380" s="9">
        <v>-1.1059798625374272E-2</v>
      </c>
      <c r="R380" s="10">
        <v>0.6</v>
      </c>
      <c r="S380" s="8">
        <v>2.4300000000000002</v>
      </c>
      <c r="T380" s="7">
        <v>1.1000000000000001</v>
      </c>
      <c r="U380" s="7">
        <v>0.25</v>
      </c>
      <c r="V380" s="7">
        <v>0.8</v>
      </c>
      <c r="W380" s="10">
        <v>0.8</v>
      </c>
      <c r="Z380" s="3">
        <f>(E380/H380+M380*O380-P380*Q380)/((1-R380)*S380+U380*W380+R380-W380)</f>
        <v>-0.15913311820171636</v>
      </c>
      <c r="AA380" s="3">
        <f>(E380/I380+M380*O380-P380*Q380)/((1-R380)*S380+U380*W380+R380-W380)</f>
        <v>-0.13475534985871099</v>
      </c>
      <c r="AB380" s="3">
        <f>(E380/(I380*(1-J380-L380))+M380*O380-P380*Q380)/((1-R380)*S380+U380*W380+R380-W380)</f>
        <v>-0.19251727217561451</v>
      </c>
      <c r="AC380" s="33">
        <f>(E380/(I380*(1-K380-L380))+M380*O380-P380*Q380)/((1-R380)*S380+U380*W380+R380-W380)</f>
        <v>-0.19449435372910526</v>
      </c>
      <c r="AE380" s="13">
        <f>(E380/(H380)+M380*O380-P380*Q380)/((1-R380)*T380+V380*W380+R380-W380)</f>
        <v>-0.17576976237735037</v>
      </c>
      <c r="AF380" s="13">
        <f>(E380/(I380)+M380*O380-P380*Q380)/((1-R380)*T380+V380*W380+R380-W380)</f>
        <v>-0.14884340916212171</v>
      </c>
      <c r="AG380" s="13">
        <f>(E380/(I380*(1-J380-L380))+M380*O380-P380*Q380)/((1-R380)*T380+V380*W380+R380-W380)</f>
        <v>-0.21264407790306511</v>
      </c>
      <c r="AH380" s="36">
        <f>(E380/(I380*(1-K380-L380))+M380*O380-P380*Q380)/((1-R380)*T380+V380*W380+R380-W380)</f>
        <v>-0.21482785434623899</v>
      </c>
    </row>
    <row r="381" spans="1:34">
      <c r="A381" s="7" t="s">
        <v>36</v>
      </c>
      <c r="B381" s="7">
        <v>2012</v>
      </c>
      <c r="C381" s="91">
        <v>-4.7186335270854407</v>
      </c>
      <c r="D381" s="2">
        <v>-4.5918665060721375</v>
      </c>
      <c r="E381" s="3">
        <f>(C381-D381)/100</f>
        <v>-1.2676702101330317E-3</v>
      </c>
      <c r="F381" s="4">
        <v>61989.059142209298</v>
      </c>
      <c r="G381" s="4">
        <v>248835</v>
      </c>
      <c r="H381" s="3">
        <f t="shared" si="158"/>
        <v>0.20261000834387785</v>
      </c>
      <c r="I381" s="3">
        <f>F381/G381</f>
        <v>0.24911712235903027</v>
      </c>
      <c r="J381" s="14">
        <v>0.19228289383104666</v>
      </c>
      <c r="K381" s="15">
        <v>0.2</v>
      </c>
      <c r="L381" s="56">
        <v>0.16</v>
      </c>
      <c r="M381" s="7">
        <v>1.85</v>
      </c>
      <c r="N381" s="2">
        <v>-2.786</v>
      </c>
      <c r="O381" s="9">
        <v>-5.1929999999999997E-2</v>
      </c>
      <c r="P381" s="8">
        <v>1</v>
      </c>
      <c r="Q381" s="9">
        <v>-2.1123929207836928E-2</v>
      </c>
      <c r="R381" s="10">
        <v>0.6</v>
      </c>
      <c r="S381" s="8">
        <v>2.4300000000000002</v>
      </c>
      <c r="T381" s="7">
        <v>1.1000000000000001</v>
      </c>
      <c r="U381" s="7">
        <v>0.25</v>
      </c>
      <c r="V381" s="7">
        <v>0.8</v>
      </c>
      <c r="W381" s="10">
        <v>0.8</v>
      </c>
      <c r="Z381" s="3">
        <f>(E381/H381+M381*O381-P381*Q381)/((1-R381)*S381+U381*W381+R381-W381)</f>
        <v>-8.3542460530651341E-2</v>
      </c>
      <c r="AA381" s="3">
        <f>(E381/I381+M381*O381-P381*Q381)/((1-R381)*S381+U381*W381+R381-W381)</f>
        <v>-8.2340763641056164E-2</v>
      </c>
      <c r="AB381" s="3">
        <f>(E381/(I381*(1-J381-L381))+M381*O381-P381*Q381)/((1-R381)*S381+U381*W381+R381-W381)</f>
        <v>-8.5188125278454679E-2</v>
      </c>
      <c r="AC381" s="33">
        <f>(E381/(I381*(1-K381-L381))+M381*O381-P381*Q381)/((1-R381)*S381+U381*W381+R381-W381)</f>
        <v>-8.5285585091833677E-2</v>
      </c>
      <c r="AE381" s="13">
        <f>(E381/(H381)+M381*O381-P381*Q381)/((1-R381)*T381+V381*W381+R381-W381)</f>
        <v>-9.2276445040673991E-2</v>
      </c>
      <c r="AF381" s="13">
        <f>(E381/(I381)+M381*O381-P381*Q381)/((1-R381)*T381+V381*W381+R381-W381)</f>
        <v>-9.0949116203530231E-2</v>
      </c>
      <c r="AG381" s="13">
        <f>(E381/(I381*(1-J381-L381))+M381*O381-P381*Q381)/((1-R381)*T381+V381*W381+R381-W381)</f>
        <v>-9.4094156557565853E-2</v>
      </c>
      <c r="AH381" s="36">
        <f>(E381/(I381*(1-K381-L381))+M381*O381-P381*Q381)/((1-R381)*T381+V381*W381+R381-W381)</f>
        <v>-9.4201805351434478E-2</v>
      </c>
    </row>
    <row r="382" spans="1:34">
      <c r="A382" s="7" t="s">
        <v>36</v>
      </c>
      <c r="B382" s="7">
        <v>2013</v>
      </c>
      <c r="C382" s="91">
        <v>-1.6355320416497661</v>
      </c>
      <c r="D382" s="2">
        <v>-4.816761873609515</v>
      </c>
      <c r="E382" s="3">
        <f>(C382-D382)/100</f>
        <v>3.181229831959749E-2</v>
      </c>
      <c r="F382" s="4">
        <v>61989.059142209298</v>
      </c>
      <c r="G382" s="4">
        <v>248835</v>
      </c>
      <c r="H382" s="3">
        <f t="shared" si="158"/>
        <v>0.20261000834387785</v>
      </c>
      <c r="I382" s="3">
        <f>F382/G382</f>
        <v>0.24911712235903027</v>
      </c>
      <c r="J382" s="14">
        <v>0.19228289383104666</v>
      </c>
      <c r="K382" s="15">
        <v>0.2</v>
      </c>
      <c r="L382" s="56">
        <v>0.16</v>
      </c>
      <c r="M382" s="7">
        <v>1.85</v>
      </c>
      <c r="N382" s="2">
        <v>-2.786</v>
      </c>
      <c r="O382" s="9">
        <v>-5.8880000000000002E-2</v>
      </c>
      <c r="P382" s="8">
        <v>1</v>
      </c>
      <c r="Q382" s="9">
        <v>-2.6372922926614691E-2</v>
      </c>
      <c r="R382" s="10">
        <v>0.6</v>
      </c>
      <c r="S382" s="8">
        <v>2.4300000000000002</v>
      </c>
      <c r="T382" s="7">
        <v>1.1000000000000001</v>
      </c>
      <c r="U382" s="7">
        <v>0.25</v>
      </c>
      <c r="V382" s="7">
        <v>0.8</v>
      </c>
      <c r="W382" s="10">
        <v>0.8</v>
      </c>
      <c r="Z382" s="3">
        <f>(E382/H382+M382*O382-P382*Q382)/((1-R382)*S382+U382*W382+R382-W382)</f>
        <v>7.660225844735459E-2</v>
      </c>
      <c r="AA382" s="3">
        <f>(E382/I382+M382*O382-P382*Q382)/((1-R382)*S382+U382*W382+R382-W382)</f>
        <v>4.6445566560178043E-2</v>
      </c>
      <c r="AB382" s="3">
        <f>(E382/(I382*(1-J382-L382))+M382*O382-P382*Q382)/((1-R382)*S382+U382*W382+R382-W382)</f>
        <v>0.11790036380053687</v>
      </c>
      <c r="AC382" s="33">
        <f>(E382/(I382*(1-K382-L382))+M382*O382-P382*Q382)/((1-R382)*S382+U382*W382+R382-W382)</f>
        <v>0.120346126612191</v>
      </c>
      <c r="AE382" s="13">
        <f>(E382/(H382)+M382*O382-P382*Q382)/((1-R382)*T382+V382*W382+R382-W382)</f>
        <v>8.4610676375941676E-2</v>
      </c>
      <c r="AF382" s="13">
        <f>(E382/(I382)+M382*O382-P382*Q382)/((1-R382)*T382+V382*W382+R382-W382)</f>
        <v>5.1301239427833024E-2</v>
      </c>
      <c r="AG382" s="13">
        <f>(E382/(I382*(1-J382-L382))+M382*O382-P382*Q382)/((1-R382)*T382+V382*W382+R382-W382)</f>
        <v>0.13022631092513845</v>
      </c>
      <c r="AH382" s="36">
        <f>(E382/(I382*(1-K382-L382))+M382*O382-P382*Q382)/((1-R382)*T382+V382*W382+R382-W382)</f>
        <v>0.13292776712164733</v>
      </c>
    </row>
    <row r="383" spans="1:34">
      <c r="A383" s="7" t="s">
        <v>36</v>
      </c>
      <c r="B383" s="7">
        <v>2014</v>
      </c>
      <c r="C383" s="91">
        <v>-2.2720444048860231</v>
      </c>
      <c r="D383" s="2">
        <v>-4.816761873609515</v>
      </c>
      <c r="E383" s="3">
        <f t="shared" ref="E383:E385" si="163">(C383-D383)/100</f>
        <v>2.5447174687234918E-2</v>
      </c>
      <c r="F383" s="4">
        <v>61989.059142209298</v>
      </c>
      <c r="G383" s="4">
        <v>248835</v>
      </c>
      <c r="H383" s="3">
        <f t="shared" si="158"/>
        <v>0.20261000834387785</v>
      </c>
      <c r="I383" s="3">
        <f t="shared" ref="I383:I385" si="164">F383/G383</f>
        <v>0.24911712235903027</v>
      </c>
      <c r="J383" s="14">
        <v>0.19228289383104666</v>
      </c>
      <c r="K383" s="15">
        <v>0.2</v>
      </c>
      <c r="L383" s="56">
        <v>0.16</v>
      </c>
      <c r="M383" s="7">
        <v>1.85</v>
      </c>
      <c r="O383" s="9">
        <v>-4.6550000000000001E-2</v>
      </c>
      <c r="P383" s="8">
        <v>1</v>
      </c>
      <c r="Q383" s="9">
        <v>-2.3425296659688049E-2</v>
      </c>
      <c r="R383" s="10">
        <v>0.6</v>
      </c>
      <c r="S383" s="8">
        <v>2.4300000000000002</v>
      </c>
      <c r="T383" s="7">
        <v>1.1000000000000001</v>
      </c>
      <c r="U383" s="7">
        <v>0.25</v>
      </c>
      <c r="V383" s="7">
        <v>0.8</v>
      </c>
      <c r="W383" s="10">
        <v>0.8</v>
      </c>
      <c r="Z383" s="3">
        <f t="shared" ref="Z383:Z385" si="165">(E383/H383+M383*O383-P383*Q383)/((1-R383)*S383+U383*W383+R383-W383)</f>
        <v>6.4716693652412685E-2</v>
      </c>
      <c r="AA383" s="3">
        <f t="shared" ref="AA383:AA385" si="166">(E383/I383+M383*O383-P383*Q383)/((1-R383)*S383+U383*W383+R383-W383)</f>
        <v>4.0593865470289342E-2</v>
      </c>
      <c r="AB383" s="3">
        <f t="shared" ref="AB383:AB385" si="167">(E383/(I383*(1-J383-L383))+M383*O383-P383*Q383)/((1-R383)*S383+U383*W383+R383-W383)</f>
        <v>9.7751719623071873E-2</v>
      </c>
      <c r="AC383" s="33">
        <f t="shared" ref="AC383:AC385" si="168">(E383/(I383*(1-K383-L383))+M383*O383-P383*Q383)/((1-R383)*S383+U383*W383+R383-W383)</f>
        <v>9.9708125063711309E-2</v>
      </c>
      <c r="AE383" s="13">
        <f t="shared" ref="AE383:AE385" si="169">(E383/(H383)+M383*O383-P383*Q383)/((1-R383)*T383+V383*W383+R383-W383)</f>
        <v>7.1482529806983108E-2</v>
      </c>
      <c r="AF383" s="13">
        <f t="shared" ref="AF383:AF385" si="170">(E383/(I383)+M383*O383-P383*Q383)/((1-R383)*T383+V383*W383+R383-W383)</f>
        <v>4.4837769587637771E-2</v>
      </c>
      <c r="AG383" s="13">
        <f t="shared" ref="AG383:AG385" si="171">(E383/(I383*(1-J383-L383))+M383*O383-P383*Q383)/((1-R383)*T383+V383*W383+R383-W383)</f>
        <v>0.10797121758366576</v>
      </c>
      <c r="AH383" s="36">
        <f t="shared" ref="AH383:AH385" si="172">(E383/(I383*(1-K383-L383))+M383*O383-P383*Q383)/((1-R383)*T383+V383*W383+R383-W383)</f>
        <v>0.11013215632037204</v>
      </c>
    </row>
    <row r="384" spans="1:34">
      <c r="A384" s="7" t="s">
        <v>36</v>
      </c>
      <c r="B384" s="7">
        <v>2015</v>
      </c>
      <c r="C384" s="91">
        <v>-0.96612015128961759</v>
      </c>
      <c r="D384" s="2">
        <v>-4.816761873609515</v>
      </c>
      <c r="E384" s="3">
        <f t="shared" si="163"/>
        <v>3.8506417223198974E-2</v>
      </c>
      <c r="F384" s="4">
        <v>61989.059142209298</v>
      </c>
      <c r="G384" s="4">
        <v>248835</v>
      </c>
      <c r="H384" s="3">
        <f t="shared" si="158"/>
        <v>0.20261000834387785</v>
      </c>
      <c r="I384" s="3">
        <f t="shared" si="164"/>
        <v>0.24911712235903027</v>
      </c>
      <c r="J384" s="14">
        <v>0.19228289383104666</v>
      </c>
      <c r="K384" s="15">
        <v>0.2</v>
      </c>
      <c r="L384" s="56">
        <v>0.16</v>
      </c>
      <c r="M384" s="7">
        <v>1.85</v>
      </c>
      <c r="O384" s="9">
        <v>-3.1549999999999995E-2</v>
      </c>
      <c r="P384" s="8">
        <v>1</v>
      </c>
      <c r="Q384" s="9">
        <v>-1.7485632708052451E-2</v>
      </c>
      <c r="R384" s="10">
        <v>0.6</v>
      </c>
      <c r="S384" s="8">
        <v>2.4300000000000002</v>
      </c>
      <c r="T384" s="7">
        <v>1.1000000000000001</v>
      </c>
      <c r="U384" s="7">
        <v>0.25</v>
      </c>
      <c r="V384" s="7">
        <v>0.8</v>
      </c>
      <c r="W384" s="10">
        <v>0.8</v>
      </c>
      <c r="Z384" s="3">
        <f t="shared" si="165"/>
        <v>0.15346711274558186</v>
      </c>
      <c r="AA384" s="3">
        <f t="shared" si="166"/>
        <v>0.11696468377257915</v>
      </c>
      <c r="AB384" s="3">
        <f t="shared" si="167"/>
        <v>0.20345539272715171</v>
      </c>
      <c r="AC384" s="33">
        <f t="shared" si="168"/>
        <v>0.20641580641082824</v>
      </c>
      <c r="AE384" s="13">
        <f t="shared" si="169"/>
        <v>0.16951140180534724</v>
      </c>
      <c r="AF384" s="13">
        <f t="shared" si="170"/>
        <v>0.1291928098033488</v>
      </c>
      <c r="AG384" s="13">
        <f t="shared" si="171"/>
        <v>0.22472572923953577</v>
      </c>
      <c r="AH384" s="36">
        <f t="shared" si="172"/>
        <v>0.22799564071741485</v>
      </c>
    </row>
    <row r="385" spans="1:34">
      <c r="A385" s="7" t="s">
        <v>36</v>
      </c>
      <c r="B385" s="7">
        <v>2016</v>
      </c>
      <c r="C385" s="91">
        <v>4.4871127378799835E-2</v>
      </c>
      <c r="D385" s="2">
        <v>-4.816761873609515</v>
      </c>
      <c r="E385" s="3">
        <f t="shared" si="163"/>
        <v>4.8616330009883149E-2</v>
      </c>
      <c r="F385" s="4">
        <v>61989.059142209298</v>
      </c>
      <c r="G385" s="4">
        <v>248835</v>
      </c>
      <c r="H385" s="3">
        <f t="shared" si="158"/>
        <v>0.20261000834387785</v>
      </c>
      <c r="I385" s="3">
        <f t="shared" si="164"/>
        <v>0.24911712235903027</v>
      </c>
      <c r="J385" s="14">
        <v>0.19228289383104666</v>
      </c>
      <c r="K385" s="15">
        <v>0.2</v>
      </c>
      <c r="L385" s="56">
        <v>0.16</v>
      </c>
      <c r="M385" s="7">
        <v>1.85</v>
      </c>
      <c r="O385" s="9">
        <v>-1.9980000000000001E-2</v>
      </c>
      <c r="P385" s="8">
        <v>1</v>
      </c>
      <c r="Q385" s="9">
        <v>-1.3245233314181157E-2</v>
      </c>
      <c r="R385" s="10">
        <v>0.6</v>
      </c>
      <c r="S385" s="8">
        <v>2.4300000000000002</v>
      </c>
      <c r="T385" s="7">
        <v>1.1000000000000001</v>
      </c>
      <c r="U385" s="7">
        <v>0.25</v>
      </c>
      <c r="V385" s="7">
        <v>0.8</v>
      </c>
      <c r="W385" s="10">
        <v>0.8</v>
      </c>
      <c r="Z385" s="3">
        <f t="shared" si="165"/>
        <v>0.22246144247383112</v>
      </c>
      <c r="AA385" s="3">
        <f t="shared" si="166"/>
        <v>0.17637525058463438</v>
      </c>
      <c r="AB385" s="3">
        <f t="shared" si="167"/>
        <v>0.28557421409638245</v>
      </c>
      <c r="AC385" s="33">
        <f t="shared" si="168"/>
        <v>0.28931188846315486</v>
      </c>
      <c r="AE385" s="13">
        <f t="shared" si="169"/>
        <v>0.2457187750960953</v>
      </c>
      <c r="AF385" s="13">
        <f t="shared" si="170"/>
        <v>0.19481448132757345</v>
      </c>
      <c r="AG385" s="13">
        <f t="shared" si="171"/>
        <v>0.31542970011554972</v>
      </c>
      <c r="AH385" s="36">
        <f t="shared" si="172"/>
        <v>0.31955813134793926</v>
      </c>
    </row>
    <row r="386" spans="1:34">
      <c r="C386" s="38" t="s">
        <v>21</v>
      </c>
      <c r="D386" s="38" t="s">
        <v>21</v>
      </c>
      <c r="E386" s="39" t="s">
        <v>68</v>
      </c>
      <c r="R386" s="51" t="s">
        <v>71</v>
      </c>
    </row>
    <row r="387" spans="1:34">
      <c r="B387" s="30"/>
      <c r="C387" s="58" t="s">
        <v>122</v>
      </c>
    </row>
    <row r="388" spans="1:34">
      <c r="C388" s="58" t="s">
        <v>123</v>
      </c>
    </row>
    <row r="389" spans="1:34">
      <c r="C389" s="58" t="s">
        <v>124</v>
      </c>
    </row>
    <row r="390" spans="1:34">
      <c r="C390" s="2" t="s">
        <v>125</v>
      </c>
    </row>
    <row r="391" spans="1:34">
      <c r="C391" s="91" t="s">
        <v>126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366"/>
  <sheetViews>
    <sheetView zoomScale="80" zoomScaleNormal="80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baseColWidth="10" defaultRowHeight="12.75"/>
  <cols>
    <col min="1" max="1" width="18" style="70" bestFit="1" customWidth="1"/>
    <col min="2" max="2" width="11.42578125" style="70"/>
    <col min="3" max="3" width="11.42578125" style="74"/>
    <col min="4" max="7" width="11.42578125" style="82"/>
    <col min="8" max="8" width="11.7109375" style="82" bestFit="1" customWidth="1"/>
    <col min="9" max="9" width="12.7109375" style="82" customWidth="1"/>
    <col min="10" max="10" width="13" style="73" bestFit="1" customWidth="1"/>
    <col min="11" max="11" width="12.140625" style="73" bestFit="1" customWidth="1"/>
    <col min="12" max="12" width="11.42578125" style="73"/>
    <col min="13" max="13" width="13.5703125" style="73" bestFit="1" customWidth="1"/>
    <col min="14" max="14" width="13.5703125" style="73" customWidth="1"/>
    <col min="15" max="15" width="12.28515625" style="73" bestFit="1" customWidth="1"/>
    <col min="16" max="16" width="13.140625" style="74" bestFit="1" customWidth="1"/>
    <col min="17" max="19" width="11.42578125" style="75"/>
    <col min="20" max="20" width="11.42578125" style="74"/>
    <col min="21" max="21" width="12.140625" style="74" bestFit="1" customWidth="1"/>
    <col min="22" max="22" width="11.140625" style="74" bestFit="1" customWidth="1"/>
    <col min="23" max="23" width="13.5703125" style="74" bestFit="1" customWidth="1"/>
    <col min="24" max="24" width="11.42578125" style="74"/>
    <col min="25" max="25" width="11.85546875" style="76" customWidth="1"/>
    <col min="26" max="26" width="11.42578125" style="77"/>
    <col min="27" max="16384" width="11.42578125" style="74"/>
  </cols>
  <sheetData>
    <row r="1" spans="1:26">
      <c r="A1" s="69" t="s">
        <v>37</v>
      </c>
      <c r="C1" s="71" t="s">
        <v>69</v>
      </c>
      <c r="D1" s="71"/>
      <c r="E1" s="71"/>
      <c r="F1" s="71"/>
      <c r="G1" s="71"/>
      <c r="H1" s="71"/>
      <c r="I1" s="71"/>
      <c r="J1" s="72"/>
      <c r="K1" s="72"/>
    </row>
    <row r="2" spans="1:26">
      <c r="A2" s="69" t="s">
        <v>39</v>
      </c>
      <c r="C2" s="71" t="s">
        <v>40</v>
      </c>
      <c r="D2" s="71"/>
      <c r="E2" s="71"/>
      <c r="F2" s="71"/>
      <c r="G2" s="78"/>
      <c r="H2" s="78"/>
      <c r="I2" s="71" t="s">
        <v>38</v>
      </c>
      <c r="J2" s="72"/>
      <c r="K2" s="71"/>
      <c r="L2" s="71"/>
      <c r="M2" s="71"/>
      <c r="N2" s="71"/>
      <c r="P2" s="74" t="s">
        <v>113</v>
      </c>
      <c r="Q2" s="79" t="s">
        <v>65</v>
      </c>
    </row>
    <row r="3" spans="1:26" s="78" customFormat="1">
      <c r="A3" s="80"/>
      <c r="B3" s="80"/>
      <c r="C3" s="81" t="s">
        <v>70</v>
      </c>
      <c r="D3" s="82"/>
      <c r="E3" s="82"/>
      <c r="F3" s="82"/>
      <c r="G3" s="82"/>
      <c r="H3" s="82"/>
      <c r="I3" s="82"/>
      <c r="J3" s="83" t="s">
        <v>64</v>
      </c>
      <c r="K3" s="84"/>
      <c r="L3" s="84"/>
      <c r="M3" s="84"/>
      <c r="N3" s="84"/>
      <c r="O3" s="84"/>
      <c r="P3" s="85" t="s">
        <v>41</v>
      </c>
      <c r="Q3" s="67" t="s">
        <v>42</v>
      </c>
      <c r="R3" s="67" t="s">
        <v>42</v>
      </c>
      <c r="S3" s="67" t="s">
        <v>42</v>
      </c>
      <c r="T3" s="67" t="s">
        <v>42</v>
      </c>
      <c r="U3" s="67"/>
      <c r="V3" s="67"/>
      <c r="W3" s="67"/>
      <c r="X3" s="67"/>
      <c r="Y3" s="86" t="s">
        <v>66</v>
      </c>
      <c r="Z3" s="87"/>
    </row>
    <row r="4" spans="1:26">
      <c r="C4" s="74" t="s">
        <v>43</v>
      </c>
      <c r="D4" s="82" t="s">
        <v>44</v>
      </c>
      <c r="E4" s="82" t="s">
        <v>45</v>
      </c>
      <c r="F4" s="82" t="s">
        <v>46</v>
      </c>
      <c r="G4" s="82" t="s">
        <v>47</v>
      </c>
      <c r="H4" s="82" t="s">
        <v>74</v>
      </c>
      <c r="I4" s="82" t="s">
        <v>48</v>
      </c>
      <c r="J4" s="67" t="s">
        <v>49</v>
      </c>
      <c r="K4" s="67" t="s">
        <v>50</v>
      </c>
      <c r="L4" s="67" t="s">
        <v>51</v>
      </c>
      <c r="M4" s="67" t="s">
        <v>52</v>
      </c>
      <c r="N4" s="67" t="s">
        <v>73</v>
      </c>
      <c r="O4" s="67" t="s">
        <v>53</v>
      </c>
      <c r="P4" s="67" t="s">
        <v>54</v>
      </c>
      <c r="Q4" s="67" t="s">
        <v>55</v>
      </c>
      <c r="R4" s="67" t="s">
        <v>56</v>
      </c>
      <c r="S4" s="67" t="s">
        <v>57</v>
      </c>
      <c r="T4" s="67" t="s">
        <v>58</v>
      </c>
      <c r="U4" s="67" t="s">
        <v>50</v>
      </c>
      <c r="V4" s="67" t="s">
        <v>51</v>
      </c>
      <c r="W4" s="67" t="s">
        <v>52</v>
      </c>
      <c r="X4" s="67"/>
      <c r="Y4" s="68" t="s">
        <v>59</v>
      </c>
    </row>
    <row r="5" spans="1:26" ht="12.75" hidden="1" customHeight="1">
      <c r="A5" s="70" t="s">
        <v>60</v>
      </c>
      <c r="B5" s="70">
        <v>1980</v>
      </c>
      <c r="C5" s="82">
        <v>190703.91177999901</v>
      </c>
      <c r="D5" s="82">
        <v>1131.6829439999899</v>
      </c>
      <c r="E5" s="82">
        <v>10830.242598999899</v>
      </c>
      <c r="F5" s="82">
        <v>12710.584631</v>
      </c>
      <c r="G5" s="82">
        <v>2169.9505204000002</v>
      </c>
      <c r="H5" s="82">
        <v>88907.014743220003</v>
      </c>
      <c r="I5" s="82">
        <v>74954.436342379107</v>
      </c>
      <c r="J5" s="67">
        <f t="shared" ref="J5:J33" si="0">D5/$C5*100</f>
        <v>0.59342408524138124</v>
      </c>
      <c r="K5" s="67">
        <f t="shared" ref="K5:K33" si="1">E5/$C5*100</f>
        <v>5.6790878057572041</v>
      </c>
      <c r="L5" s="67">
        <f t="shared" ref="L5:L33" si="2">F5/$C5*100</f>
        <v>6.6650885723116478</v>
      </c>
      <c r="M5" s="67">
        <f t="shared" ref="M5:N33" si="3">G5/$C5*100</f>
        <v>1.1378636652735847</v>
      </c>
      <c r="N5" s="67">
        <f t="shared" si="3"/>
        <v>46.620446278933933</v>
      </c>
      <c r="O5" s="67">
        <f>I5/$C5*100</f>
        <v>39.304089592482242</v>
      </c>
      <c r="P5" s="67"/>
      <c r="Q5" s="67">
        <v>-2.5870000000000002</v>
      </c>
      <c r="R5" s="67">
        <v>9.0999999999999998E-2</v>
      </c>
      <c r="S5" s="67">
        <v>-6.4850000000000003</v>
      </c>
      <c r="T5" s="67"/>
      <c r="U5" s="67">
        <f t="shared" ref="U5:U33" si="4">K5/($K5+$L5+$M5)</f>
        <v>0.42123356609978274</v>
      </c>
      <c r="V5" s="67">
        <f t="shared" ref="V5:W74" si="5">L5/($K5+$L5+$M5)</f>
        <v>0.49436795550855328</v>
      </c>
      <c r="W5" s="67">
        <f t="shared" si="5"/>
        <v>8.439847839166395E-2</v>
      </c>
      <c r="X5" s="67">
        <f>SUM(U5:W5)</f>
        <v>0.99999999999999989</v>
      </c>
      <c r="Y5" s="88">
        <f t="shared" ref="Y5:Y34" si="6">Q5*U5+V5*R5+W5*S5</f>
        <v>-1.5920678839188005</v>
      </c>
      <c r="Z5" s="89">
        <f>Y5/100</f>
        <v>-1.5920678839188004E-2</v>
      </c>
    </row>
    <row r="6" spans="1:26" ht="12.75" hidden="1" customHeight="1">
      <c r="A6" s="70" t="s">
        <v>60</v>
      </c>
      <c r="B6" s="70">
        <v>1981</v>
      </c>
      <c r="C6" s="82">
        <v>174011.84267000001</v>
      </c>
      <c r="D6" s="82">
        <v>951.38899200000003</v>
      </c>
      <c r="E6" s="82">
        <v>10273.381751000001</v>
      </c>
      <c r="F6" s="82">
        <v>11554.873126</v>
      </c>
      <c r="G6" s="82">
        <v>2134.3358361000001</v>
      </c>
      <c r="H6" s="82">
        <v>76210.92740031</v>
      </c>
      <c r="I6" s="82">
        <v>72886.935564590007</v>
      </c>
      <c r="J6" s="67">
        <f t="shared" si="0"/>
        <v>0.54673807104280581</v>
      </c>
      <c r="K6" s="67">
        <f t="shared" si="1"/>
        <v>5.9038405624395773</v>
      </c>
      <c r="L6" s="67">
        <f t="shared" si="2"/>
        <v>6.6402797353930234</v>
      </c>
      <c r="M6" s="67">
        <f t="shared" si="3"/>
        <v>1.2265463104988794</v>
      </c>
      <c r="N6" s="67">
        <f t="shared" si="3"/>
        <v>43.796402722335472</v>
      </c>
      <c r="O6" s="67">
        <f t="shared" ref="O6:O31" si="7">I6/$C6*100</f>
        <v>41.886192598290243</v>
      </c>
      <c r="P6" s="67"/>
      <c r="Q6" s="67">
        <v>-1.712</v>
      </c>
      <c r="R6" s="67">
        <v>-2.081</v>
      </c>
      <c r="S6" s="67">
        <v>-5.2930000000000001</v>
      </c>
      <c r="T6" s="67"/>
      <c r="U6" s="67">
        <f t="shared" si="4"/>
        <v>0.42872583661764468</v>
      </c>
      <c r="V6" s="67">
        <f t="shared" si="5"/>
        <v>0.48220466911714682</v>
      </c>
      <c r="W6" s="67">
        <f t="shared" si="5"/>
        <v>8.9069494265208535E-2</v>
      </c>
      <c r="X6" s="67">
        <f t="shared" ref="X6:X75" si="8">SUM(U6:W6)</f>
        <v>1</v>
      </c>
      <c r="Y6" s="88">
        <f t="shared" si="6"/>
        <v>-2.208891381867939</v>
      </c>
      <c r="Z6" s="89">
        <f t="shared" ref="Z6:Z75" si="9">Y6/100</f>
        <v>-2.208891381867939E-2</v>
      </c>
    </row>
    <row r="7" spans="1:26">
      <c r="A7" s="70" t="s">
        <v>60</v>
      </c>
      <c r="B7" s="70">
        <v>1982</v>
      </c>
      <c r="C7" s="82">
        <v>173458.30780000001</v>
      </c>
      <c r="D7" s="82">
        <v>809.46201599999904</v>
      </c>
      <c r="E7" s="82">
        <v>10824.410261000001</v>
      </c>
      <c r="F7" s="82">
        <v>12733.033960000001</v>
      </c>
      <c r="G7" s="82">
        <v>2102.6738657999899</v>
      </c>
      <c r="H7" s="82">
        <v>75647.649936989998</v>
      </c>
      <c r="I7" s="82">
        <v>71341.077760209999</v>
      </c>
      <c r="J7" s="67">
        <f t="shared" si="0"/>
        <v>0.46666085139797431</v>
      </c>
      <c r="K7" s="67">
        <f t="shared" si="1"/>
        <v>6.2403527385270623</v>
      </c>
      <c r="L7" s="67">
        <f t="shared" si="2"/>
        <v>7.3406884464025657</v>
      </c>
      <c r="M7" s="67">
        <f t="shared" si="3"/>
        <v>1.2122070672016494</v>
      </c>
      <c r="N7" s="67">
        <f t="shared" si="3"/>
        <v>43.611430836863029</v>
      </c>
      <c r="O7" s="67">
        <f t="shared" si="7"/>
        <v>41.128660059607704</v>
      </c>
      <c r="P7" s="67"/>
      <c r="Q7" s="67">
        <v>-6.3550000000000004</v>
      </c>
      <c r="R7" s="67">
        <v>-1.56</v>
      </c>
      <c r="S7" s="67">
        <v>-4.7359999999999998</v>
      </c>
      <c r="T7" s="67"/>
      <c r="U7" s="67">
        <f t="shared" si="4"/>
        <v>0.42183789740890804</v>
      </c>
      <c r="V7" s="67">
        <f t="shared" si="5"/>
        <v>0.49621883722156729</v>
      </c>
      <c r="W7" s="67">
        <f t="shared" si="5"/>
        <v>8.1943265369524607E-2</v>
      </c>
      <c r="X7" s="67">
        <f t="shared" si="8"/>
        <v>0.99999999999999989</v>
      </c>
      <c r="Y7" s="88">
        <f t="shared" si="6"/>
        <v>-3.8429645288893246</v>
      </c>
      <c r="Z7" s="89">
        <f t="shared" si="9"/>
        <v>-3.8429645288893248E-2</v>
      </c>
    </row>
    <row r="8" spans="1:26">
      <c r="A8" s="70" t="s">
        <v>60</v>
      </c>
      <c r="B8" s="70">
        <v>1983</v>
      </c>
      <c r="C8" s="82">
        <v>167712.307139999</v>
      </c>
      <c r="D8" s="82">
        <v>1056.764032</v>
      </c>
      <c r="E8" s="82">
        <v>11655.249872</v>
      </c>
      <c r="F8" s="82">
        <v>14276.086284999899</v>
      </c>
      <c r="G8" s="82">
        <v>2207.2067373</v>
      </c>
      <c r="H8" s="82">
        <v>72393.818279490006</v>
      </c>
      <c r="I8" s="82">
        <v>66123.181934209075</v>
      </c>
      <c r="J8" s="67">
        <f t="shared" si="0"/>
        <v>0.63010523796435458</v>
      </c>
      <c r="K8" s="67">
        <f t="shared" si="1"/>
        <v>6.9495495415674542</v>
      </c>
      <c r="L8" s="67">
        <f t="shared" si="2"/>
        <v>8.5122472694164522</v>
      </c>
      <c r="M8" s="67">
        <f t="shared" si="3"/>
        <v>1.3160672433284928</v>
      </c>
      <c r="N8" s="67">
        <f t="shared" si="3"/>
        <v>43.165477545460497</v>
      </c>
      <c r="O8" s="67">
        <f t="shared" si="7"/>
        <v>39.426553162262742</v>
      </c>
      <c r="P8" s="67"/>
      <c r="Q8" s="67">
        <v>-4.9610000000000003</v>
      </c>
      <c r="R8" s="67">
        <v>-0.36499999999999999</v>
      </c>
      <c r="S8" s="67">
        <v>-4.43</v>
      </c>
      <c r="T8" s="67"/>
      <c r="U8" s="67">
        <f t="shared" si="4"/>
        <v>0.41420943208687033</v>
      </c>
      <c r="V8" s="67">
        <f t="shared" si="5"/>
        <v>0.5073498773062568</v>
      </c>
      <c r="W8" s="67">
        <f t="shared" si="5"/>
        <v>7.8440690606872879E-2</v>
      </c>
      <c r="X8" s="67">
        <f t="shared" si="8"/>
        <v>1</v>
      </c>
      <c r="Y8" s="88">
        <f t="shared" si="6"/>
        <v>-2.5875679571881944</v>
      </c>
      <c r="Z8" s="89">
        <f t="shared" si="9"/>
        <v>-2.5875679571881943E-2</v>
      </c>
    </row>
    <row r="9" spans="1:26">
      <c r="A9" s="70" t="s">
        <v>60</v>
      </c>
      <c r="B9" s="70">
        <v>1984</v>
      </c>
      <c r="C9" s="82">
        <v>169194.56476000001</v>
      </c>
      <c r="D9" s="82">
        <v>1009.5859840000001</v>
      </c>
      <c r="E9" s="82">
        <v>15323.821303999899</v>
      </c>
      <c r="F9" s="82">
        <v>14492.051097</v>
      </c>
      <c r="G9" s="82">
        <v>2411.3042461999999</v>
      </c>
      <c r="H9" s="82">
        <v>71694.007854009906</v>
      </c>
      <c r="I9" s="82">
        <v>64263.794274790198</v>
      </c>
      <c r="J9" s="67">
        <f t="shared" si="0"/>
        <v>0.59670119157319434</v>
      </c>
      <c r="K9" s="67">
        <f t="shared" si="1"/>
        <v>9.0569229134142191</v>
      </c>
      <c r="L9" s="67">
        <f t="shared" si="2"/>
        <v>8.565317164624501</v>
      </c>
      <c r="M9" s="67">
        <f t="shared" si="3"/>
        <v>1.4251664937466515</v>
      </c>
      <c r="N9" s="67">
        <f t="shared" si="3"/>
        <v>42.373706245059822</v>
      </c>
      <c r="O9" s="67">
        <f t="shared" si="7"/>
        <v>37.982185991581609</v>
      </c>
      <c r="P9" s="67"/>
      <c r="Q9" s="67">
        <v>-1.113</v>
      </c>
      <c r="R9" s="67">
        <v>-0.76700000000000002</v>
      </c>
      <c r="S9" s="67">
        <v>-3.0670000000000002</v>
      </c>
      <c r="T9" s="67"/>
      <c r="U9" s="67">
        <f t="shared" si="4"/>
        <v>0.47549375707819969</v>
      </c>
      <c r="V9" s="67">
        <f t="shared" si="5"/>
        <v>0.44968416736124966</v>
      </c>
      <c r="W9" s="67">
        <f t="shared" si="5"/>
        <v>7.4822075560550511E-2</v>
      </c>
      <c r="X9" s="67">
        <f t="shared" si="8"/>
        <v>0.99999999999999989</v>
      </c>
      <c r="Y9" s="88">
        <f t="shared" si="6"/>
        <v>-1.1036116137383232</v>
      </c>
      <c r="Z9" s="89">
        <f t="shared" si="9"/>
        <v>-1.1036116137383232E-2</v>
      </c>
    </row>
    <row r="10" spans="1:26">
      <c r="A10" s="70" t="s">
        <v>60</v>
      </c>
      <c r="B10" s="70">
        <v>1985</v>
      </c>
      <c r="C10" s="82">
        <v>181534.23772</v>
      </c>
      <c r="D10" s="82">
        <v>2183.1769599999898</v>
      </c>
      <c r="E10" s="82">
        <v>17862.015059000001</v>
      </c>
      <c r="F10" s="82">
        <v>15966.300332999899</v>
      </c>
      <c r="G10" s="82">
        <v>2598.2749853999899</v>
      </c>
      <c r="H10" s="82">
        <v>77146.548032520004</v>
      </c>
      <c r="I10" s="82">
        <v>65777.922350080116</v>
      </c>
      <c r="J10" s="67">
        <f t="shared" si="0"/>
        <v>1.2026254592080536</v>
      </c>
      <c r="K10" s="67">
        <f t="shared" si="1"/>
        <v>9.8394745163997825</v>
      </c>
      <c r="L10" s="67">
        <f t="shared" si="2"/>
        <v>8.7952005822871069</v>
      </c>
      <c r="M10" s="67">
        <f t="shared" si="3"/>
        <v>1.4312864713749436</v>
      </c>
      <c r="N10" s="67">
        <f t="shared" si="3"/>
        <v>42.496968616747388</v>
      </c>
      <c r="O10" s="67">
        <f t="shared" si="7"/>
        <v>36.234444353982724</v>
      </c>
      <c r="P10" s="67"/>
      <c r="Q10" s="67">
        <v>-0.44400000000000001</v>
      </c>
      <c r="R10" s="67">
        <v>-0.746</v>
      </c>
      <c r="S10" s="67">
        <v>-0.51300000000000001</v>
      </c>
      <c r="T10" s="67"/>
      <c r="U10" s="67">
        <f t="shared" si="4"/>
        <v>0.49035649161613848</v>
      </c>
      <c r="V10" s="67">
        <f t="shared" si="5"/>
        <v>0.4383144337029648</v>
      </c>
      <c r="W10" s="67">
        <f t="shared" si="5"/>
        <v>7.1329074680896692E-2</v>
      </c>
      <c r="X10" s="67">
        <f t="shared" si="8"/>
        <v>0.99999999999999989</v>
      </c>
      <c r="Y10" s="88">
        <f t="shared" si="6"/>
        <v>-0.5812926651312772</v>
      </c>
      <c r="Z10" s="89">
        <f t="shared" si="9"/>
        <v>-5.8129266513127723E-3</v>
      </c>
    </row>
    <row r="11" spans="1:26">
      <c r="A11" s="70" t="s">
        <v>60</v>
      </c>
      <c r="B11" s="70">
        <v>1986</v>
      </c>
      <c r="C11" s="82">
        <v>241283.326299999</v>
      </c>
      <c r="D11" s="82">
        <v>2826.5669119999902</v>
      </c>
      <c r="E11" s="82">
        <v>23231.7333489999</v>
      </c>
      <c r="F11" s="82">
        <v>20684.526462000002</v>
      </c>
      <c r="G11" s="82">
        <v>3988.2581187000001</v>
      </c>
      <c r="H11" s="82">
        <v>108748.4276681</v>
      </c>
      <c r="I11" s="82">
        <v>81803.813790199085</v>
      </c>
      <c r="J11" s="67">
        <f t="shared" si="0"/>
        <v>1.1714721258797574</v>
      </c>
      <c r="K11" s="67">
        <f t="shared" si="1"/>
        <v>9.6284039619525075</v>
      </c>
      <c r="L11" s="67">
        <f t="shared" si="2"/>
        <v>8.5727127436406239</v>
      </c>
      <c r="M11" s="67">
        <f t="shared" si="3"/>
        <v>1.6529356503238894</v>
      </c>
      <c r="N11" s="67">
        <f t="shared" si="3"/>
        <v>45.070842372625421</v>
      </c>
      <c r="O11" s="67">
        <f t="shared" si="7"/>
        <v>33.903633145577793</v>
      </c>
      <c r="P11" s="67"/>
      <c r="Q11" s="67">
        <v>-0.38600000000000001</v>
      </c>
      <c r="R11" s="67">
        <v>-0.55100000000000005</v>
      </c>
      <c r="S11" s="67">
        <v>-1.5640000000000001</v>
      </c>
      <c r="T11" s="67"/>
      <c r="U11" s="67">
        <f t="shared" si="4"/>
        <v>0.48495913022426351</v>
      </c>
      <c r="V11" s="67">
        <f t="shared" si="5"/>
        <v>0.43178654865820049</v>
      </c>
      <c r="W11" s="67">
        <f t="shared" si="5"/>
        <v>8.3254321117536084E-2</v>
      </c>
      <c r="X11" s="67">
        <f t="shared" si="8"/>
        <v>1</v>
      </c>
      <c r="Y11" s="88">
        <f t="shared" si="6"/>
        <v>-0.55531837080506063</v>
      </c>
      <c r="Z11" s="89">
        <f t="shared" si="9"/>
        <v>-5.5531837080506066E-3</v>
      </c>
    </row>
    <row r="12" spans="1:26">
      <c r="A12" s="70" t="s">
        <v>60</v>
      </c>
      <c r="B12" s="70">
        <v>1987</v>
      </c>
      <c r="C12" s="82">
        <v>291952.09179999901</v>
      </c>
      <c r="D12" s="82">
        <v>2728.122112</v>
      </c>
      <c r="E12" s="82">
        <v>25454.120275000001</v>
      </c>
      <c r="F12" s="82">
        <v>26107.243052000002</v>
      </c>
      <c r="G12" s="82">
        <v>5627.6305842000002</v>
      </c>
      <c r="H12" s="82">
        <v>136722.96237289999</v>
      </c>
      <c r="I12" s="82">
        <v>95312.013403899022</v>
      </c>
      <c r="J12" s="67">
        <f t="shared" si="0"/>
        <v>0.93444170760348333</v>
      </c>
      <c r="K12" s="67">
        <f t="shared" si="1"/>
        <v>8.7185949304440253</v>
      </c>
      <c r="L12" s="67">
        <f t="shared" si="2"/>
        <v>8.9423038180814611</v>
      </c>
      <c r="M12" s="67">
        <f t="shared" si="3"/>
        <v>1.9275870056294009</v>
      </c>
      <c r="N12" s="67">
        <f t="shared" si="3"/>
        <v>46.830615780126585</v>
      </c>
      <c r="O12" s="67">
        <f t="shared" si="7"/>
        <v>32.646456758115043</v>
      </c>
      <c r="P12" s="67"/>
      <c r="Q12" s="67">
        <v>-0.308</v>
      </c>
      <c r="R12" s="67">
        <v>0.32700000000000001</v>
      </c>
      <c r="S12" s="67">
        <v>-1.5429999999999999</v>
      </c>
      <c r="T12" s="67"/>
      <c r="U12" s="67">
        <f t="shared" si="4"/>
        <v>0.44508774388519212</v>
      </c>
      <c r="V12" s="67">
        <f t="shared" si="5"/>
        <v>0.45650817170412067</v>
      </c>
      <c r="W12" s="67">
        <f t="shared" si="5"/>
        <v>9.8404084410687181E-2</v>
      </c>
      <c r="X12" s="67">
        <f t="shared" si="8"/>
        <v>0.99999999999999989</v>
      </c>
      <c r="Y12" s="88">
        <f t="shared" si="6"/>
        <v>-0.13964635521508204</v>
      </c>
      <c r="Z12" s="89">
        <f t="shared" si="9"/>
        <v>-1.3964635521508204E-3</v>
      </c>
    </row>
    <row r="13" spans="1:26">
      <c r="A13" s="70" t="s">
        <v>60</v>
      </c>
      <c r="B13" s="70">
        <v>1988</v>
      </c>
      <c r="C13" s="82">
        <v>320114.979029999</v>
      </c>
      <c r="D13" s="82">
        <v>2785.9270000000001</v>
      </c>
      <c r="E13" s="82">
        <v>24943.883178</v>
      </c>
      <c r="F13" s="82">
        <v>31674.560162000002</v>
      </c>
      <c r="G13" s="82">
        <v>7502.1165824999898</v>
      </c>
      <c r="H13" s="82">
        <v>155680.192525099</v>
      </c>
      <c r="I13" s="82">
        <v>97528.29958240001</v>
      </c>
      <c r="J13" s="67">
        <f t="shared" si="0"/>
        <v>0.87028948424775909</v>
      </c>
      <c r="K13" s="67">
        <f t="shared" si="1"/>
        <v>7.7921636949273871</v>
      </c>
      <c r="L13" s="67">
        <f t="shared" si="2"/>
        <v>9.894744775136461</v>
      </c>
      <c r="M13" s="67">
        <f t="shared" si="3"/>
        <v>2.3435693653676051</v>
      </c>
      <c r="N13" s="67">
        <f t="shared" si="3"/>
        <v>48.632586015448439</v>
      </c>
      <c r="O13" s="67">
        <f t="shared" si="7"/>
        <v>30.46664666487235</v>
      </c>
      <c r="P13" s="67"/>
      <c r="Q13" s="67">
        <v>0.69499999999999995</v>
      </c>
      <c r="R13" s="67">
        <v>1.986</v>
      </c>
      <c r="S13" s="67">
        <v>1.0820000000000001</v>
      </c>
      <c r="T13" s="67"/>
      <c r="U13" s="67">
        <f t="shared" si="4"/>
        <v>0.38901536742892906</v>
      </c>
      <c r="V13" s="67">
        <f t="shared" si="5"/>
        <v>0.49398445990309192</v>
      </c>
      <c r="W13" s="67">
        <f t="shared" si="5"/>
        <v>0.11700017266797894</v>
      </c>
      <c r="X13" s="67">
        <f t="shared" si="8"/>
        <v>0.99999999999999989</v>
      </c>
      <c r="Y13" s="88">
        <f t="shared" si="6"/>
        <v>1.3780130045573995</v>
      </c>
      <c r="Z13" s="89">
        <f t="shared" si="9"/>
        <v>1.3780130045573996E-2</v>
      </c>
    </row>
    <row r="14" spans="1:26">
      <c r="A14" s="70" t="s">
        <v>60</v>
      </c>
      <c r="B14" s="70">
        <v>1989</v>
      </c>
      <c r="C14" s="82">
        <v>336022.67073999898</v>
      </c>
      <c r="D14" s="82">
        <v>2454.3620000000001</v>
      </c>
      <c r="E14" s="82">
        <v>23730.47366</v>
      </c>
      <c r="F14" s="82">
        <v>33240.178864000001</v>
      </c>
      <c r="G14" s="82">
        <v>8219.8398130000005</v>
      </c>
      <c r="H14" s="82">
        <v>166143.340045399</v>
      </c>
      <c r="I14" s="82">
        <v>102234.47635759997</v>
      </c>
      <c r="J14" s="67">
        <f t="shared" si="0"/>
        <v>0.73041559802942235</v>
      </c>
      <c r="K14" s="67">
        <f t="shared" si="1"/>
        <v>7.0621644687663645</v>
      </c>
      <c r="L14" s="67">
        <f t="shared" si="2"/>
        <v>9.8922429224187489</v>
      </c>
      <c r="M14" s="67">
        <f t="shared" si="3"/>
        <v>2.4462158445732332</v>
      </c>
      <c r="N14" s="67">
        <f t="shared" si="3"/>
        <v>49.4440865193748</v>
      </c>
      <c r="O14" s="67">
        <f t="shared" si="7"/>
        <v>30.424874646837431</v>
      </c>
      <c r="P14" s="67"/>
      <c r="Q14" s="67">
        <v>1.2529999999999999</v>
      </c>
      <c r="R14" s="67">
        <v>2.0760000000000001</v>
      </c>
      <c r="S14" s="67">
        <v>1.9550000000000001</v>
      </c>
      <c r="T14" s="67"/>
      <c r="U14" s="67">
        <f t="shared" si="4"/>
        <v>0.36401740206725441</v>
      </c>
      <c r="V14" s="67">
        <f t="shared" si="5"/>
        <v>0.5098930483937143</v>
      </c>
      <c r="W14" s="67">
        <f t="shared" si="5"/>
        <v>0.12608954953903129</v>
      </c>
      <c r="X14" s="67">
        <f t="shared" si="8"/>
        <v>1</v>
      </c>
      <c r="Y14" s="88">
        <f t="shared" si="6"/>
        <v>1.7611568426044268</v>
      </c>
      <c r="Z14" s="89">
        <f t="shared" si="9"/>
        <v>1.7611568426044267E-2</v>
      </c>
    </row>
    <row r="15" spans="1:26">
      <c r="A15" s="70" t="s">
        <v>60</v>
      </c>
      <c r="B15" s="70">
        <v>1990</v>
      </c>
      <c r="C15" s="82">
        <v>393203.09671999898</v>
      </c>
      <c r="D15" s="82">
        <v>2405.7060000000001</v>
      </c>
      <c r="E15" s="82">
        <v>27448.257237000002</v>
      </c>
      <c r="F15" s="82">
        <v>35673.383243999902</v>
      </c>
      <c r="G15" s="82">
        <v>10400.755273999899</v>
      </c>
      <c r="H15" s="82">
        <v>197903.52261479999</v>
      </c>
      <c r="I15" s="82">
        <v>119371.47235019918</v>
      </c>
      <c r="J15" s="67">
        <f t="shared" si="0"/>
        <v>0.61182275014306664</v>
      </c>
      <c r="K15" s="67">
        <f t="shared" si="1"/>
        <v>6.9806818577896346</v>
      </c>
      <c r="L15" s="67">
        <f t="shared" si="2"/>
        <v>9.0725082130782457</v>
      </c>
      <c r="M15" s="67">
        <f t="shared" si="3"/>
        <v>2.645135646377248</v>
      </c>
      <c r="N15" s="67">
        <f t="shared" si="3"/>
        <v>50.33112004093082</v>
      </c>
      <c r="O15" s="67">
        <f t="shared" si="7"/>
        <v>30.358731491680985</v>
      </c>
      <c r="P15" s="67"/>
      <c r="Q15" s="67">
        <v>0.14099999999999999</v>
      </c>
      <c r="R15" s="67">
        <v>1.377</v>
      </c>
      <c r="S15" s="67">
        <v>3.3730000000000002</v>
      </c>
      <c r="T15" s="67"/>
      <c r="U15" s="67">
        <f t="shared" si="4"/>
        <v>0.37333192090837725</v>
      </c>
      <c r="V15" s="67">
        <f t="shared" si="5"/>
        <v>0.48520430921314173</v>
      </c>
      <c r="W15" s="67">
        <f t="shared" si="5"/>
        <v>0.141463769878481</v>
      </c>
      <c r="X15" s="67">
        <f t="shared" si="8"/>
        <v>0.99999999999999989</v>
      </c>
      <c r="Y15" s="88">
        <f t="shared" si="6"/>
        <v>1.1979234304346937</v>
      </c>
      <c r="Z15" s="89">
        <f t="shared" si="9"/>
        <v>1.1979234304346937E-2</v>
      </c>
    </row>
    <row r="16" spans="1:26">
      <c r="A16" s="70" t="s">
        <v>60</v>
      </c>
      <c r="B16" s="70">
        <v>1991</v>
      </c>
      <c r="C16" s="82">
        <v>394123.27574999898</v>
      </c>
      <c r="D16" s="82">
        <v>2451.078</v>
      </c>
      <c r="E16" s="82">
        <v>24794.3109589999</v>
      </c>
      <c r="F16" s="82">
        <v>30957.883935000002</v>
      </c>
      <c r="G16" s="82">
        <v>9641.0038638000005</v>
      </c>
      <c r="H16" s="82">
        <v>198355.87291410001</v>
      </c>
      <c r="I16" s="82">
        <v>127923.12607809906</v>
      </c>
      <c r="J16" s="67">
        <f t="shared" si="0"/>
        <v>0.62190643151833858</v>
      </c>
      <c r="K16" s="67">
        <f t="shared" si="1"/>
        <v>6.2910039788483534</v>
      </c>
      <c r="L16" s="67">
        <f t="shared" si="2"/>
        <v>7.8548732946788116</v>
      </c>
      <c r="M16" s="67">
        <f t="shared" si="3"/>
        <v>2.4461899250820953</v>
      </c>
      <c r="N16" s="67">
        <f t="shared" si="3"/>
        <v>50.328383305106158</v>
      </c>
      <c r="O16" s="67">
        <f t="shared" si="7"/>
        <v>32.457643064766238</v>
      </c>
      <c r="P16" s="67"/>
      <c r="Q16" s="67">
        <v>-2.7490000000000001</v>
      </c>
      <c r="R16" s="67">
        <v>-1.67</v>
      </c>
      <c r="S16" s="67">
        <v>3.097</v>
      </c>
      <c r="T16" s="67"/>
      <c r="U16" s="67">
        <f t="shared" si="4"/>
        <v>0.37915733486033992</v>
      </c>
      <c r="V16" s="67">
        <f t="shared" si="5"/>
        <v>0.47341137187156546</v>
      </c>
      <c r="W16" s="67">
        <f t="shared" si="5"/>
        <v>0.14743129326809465</v>
      </c>
      <c r="X16" s="67">
        <f t="shared" si="8"/>
        <v>1</v>
      </c>
      <c r="Y16" s="88">
        <f t="shared" si="6"/>
        <v>-1.3763057893052997</v>
      </c>
      <c r="Z16" s="89">
        <f t="shared" si="9"/>
        <v>-1.3763057893052997E-2</v>
      </c>
    </row>
    <row r="17" spans="1:26">
      <c r="A17" s="70" t="s">
        <v>60</v>
      </c>
      <c r="B17" s="70">
        <v>1992</v>
      </c>
      <c r="C17" s="82">
        <v>423125.33963</v>
      </c>
      <c r="D17" s="82">
        <v>3694.8649999999898</v>
      </c>
      <c r="E17" s="82">
        <v>27437.858021</v>
      </c>
      <c r="F17" s="82">
        <v>33752.064371</v>
      </c>
      <c r="G17" s="82">
        <v>9461.4938304999905</v>
      </c>
      <c r="H17" s="82">
        <v>214602.180123</v>
      </c>
      <c r="I17" s="82">
        <v>134176.87828450004</v>
      </c>
      <c r="J17" s="67">
        <f t="shared" si="0"/>
        <v>0.87323179538974138</v>
      </c>
      <c r="K17" s="67">
        <f t="shared" si="1"/>
        <v>6.4845698073750224</v>
      </c>
      <c r="L17" s="67">
        <f t="shared" si="2"/>
        <v>7.9768478060222856</v>
      </c>
      <c r="M17" s="67">
        <f t="shared" si="3"/>
        <v>2.2360971902022109</v>
      </c>
      <c r="N17" s="67">
        <f t="shared" si="3"/>
        <v>50.718347502103725</v>
      </c>
      <c r="O17" s="67">
        <f t="shared" si="7"/>
        <v>31.710905898907022</v>
      </c>
      <c r="P17" s="67"/>
      <c r="Q17" s="67">
        <v>-1.9630000000000001</v>
      </c>
      <c r="R17" s="67">
        <v>-3.0960000000000001</v>
      </c>
      <c r="S17" s="67">
        <v>1.2</v>
      </c>
      <c r="T17" s="67"/>
      <c r="U17" s="67">
        <f t="shared" si="4"/>
        <v>0.3883553860348804</v>
      </c>
      <c r="V17" s="67">
        <f t="shared" si="5"/>
        <v>0.47772664973488738</v>
      </c>
      <c r="W17" s="67">
        <f t="shared" si="5"/>
        <v>0.13391796423023206</v>
      </c>
      <c r="X17" s="67">
        <f t="shared" si="8"/>
        <v>0.99999999999999989</v>
      </c>
      <c r="Y17" s="88">
        <f t="shared" si="6"/>
        <v>-2.080681773289403</v>
      </c>
      <c r="Z17" s="89">
        <f t="shared" si="9"/>
        <v>-2.0806817732894028E-2</v>
      </c>
    </row>
    <row r="18" spans="1:26">
      <c r="A18" s="70" t="s">
        <v>60</v>
      </c>
      <c r="B18" s="70">
        <v>1993</v>
      </c>
      <c r="C18" s="82">
        <v>382714.28759000002</v>
      </c>
      <c r="D18" s="82">
        <v>5795.7299999999896</v>
      </c>
      <c r="E18" s="82">
        <v>28131.934926000002</v>
      </c>
      <c r="F18" s="82">
        <v>31211.3085839999</v>
      </c>
      <c r="G18" s="82">
        <v>8880.9898218999897</v>
      </c>
      <c r="H18" s="82">
        <v>173839.9185957</v>
      </c>
      <c r="I18" s="82">
        <v>134854.40566240012</v>
      </c>
      <c r="J18" s="67">
        <f t="shared" si="0"/>
        <v>1.5143751325555233</v>
      </c>
      <c r="K18" s="67">
        <f t="shared" si="1"/>
        <v>7.350636189505841</v>
      </c>
      <c r="L18" s="67">
        <f t="shared" si="2"/>
        <v>8.1552504299072375</v>
      </c>
      <c r="M18" s="67">
        <f t="shared" si="3"/>
        <v>2.3205273777011826</v>
      </c>
      <c r="N18" s="67">
        <f t="shared" si="3"/>
        <v>45.422897506751532</v>
      </c>
      <c r="O18" s="67">
        <f t="shared" si="7"/>
        <v>35.236313363578681</v>
      </c>
      <c r="P18" s="67"/>
      <c r="Q18" s="67">
        <v>-1.7509999999999999</v>
      </c>
      <c r="R18" s="67">
        <v>-3.0550000000000002</v>
      </c>
      <c r="S18" s="67">
        <v>-0.68600000000000005</v>
      </c>
      <c r="T18" s="67"/>
      <c r="U18" s="67">
        <f t="shared" si="4"/>
        <v>0.41234519689129634</v>
      </c>
      <c r="V18" s="67">
        <f t="shared" si="5"/>
        <v>0.45748126522964228</v>
      </c>
      <c r="W18" s="67">
        <f t="shared" si="5"/>
        <v>0.13017353787906133</v>
      </c>
      <c r="X18" s="67">
        <f t="shared" si="8"/>
        <v>1</v>
      </c>
      <c r="Y18" s="88">
        <f t="shared" si="6"/>
        <v>-2.208920752018253</v>
      </c>
      <c r="Z18" s="89">
        <f t="shared" si="9"/>
        <v>-2.2089207520182529E-2</v>
      </c>
    </row>
    <row r="19" spans="1:26">
      <c r="A19" s="70" t="s">
        <v>60</v>
      </c>
      <c r="B19" s="70">
        <v>1994</v>
      </c>
      <c r="C19" s="82">
        <v>431945.36642999901</v>
      </c>
      <c r="D19" s="82">
        <v>6350.8090000000002</v>
      </c>
      <c r="E19" s="82">
        <v>32384.999492999901</v>
      </c>
      <c r="F19" s="82">
        <v>35691.888638999902</v>
      </c>
      <c r="G19" s="82">
        <v>10434.364224999899</v>
      </c>
      <c r="H19" s="82">
        <v>192924.3592831</v>
      </c>
      <c r="I19" s="82">
        <v>154158.94578989927</v>
      </c>
      <c r="J19" s="67">
        <f t="shared" si="0"/>
        <v>1.4702806173125627</v>
      </c>
      <c r="K19" s="67">
        <f t="shared" si="1"/>
        <v>7.497475840673987</v>
      </c>
      <c r="L19" s="67">
        <f t="shared" si="2"/>
        <v>8.2630562596355865</v>
      </c>
      <c r="M19" s="67">
        <f t="shared" si="3"/>
        <v>2.415667590380528</v>
      </c>
      <c r="N19" s="67">
        <f t="shared" si="3"/>
        <v>44.664065013038005</v>
      </c>
      <c r="O19" s="67">
        <f t="shared" si="7"/>
        <v>35.689454678959322</v>
      </c>
      <c r="P19" s="67"/>
      <c r="Q19" s="67">
        <v>-0.53500000000000003</v>
      </c>
      <c r="R19" s="67">
        <v>-1.349</v>
      </c>
      <c r="S19" s="67">
        <v>-1.181</v>
      </c>
      <c r="T19" s="67"/>
      <c r="U19" s="67">
        <f t="shared" si="4"/>
        <v>0.41248863724325247</v>
      </c>
      <c r="V19" s="67">
        <f t="shared" si="5"/>
        <v>0.45460857606378224</v>
      </c>
      <c r="W19" s="67">
        <f t="shared" si="5"/>
        <v>0.13290278669296529</v>
      </c>
      <c r="X19" s="67">
        <f t="shared" si="8"/>
        <v>1</v>
      </c>
      <c r="Y19" s="88">
        <f t="shared" si="6"/>
        <v>-0.9909065811195743</v>
      </c>
      <c r="Z19" s="89">
        <f t="shared" si="9"/>
        <v>-9.9090658111957424E-3</v>
      </c>
    </row>
    <row r="20" spans="1:26">
      <c r="A20" s="70" t="s">
        <v>60</v>
      </c>
      <c r="B20" s="70">
        <v>1995</v>
      </c>
      <c r="C20" s="82">
        <v>531046.50919000001</v>
      </c>
      <c r="D20" s="82">
        <v>7538.5050000000001</v>
      </c>
      <c r="E20" s="82">
        <v>37042.502457000002</v>
      </c>
      <c r="F20" s="82">
        <v>44040.014371999903</v>
      </c>
      <c r="G20" s="82">
        <v>12746.544618</v>
      </c>
      <c r="H20" s="82">
        <v>237483.3470682</v>
      </c>
      <c r="I20" s="82">
        <v>192195.5956748001</v>
      </c>
      <c r="J20" s="67">
        <f t="shared" si="0"/>
        <v>1.4195564549512636</v>
      </c>
      <c r="K20" s="67">
        <f t="shared" si="1"/>
        <v>6.9753782043498536</v>
      </c>
      <c r="L20" s="67">
        <f t="shared" si="2"/>
        <v>8.2930616452358752</v>
      </c>
      <c r="M20" s="67">
        <f t="shared" si="3"/>
        <v>2.4002689778419182</v>
      </c>
      <c r="N20" s="67">
        <f t="shared" si="3"/>
        <v>44.719877253393683</v>
      </c>
      <c r="O20" s="67">
        <f t="shared" si="7"/>
        <v>36.191857464227404</v>
      </c>
      <c r="P20" s="67"/>
      <c r="Q20" s="67">
        <v>-0.89200000000000002</v>
      </c>
      <c r="R20" s="67">
        <v>-0.749</v>
      </c>
      <c r="S20" s="67">
        <v>-0.54400000000000004</v>
      </c>
      <c r="T20" s="67"/>
      <c r="U20" s="67">
        <f t="shared" si="4"/>
        <v>0.39478709352670821</v>
      </c>
      <c r="V20" s="67">
        <f t="shared" si="5"/>
        <v>0.46936432798996136</v>
      </c>
      <c r="W20" s="67">
        <f t="shared" si="5"/>
        <v>0.13584857848333046</v>
      </c>
      <c r="X20" s="67">
        <f t="shared" si="8"/>
        <v>1</v>
      </c>
      <c r="Y20" s="88">
        <f t="shared" si="6"/>
        <v>-0.77760559578523658</v>
      </c>
      <c r="Z20" s="89">
        <f t="shared" si="9"/>
        <v>-7.7760559578523656E-3</v>
      </c>
    </row>
    <row r="21" spans="1:26">
      <c r="A21" s="70" t="s">
        <v>60</v>
      </c>
      <c r="B21" s="70">
        <v>1996</v>
      </c>
      <c r="C21" s="82">
        <v>531067.17486000003</v>
      </c>
      <c r="D21" s="82">
        <v>7223.1229999999896</v>
      </c>
      <c r="E21" s="82">
        <v>38513.903366999897</v>
      </c>
      <c r="F21" s="82">
        <v>43650.618137999903</v>
      </c>
      <c r="G21" s="82">
        <v>13416.290364</v>
      </c>
      <c r="H21" s="82">
        <v>235858.464487399</v>
      </c>
      <c r="I21" s="82">
        <v>192404.77550360124</v>
      </c>
      <c r="J21" s="67">
        <f t="shared" si="0"/>
        <v>1.3601147542030159</v>
      </c>
      <c r="K21" s="67">
        <f t="shared" si="1"/>
        <v>7.2521717007180753</v>
      </c>
      <c r="L21" s="67">
        <f t="shared" si="2"/>
        <v>8.2194155851389397</v>
      </c>
      <c r="M21" s="67">
        <f t="shared" si="3"/>
        <v>2.5262887632881479</v>
      </c>
      <c r="N21" s="67">
        <f t="shared" si="3"/>
        <v>44.412171501576239</v>
      </c>
      <c r="O21" s="67">
        <f t="shared" si="7"/>
        <v>36.229837695075581</v>
      </c>
      <c r="P21" s="67"/>
      <c r="Q21" s="67">
        <v>-0.25600000000000001</v>
      </c>
      <c r="R21" s="67">
        <v>-0.61499999999999999</v>
      </c>
      <c r="S21" s="67">
        <v>1.0369999999999999</v>
      </c>
      <c r="T21" s="67"/>
      <c r="U21" s="67">
        <f t="shared" si="4"/>
        <v>0.40294597434248519</v>
      </c>
      <c r="V21" s="67">
        <f t="shared" si="5"/>
        <v>0.45668808712177644</v>
      </c>
      <c r="W21" s="67">
        <f t="shared" si="5"/>
        <v>0.14036593853573839</v>
      </c>
      <c r="X21" s="67">
        <f t="shared" si="8"/>
        <v>1</v>
      </c>
      <c r="Y21" s="88">
        <f t="shared" si="6"/>
        <v>-0.23845786475000799</v>
      </c>
      <c r="Z21" s="89">
        <f t="shared" si="9"/>
        <v>-2.3845786475000801E-3</v>
      </c>
    </row>
    <row r="22" spans="1:26">
      <c r="A22" s="70" t="s">
        <v>60</v>
      </c>
      <c r="B22" s="70">
        <v>1997</v>
      </c>
      <c r="C22" s="82">
        <v>508832.59642000002</v>
      </c>
      <c r="D22" s="82">
        <v>5937.8437119999899</v>
      </c>
      <c r="E22" s="82">
        <v>41106.626972999897</v>
      </c>
      <c r="F22" s="82">
        <v>43118.794066000002</v>
      </c>
      <c r="G22" s="82">
        <v>11174.293967</v>
      </c>
      <c r="H22" s="82">
        <v>211955.468660899</v>
      </c>
      <c r="I22" s="82">
        <v>195539.56904110112</v>
      </c>
      <c r="J22" s="67">
        <f t="shared" si="0"/>
        <v>1.1669542701817754</v>
      </c>
      <c r="K22" s="67">
        <f t="shared" si="1"/>
        <v>8.0786151009613594</v>
      </c>
      <c r="L22" s="67">
        <f t="shared" si="2"/>
        <v>8.4740628586634301</v>
      </c>
      <c r="M22" s="67">
        <f t="shared" si="3"/>
        <v>2.196064883739588</v>
      </c>
      <c r="N22" s="67">
        <f t="shared" si="3"/>
        <v>41.655245782632008</v>
      </c>
      <c r="O22" s="67">
        <f t="shared" si="7"/>
        <v>38.42905710382184</v>
      </c>
      <c r="P22" s="67"/>
      <c r="Q22" s="67">
        <v>0.995</v>
      </c>
      <c r="R22" s="67">
        <v>3.1E-2</v>
      </c>
      <c r="S22" s="67">
        <v>1.228</v>
      </c>
      <c r="T22" s="67"/>
      <c r="U22" s="67">
        <f t="shared" si="4"/>
        <v>0.43088836240668654</v>
      </c>
      <c r="V22" s="67">
        <f t="shared" si="5"/>
        <v>0.45198032366541319</v>
      </c>
      <c r="W22" s="67">
        <f t="shared" si="5"/>
        <v>0.11713131392790037</v>
      </c>
      <c r="X22" s="67">
        <f t="shared" si="8"/>
        <v>1.0000000000000002</v>
      </c>
      <c r="Y22" s="88">
        <f t="shared" si="6"/>
        <v>0.58658256413174259</v>
      </c>
      <c r="Z22" s="89">
        <f t="shared" si="9"/>
        <v>5.8658256413174261E-3</v>
      </c>
    </row>
    <row r="23" spans="1:26">
      <c r="A23" s="70" t="s">
        <v>60</v>
      </c>
      <c r="B23" s="70">
        <v>1998</v>
      </c>
      <c r="C23" s="82">
        <v>538424.13632000005</v>
      </c>
      <c r="D23" s="82">
        <v>6666.8682239999898</v>
      </c>
      <c r="E23" s="82">
        <v>48492.827228000002</v>
      </c>
      <c r="F23" s="82">
        <v>45498.792441999904</v>
      </c>
      <c r="G23" s="82">
        <v>9936.0328104</v>
      </c>
      <c r="H23" s="82">
        <v>229701.00250559999</v>
      </c>
      <c r="I23" s="82">
        <v>198128.61311000021</v>
      </c>
      <c r="J23" s="67">
        <f t="shared" si="0"/>
        <v>1.2382186782276212</v>
      </c>
      <c r="K23" s="67">
        <f t="shared" si="1"/>
        <v>9.0064363680716202</v>
      </c>
      <c r="L23" s="67">
        <f t="shared" si="2"/>
        <v>8.4503627108868571</v>
      </c>
      <c r="M23" s="67">
        <f t="shared" si="3"/>
        <v>1.8453914191719569</v>
      </c>
      <c r="N23" s="67">
        <f t="shared" si="3"/>
        <v>42.661720939100405</v>
      </c>
      <c r="O23" s="67">
        <f t="shared" si="7"/>
        <v>36.797869884541548</v>
      </c>
      <c r="P23" s="67"/>
      <c r="Q23" s="67">
        <v>1.8779999999999999</v>
      </c>
      <c r="R23" s="67">
        <v>0.47</v>
      </c>
      <c r="S23" s="67">
        <v>-1.5469999999999999</v>
      </c>
      <c r="T23" s="67"/>
      <c r="U23" s="67">
        <f t="shared" si="4"/>
        <v>0.46660177604940556</v>
      </c>
      <c r="V23" s="67">
        <f t="shared" si="5"/>
        <v>0.43779293918508061</v>
      </c>
      <c r="W23" s="67">
        <f t="shared" si="5"/>
        <v>9.5605284765513915E-2</v>
      </c>
      <c r="X23" s="67">
        <f t="shared" si="8"/>
        <v>1.0000000000000002</v>
      </c>
      <c r="Y23" s="88">
        <f t="shared" si="6"/>
        <v>0.93413944130552151</v>
      </c>
      <c r="Z23" s="89">
        <f t="shared" si="9"/>
        <v>9.3413944130552144E-3</v>
      </c>
    </row>
    <row r="24" spans="1:26">
      <c r="A24" s="70" t="s">
        <v>60</v>
      </c>
      <c r="B24" s="70">
        <v>1999</v>
      </c>
      <c r="C24" s="82">
        <v>537165.30217000004</v>
      </c>
      <c r="D24" s="82">
        <v>7269.5761920000004</v>
      </c>
      <c r="E24" s="82">
        <v>51938.976648999902</v>
      </c>
      <c r="F24" s="82">
        <v>45178.644058999897</v>
      </c>
      <c r="G24" s="82">
        <v>10302.575253999899</v>
      </c>
      <c r="H24" s="82">
        <v>235523.8702604</v>
      </c>
      <c r="I24" s="82">
        <v>186951.65975560033</v>
      </c>
      <c r="J24" s="67">
        <f t="shared" si="0"/>
        <v>1.3533219965312191</v>
      </c>
      <c r="K24" s="67">
        <f t="shared" si="1"/>
        <v>9.6690863015873756</v>
      </c>
      <c r="L24" s="67">
        <f t="shared" si="2"/>
        <v>8.4105663333969272</v>
      </c>
      <c r="M24" s="67">
        <f t="shared" si="3"/>
        <v>1.9179524835986856</v>
      </c>
      <c r="N24" s="67">
        <f t="shared" si="3"/>
        <v>43.845696903531994</v>
      </c>
      <c r="O24" s="67">
        <f t="shared" si="7"/>
        <v>34.803375981353796</v>
      </c>
      <c r="P24" s="67"/>
      <c r="Q24" s="67">
        <v>3.1280000000000001</v>
      </c>
      <c r="R24" s="67">
        <v>0.53500000000000003</v>
      </c>
      <c r="S24" s="67">
        <v>-2.202</v>
      </c>
      <c r="T24" s="67"/>
      <c r="U24" s="67">
        <f t="shared" si="4"/>
        <v>0.48351221280003542</v>
      </c>
      <c r="V24" s="67">
        <f t="shared" si="5"/>
        <v>0.42057867847291963</v>
      </c>
      <c r="W24" s="67">
        <f t="shared" si="5"/>
        <v>9.5909108727044903E-2</v>
      </c>
      <c r="X24" s="67">
        <f t="shared" si="8"/>
        <v>1</v>
      </c>
      <c r="Y24" s="88">
        <f t="shared" si="6"/>
        <v>1.52624393720457</v>
      </c>
      <c r="Z24" s="89">
        <f t="shared" si="9"/>
        <v>1.5262439372045699E-2</v>
      </c>
    </row>
    <row r="25" spans="1:26">
      <c r="A25" s="70" t="s">
        <v>60</v>
      </c>
      <c r="B25" s="70">
        <v>2000</v>
      </c>
      <c r="C25" s="82">
        <v>552479.31122000003</v>
      </c>
      <c r="D25" s="82">
        <v>8659.6684110000006</v>
      </c>
      <c r="E25" s="82">
        <v>54556.257706999902</v>
      </c>
      <c r="F25" s="82">
        <v>46333.904071999903</v>
      </c>
      <c r="G25" s="82">
        <v>11858.470026000001</v>
      </c>
      <c r="H25" s="82">
        <v>241280.526573999</v>
      </c>
      <c r="I25" s="82">
        <v>189790.48443000123</v>
      </c>
      <c r="J25" s="67">
        <f t="shared" si="0"/>
        <v>1.567419491578333</v>
      </c>
      <c r="K25" s="67">
        <f t="shared" si="1"/>
        <v>9.8748055536282919</v>
      </c>
      <c r="L25" s="67">
        <f t="shared" si="2"/>
        <v>8.386541021723346</v>
      </c>
      <c r="M25" s="67">
        <f t="shared" si="3"/>
        <v>2.1464097904071378</v>
      </c>
      <c r="N25" s="67">
        <f t="shared" si="3"/>
        <v>43.672318885787185</v>
      </c>
      <c r="O25" s="67">
        <f t="shared" si="7"/>
        <v>34.352505256875709</v>
      </c>
      <c r="P25" s="67"/>
      <c r="Q25" s="67">
        <v>3.7280000000000002</v>
      </c>
      <c r="R25" s="67">
        <v>1.2689999999999999</v>
      </c>
      <c r="S25" s="67">
        <v>-0.77600000000000002</v>
      </c>
      <c r="T25" s="67"/>
      <c r="U25" s="67">
        <f t="shared" si="4"/>
        <v>0.4838751196675774</v>
      </c>
      <c r="V25" s="67">
        <f t="shared" si="5"/>
        <v>0.41094870359167618</v>
      </c>
      <c r="W25" s="67">
        <f t="shared" si="5"/>
        <v>0.10517617674074642</v>
      </c>
      <c r="X25" s="67">
        <f t="shared" si="8"/>
        <v>1</v>
      </c>
      <c r="Y25" s="88">
        <f t="shared" si="6"/>
        <v>2.2437636378277466</v>
      </c>
      <c r="Z25" s="89">
        <f t="shared" si="9"/>
        <v>2.2437636378277465E-2</v>
      </c>
    </row>
    <row r="26" spans="1:26">
      <c r="A26" s="70" t="s">
        <v>60</v>
      </c>
      <c r="B26" s="70">
        <v>2001</v>
      </c>
      <c r="C26" s="82">
        <v>564623.23849999905</v>
      </c>
      <c r="D26" s="82">
        <v>10723.233792000001</v>
      </c>
      <c r="E26" s="82">
        <v>57440.423319000001</v>
      </c>
      <c r="F26" s="82">
        <v>45517.651834999902</v>
      </c>
      <c r="G26" s="82">
        <v>11472.474192</v>
      </c>
      <c r="H26" s="82">
        <v>236070.779356899</v>
      </c>
      <c r="I26" s="82">
        <v>203398.6760051001</v>
      </c>
      <c r="J26" s="67">
        <f t="shared" si="0"/>
        <v>1.8991839266991168</v>
      </c>
      <c r="K26" s="67">
        <f t="shared" si="1"/>
        <v>10.173230466319197</v>
      </c>
      <c r="L26" s="67">
        <f t="shared" si="2"/>
        <v>8.0615973150385969</v>
      </c>
      <c r="M26" s="67">
        <f t="shared" si="3"/>
        <v>2.0318813342642859</v>
      </c>
      <c r="N26" s="67">
        <f>H26/$C26*100</f>
        <v>41.810319388209059</v>
      </c>
      <c r="O26" s="67">
        <f t="shared" si="7"/>
        <v>36.023787569469732</v>
      </c>
      <c r="P26" s="67"/>
      <c r="Q26" s="67">
        <v>0.98</v>
      </c>
      <c r="R26" s="67">
        <v>1.0069999999999999</v>
      </c>
      <c r="S26" s="67">
        <v>-1.2549999999999999</v>
      </c>
      <c r="T26" s="67"/>
      <c r="U26" s="67">
        <f t="shared" si="4"/>
        <v>0.50196755715398411</v>
      </c>
      <c r="V26" s="67">
        <f t="shared" si="5"/>
        <v>0.39777535015907045</v>
      </c>
      <c r="W26" s="67">
        <f t="shared" si="5"/>
        <v>0.10025709268694549</v>
      </c>
      <c r="X26" s="67">
        <f t="shared" si="8"/>
        <v>1</v>
      </c>
      <c r="Y26" s="88">
        <f t="shared" si="6"/>
        <v>0.76666533229897182</v>
      </c>
      <c r="Z26" s="89">
        <f t="shared" si="9"/>
        <v>7.6666533229897181E-3</v>
      </c>
    </row>
    <row r="27" spans="1:26">
      <c r="A27" s="70" t="s">
        <v>60</v>
      </c>
      <c r="B27" s="70">
        <v>2002</v>
      </c>
      <c r="C27" s="82">
        <v>586618.46262999903</v>
      </c>
      <c r="D27" s="82">
        <v>13141.604352</v>
      </c>
      <c r="E27" s="82">
        <v>58834.595817000001</v>
      </c>
      <c r="F27" s="82">
        <v>47135.272504</v>
      </c>
      <c r="G27" s="82">
        <v>10996.458522000001</v>
      </c>
      <c r="H27" s="82">
        <v>243039.1155627</v>
      </c>
      <c r="I27" s="82">
        <v>213471.41587229905</v>
      </c>
      <c r="J27" s="67">
        <f t="shared" si="0"/>
        <v>2.2402302670601206</v>
      </c>
      <c r="K27" s="67">
        <f t="shared" si="1"/>
        <v>10.029448366358196</v>
      </c>
      <c r="L27" s="67">
        <f t="shared" si="2"/>
        <v>8.0350816598368606</v>
      </c>
      <c r="M27" s="67">
        <f t="shared" si="3"/>
        <v>1.8745503632291667</v>
      </c>
      <c r="N27" s="67">
        <f t="shared" si="3"/>
        <v>41.430526150349507</v>
      </c>
      <c r="O27" s="67">
        <f t="shared" si="7"/>
        <v>36.390163193166153</v>
      </c>
      <c r="P27" s="67"/>
      <c r="Q27" s="67">
        <v>-0.46400000000000002</v>
      </c>
      <c r="R27" s="67">
        <v>0.41499999999999998</v>
      </c>
      <c r="S27" s="67">
        <v>-2.02</v>
      </c>
      <c r="T27" s="67"/>
      <c r="U27" s="67">
        <f t="shared" si="4"/>
        <v>0.50300456041482533</v>
      </c>
      <c r="V27" s="67">
        <f t="shared" si="5"/>
        <v>0.40298155696782806</v>
      </c>
      <c r="W27" s="67">
        <f t="shared" si="5"/>
        <v>9.4013882617346611E-2</v>
      </c>
      <c r="X27" s="67">
        <f t="shared" si="8"/>
        <v>1</v>
      </c>
      <c r="Y27" s="88">
        <f t="shared" si="6"/>
        <v>-0.25606481277787052</v>
      </c>
      <c r="Z27" s="89">
        <f t="shared" si="9"/>
        <v>-2.5606481277787052E-3</v>
      </c>
    </row>
    <row r="28" spans="1:26">
      <c r="A28" s="70" t="s">
        <v>60</v>
      </c>
      <c r="B28" s="70">
        <v>2003</v>
      </c>
      <c r="C28" s="82">
        <v>742630.93382999895</v>
      </c>
      <c r="D28" s="82">
        <v>20401.4399999999</v>
      </c>
      <c r="E28" s="82">
        <v>65203.797928</v>
      </c>
      <c r="F28" s="82">
        <v>60386.917859000001</v>
      </c>
      <c r="G28" s="82">
        <v>12849.589572000001</v>
      </c>
      <c r="H28" s="82">
        <v>316131.26159940002</v>
      </c>
      <c r="I28" s="82">
        <v>267657.92687159905</v>
      </c>
      <c r="J28" s="67">
        <f t="shared" si="0"/>
        <v>2.7471842432933373</v>
      </c>
      <c r="K28" s="67">
        <f t="shared" si="1"/>
        <v>8.7801079860384963</v>
      </c>
      <c r="L28" s="67">
        <f t="shared" si="2"/>
        <v>8.1314843091122313</v>
      </c>
      <c r="M28" s="67">
        <f t="shared" si="3"/>
        <v>1.7302793334678803</v>
      </c>
      <c r="N28" s="67">
        <f t="shared" si="3"/>
        <v>42.569094175622894</v>
      </c>
      <c r="O28" s="67">
        <f t="shared" si="7"/>
        <v>36.041849952465164</v>
      </c>
      <c r="P28" s="67"/>
      <c r="Q28" s="67">
        <v>-0.67600000000000005</v>
      </c>
      <c r="R28" s="67">
        <v>0.54300000000000004</v>
      </c>
      <c r="S28" s="67">
        <v>-1.5329999999999999</v>
      </c>
      <c r="T28" s="67"/>
      <c r="U28" s="67">
        <f t="shared" si="4"/>
        <v>0.47098854454932843</v>
      </c>
      <c r="V28" s="67">
        <f t="shared" si="5"/>
        <v>0.4361946306200794</v>
      </c>
      <c r="W28" s="67">
        <f t="shared" si="5"/>
        <v>9.281682483059224E-2</v>
      </c>
      <c r="X28" s="67">
        <f t="shared" si="8"/>
        <v>1</v>
      </c>
      <c r="Y28" s="88">
        <f t="shared" si="6"/>
        <v>-0.22382276415394081</v>
      </c>
      <c r="Z28" s="89">
        <f t="shared" si="9"/>
        <v>-2.2382276415394082E-3</v>
      </c>
    </row>
    <row r="29" spans="1:26">
      <c r="A29" s="70" t="s">
        <v>60</v>
      </c>
      <c r="B29" s="70">
        <v>2004</v>
      </c>
      <c r="C29" s="82">
        <v>910264.54836999904</v>
      </c>
      <c r="D29" s="82">
        <v>25776.699000000001</v>
      </c>
      <c r="E29" s="82">
        <v>77399.905710999898</v>
      </c>
      <c r="F29" s="82">
        <v>70763.218219000002</v>
      </c>
      <c r="G29" s="82">
        <v>16022.422178000001</v>
      </c>
      <c r="H29" s="82">
        <v>386925.97479100002</v>
      </c>
      <c r="I29" s="82">
        <v>333376.32847099914</v>
      </c>
      <c r="J29" s="67">
        <f t="shared" si="0"/>
        <v>2.8317810515808901</v>
      </c>
      <c r="K29" s="67">
        <f t="shared" si="1"/>
        <v>8.5030122121749194</v>
      </c>
      <c r="L29" s="67">
        <f t="shared" si="2"/>
        <v>7.7739178512131373</v>
      </c>
      <c r="M29" s="67">
        <f t="shared" si="3"/>
        <v>1.7601940234507847</v>
      </c>
      <c r="N29" s="67">
        <f t="shared" si="3"/>
        <v>42.506980578762978</v>
      </c>
      <c r="O29" s="67">
        <f t="shared" si="7"/>
        <v>36.624114282817295</v>
      </c>
      <c r="P29" s="67"/>
      <c r="Q29" s="67">
        <v>0.19400000000000001</v>
      </c>
      <c r="R29" s="67">
        <v>1.0129999999999999</v>
      </c>
      <c r="S29" s="67">
        <v>-0.60599999999999998</v>
      </c>
      <c r="T29" s="67"/>
      <c r="U29" s="67">
        <f t="shared" si="4"/>
        <v>0.47141729309160302</v>
      </c>
      <c r="V29" s="67">
        <f t="shared" si="5"/>
        <v>0.4309954188808589</v>
      </c>
      <c r="W29" s="67">
        <f t="shared" si="5"/>
        <v>9.7587288027537952E-2</v>
      </c>
      <c r="X29" s="67">
        <f t="shared" si="8"/>
        <v>0.99999999999999978</v>
      </c>
      <c r="Y29" s="88">
        <f t="shared" si="6"/>
        <v>0.46891541764139305</v>
      </c>
      <c r="Z29" s="89">
        <f t="shared" si="9"/>
        <v>4.6891541764139304E-3</v>
      </c>
    </row>
    <row r="30" spans="1:26">
      <c r="A30" s="70" t="s">
        <v>60</v>
      </c>
      <c r="B30" s="70">
        <v>2005</v>
      </c>
      <c r="C30" s="82">
        <v>970897.00754999905</v>
      </c>
      <c r="D30" s="82">
        <v>26060.109</v>
      </c>
      <c r="E30" s="82">
        <v>81592.980532999907</v>
      </c>
      <c r="F30" s="82">
        <v>74011.506227999897</v>
      </c>
      <c r="G30" s="82">
        <v>16234.596708999899</v>
      </c>
      <c r="H30" s="82">
        <v>410697.28992940002</v>
      </c>
      <c r="I30" s="82">
        <v>362300.52515059942</v>
      </c>
      <c r="J30" s="67">
        <f t="shared" si="0"/>
        <v>2.6841270286496339</v>
      </c>
      <c r="K30" s="67">
        <f t="shared" si="1"/>
        <v>8.4038759928712672</v>
      </c>
      <c r="L30" s="67">
        <f t="shared" si="2"/>
        <v>7.6230028162063794</v>
      </c>
      <c r="M30" s="67">
        <f t="shared" si="3"/>
        <v>1.6721234675516141</v>
      </c>
      <c r="N30" s="67">
        <f t="shared" si="3"/>
        <v>42.300809121429914</v>
      </c>
      <c r="O30" s="67">
        <f t="shared" si="7"/>
        <v>37.316061573291208</v>
      </c>
      <c r="P30" s="67"/>
      <c r="Q30" s="67">
        <v>0.92700000000000005</v>
      </c>
      <c r="R30" s="67">
        <v>0.81899999999999995</v>
      </c>
      <c r="S30" s="67">
        <v>-0.70099999999999996</v>
      </c>
      <c r="T30" s="67"/>
      <c r="U30" s="67">
        <f t="shared" si="4"/>
        <v>0.47482201886420505</v>
      </c>
      <c r="V30" s="67">
        <f t="shared" si="5"/>
        <v>0.43070240328022402</v>
      </c>
      <c r="W30" s="67">
        <f t="shared" si="5"/>
        <v>9.4475577855570883E-2</v>
      </c>
      <c r="X30" s="67">
        <f t="shared" si="8"/>
        <v>1</v>
      </c>
      <c r="Y30" s="88">
        <f t="shared" si="6"/>
        <v>0.72667789969686636</v>
      </c>
      <c r="Z30" s="89">
        <f t="shared" si="9"/>
        <v>7.2667789969686637E-3</v>
      </c>
    </row>
    <row r="31" spans="1:26">
      <c r="A31" s="70" t="s">
        <v>60</v>
      </c>
      <c r="B31" s="70">
        <v>2006</v>
      </c>
      <c r="C31" s="82">
        <v>1111123.4907</v>
      </c>
      <c r="D31" s="82">
        <v>34596.025999999903</v>
      </c>
      <c r="E31" s="82">
        <v>91987.736392000006</v>
      </c>
      <c r="F31" s="82">
        <v>81613.216700999896</v>
      </c>
      <c r="G31" s="82">
        <v>17787.407901999901</v>
      </c>
      <c r="H31" s="82">
        <v>466919.15482910001</v>
      </c>
      <c r="I31" s="82">
        <v>418219.9488759003</v>
      </c>
      <c r="J31" s="67">
        <f t="shared" si="0"/>
        <v>3.1136076493355973</v>
      </c>
      <c r="K31" s="67">
        <f t="shared" si="1"/>
        <v>8.2788040359085908</v>
      </c>
      <c r="L31" s="67">
        <f t="shared" si="2"/>
        <v>7.345107666618059</v>
      </c>
      <c r="M31" s="67">
        <f t="shared" si="3"/>
        <v>1.6008488751141385</v>
      </c>
      <c r="N31" s="67">
        <f t="shared" si="3"/>
        <v>42.022255738193806</v>
      </c>
      <c r="O31" s="67">
        <f t="shared" si="7"/>
        <v>37.639376034829816</v>
      </c>
      <c r="P31" s="67"/>
      <c r="Q31" s="67">
        <v>0.89700000000000002</v>
      </c>
      <c r="R31" s="67">
        <v>1.121</v>
      </c>
      <c r="S31" s="67">
        <v>-0.42399999999999999</v>
      </c>
      <c r="T31" s="67"/>
      <c r="U31" s="67">
        <f t="shared" si="4"/>
        <v>0.48063391061906469</v>
      </c>
      <c r="V31" s="67">
        <f t="shared" si="5"/>
        <v>0.42642727215335796</v>
      </c>
      <c r="W31" s="67">
        <f t="shared" si="5"/>
        <v>9.293881722757745E-2</v>
      </c>
      <c r="X31" s="67">
        <f t="shared" si="8"/>
        <v>1</v>
      </c>
      <c r="Y31" s="88">
        <f t="shared" si="6"/>
        <v>0.8697475314047225</v>
      </c>
      <c r="Z31" s="89">
        <f t="shared" si="9"/>
        <v>8.6974753140472254E-3</v>
      </c>
    </row>
    <row r="32" spans="1:26" s="78" customFormat="1">
      <c r="A32" s="80" t="s">
        <v>60</v>
      </c>
      <c r="B32" s="80">
        <v>2007</v>
      </c>
      <c r="C32" s="82">
        <v>1111123.4907</v>
      </c>
      <c r="D32" s="82">
        <v>34596.025999999903</v>
      </c>
      <c r="E32" s="82">
        <v>91987.736392000006</v>
      </c>
      <c r="F32" s="82">
        <v>81613.216700999896</v>
      </c>
      <c r="G32" s="82">
        <v>17787.407901999901</v>
      </c>
      <c r="H32" s="82">
        <v>466919.15482910001</v>
      </c>
      <c r="I32" s="82">
        <v>418219.9488759003</v>
      </c>
      <c r="J32" s="67">
        <f t="shared" si="0"/>
        <v>3.1136076493355973</v>
      </c>
      <c r="K32" s="67">
        <f t="shared" si="1"/>
        <v>8.2788040359085908</v>
      </c>
      <c r="L32" s="67">
        <f t="shared" si="2"/>
        <v>7.345107666618059</v>
      </c>
      <c r="M32" s="67">
        <f t="shared" si="3"/>
        <v>1.6008488751141385</v>
      </c>
      <c r="N32" s="67">
        <f t="shared" si="3"/>
        <v>42.022255738193806</v>
      </c>
      <c r="O32" s="67">
        <f>I32/$C32*100</f>
        <v>37.639376034829816</v>
      </c>
      <c r="P32" s="67"/>
      <c r="Q32" s="67">
        <v>9.9000000000000005E-2</v>
      </c>
      <c r="R32" s="67">
        <v>2.17</v>
      </c>
      <c r="S32" s="67">
        <v>0.28699999999999998</v>
      </c>
      <c r="T32" s="67"/>
      <c r="U32" s="67">
        <f t="shared" si="4"/>
        <v>0.48063391061906469</v>
      </c>
      <c r="V32" s="67">
        <f t="shared" ref="V32:W34" si="10">L32/($K32+$L32+$M32)</f>
        <v>0.42642727215335796</v>
      </c>
      <c r="W32" s="67">
        <f t="shared" si="10"/>
        <v>9.293881722757745E-2</v>
      </c>
      <c r="X32" s="67">
        <f>SUM(U32:W32)</f>
        <v>1</v>
      </c>
      <c r="Y32" s="88">
        <f t="shared" si="6"/>
        <v>0.99960337826838896</v>
      </c>
      <c r="Z32" s="89">
        <f>Y32/100</f>
        <v>9.9960337826838896E-3</v>
      </c>
    </row>
    <row r="33" spans="1:26" s="78" customFormat="1">
      <c r="A33" s="80" t="s">
        <v>60</v>
      </c>
      <c r="B33" s="80">
        <v>2008</v>
      </c>
      <c r="C33" s="82">
        <v>1111123.4907</v>
      </c>
      <c r="D33" s="82">
        <v>34596.025999999903</v>
      </c>
      <c r="E33" s="82">
        <v>91987.736392000006</v>
      </c>
      <c r="F33" s="82">
        <v>81613.216700999896</v>
      </c>
      <c r="G33" s="82">
        <v>17787.407901999901</v>
      </c>
      <c r="H33" s="82">
        <v>466919.15482910001</v>
      </c>
      <c r="I33" s="82">
        <v>418219.9488759003</v>
      </c>
      <c r="J33" s="67">
        <f t="shared" si="0"/>
        <v>3.1136076493355973</v>
      </c>
      <c r="K33" s="67">
        <f t="shared" si="1"/>
        <v>8.2788040359085908</v>
      </c>
      <c r="L33" s="67">
        <f t="shared" si="2"/>
        <v>7.345107666618059</v>
      </c>
      <c r="M33" s="67">
        <f t="shared" si="3"/>
        <v>1.6008488751141385</v>
      </c>
      <c r="N33" s="67">
        <f t="shared" si="3"/>
        <v>42.022255738193806</v>
      </c>
      <c r="O33" s="67">
        <f>I33/$C33*100</f>
        <v>37.639376034829816</v>
      </c>
      <c r="P33" s="67"/>
      <c r="Q33" s="67">
        <v>-2.2240000000000002</v>
      </c>
      <c r="R33" s="67">
        <v>1.339</v>
      </c>
      <c r="S33" s="67">
        <v>-1.57</v>
      </c>
      <c r="T33" s="67"/>
      <c r="U33" s="67">
        <f t="shared" si="4"/>
        <v>0.48063391061906469</v>
      </c>
      <c r="V33" s="67">
        <f t="shared" si="10"/>
        <v>0.42642727215335796</v>
      </c>
      <c r="W33" s="67">
        <f t="shared" si="10"/>
        <v>9.293881722757745E-2</v>
      </c>
      <c r="X33" s="67">
        <f>SUM(U33:W33)</f>
        <v>1</v>
      </c>
      <c r="Y33" s="88">
        <f t="shared" si="6"/>
        <v>-0.64385764285075031</v>
      </c>
      <c r="Z33" s="89">
        <f>Y33/100</f>
        <v>-6.4385764285075035E-3</v>
      </c>
    </row>
    <row r="34" spans="1:26" s="78" customFormat="1">
      <c r="A34" s="80" t="s">
        <v>60</v>
      </c>
      <c r="B34" s="80">
        <v>2009</v>
      </c>
      <c r="C34" s="82">
        <v>1111123.4907</v>
      </c>
      <c r="D34" s="82">
        <v>34596.025999999903</v>
      </c>
      <c r="E34" s="82">
        <v>91987.736392000006</v>
      </c>
      <c r="F34" s="82">
        <v>81613.216700999896</v>
      </c>
      <c r="G34" s="82">
        <v>17787.407901999901</v>
      </c>
      <c r="H34" s="82">
        <v>466919.15482910001</v>
      </c>
      <c r="I34" s="82">
        <v>418219.9488759003</v>
      </c>
      <c r="J34" s="67">
        <f t="shared" ref="J34:N36" si="11">D34/$C34*100</f>
        <v>3.1136076493355973</v>
      </c>
      <c r="K34" s="67">
        <f t="shared" si="11"/>
        <v>8.2788040359085908</v>
      </c>
      <c r="L34" s="67">
        <f t="shared" si="11"/>
        <v>7.345107666618059</v>
      </c>
      <c r="M34" s="67">
        <f t="shared" si="11"/>
        <v>1.6008488751141385</v>
      </c>
      <c r="N34" s="67">
        <f t="shared" si="11"/>
        <v>42.022255738193806</v>
      </c>
      <c r="O34" s="67">
        <f>I34/$C34*100</f>
        <v>37.639376034829816</v>
      </c>
      <c r="P34" s="67"/>
      <c r="Q34" s="67">
        <v>-6.9880000000000004</v>
      </c>
      <c r="R34" s="67">
        <v>-3.2759999999999998</v>
      </c>
      <c r="S34" s="67">
        <v>-7.3319999999999999</v>
      </c>
      <c r="T34" s="67"/>
      <c r="U34" s="67">
        <f>K34/($K34+$L34+$M34)</f>
        <v>0.48063391061906469</v>
      </c>
      <c r="V34" s="67">
        <f t="shared" si="10"/>
        <v>0.42642727215335796</v>
      </c>
      <c r="W34" s="67">
        <f t="shared" si="10"/>
        <v>9.293881722757745E-2</v>
      </c>
      <c r="X34" s="67">
        <f>SUM(U34:W34)</f>
        <v>1</v>
      </c>
      <c r="Y34" s="88">
        <f t="shared" si="6"/>
        <v>-5.4370729188930236</v>
      </c>
      <c r="Z34" s="89">
        <f>Y34/100</f>
        <v>-5.4370729188930239E-2</v>
      </c>
    </row>
    <row r="35" spans="1:26" s="78" customFormat="1">
      <c r="A35" s="80" t="s">
        <v>60</v>
      </c>
      <c r="B35" s="80">
        <v>2010</v>
      </c>
      <c r="C35" s="82">
        <v>1111123.4907</v>
      </c>
      <c r="D35" s="82">
        <v>34596.025999999903</v>
      </c>
      <c r="E35" s="82">
        <v>91987.736392000006</v>
      </c>
      <c r="F35" s="82">
        <v>81613.216700999896</v>
      </c>
      <c r="G35" s="82">
        <v>17787.407901999901</v>
      </c>
      <c r="H35" s="82">
        <v>466919.15482910001</v>
      </c>
      <c r="I35" s="82">
        <v>418219.9488759003</v>
      </c>
      <c r="J35" s="67">
        <f t="shared" si="11"/>
        <v>3.1136076493355973</v>
      </c>
      <c r="K35" s="67">
        <f t="shared" si="11"/>
        <v>8.2788040359085908</v>
      </c>
      <c r="L35" s="67">
        <f t="shared" si="11"/>
        <v>7.345107666618059</v>
      </c>
      <c r="M35" s="67">
        <f t="shared" si="11"/>
        <v>1.6008488751141385</v>
      </c>
      <c r="N35" s="67">
        <f t="shared" si="11"/>
        <v>42.022255738193806</v>
      </c>
      <c r="O35" s="67">
        <f>I35/$C35*100</f>
        <v>37.639376034829816</v>
      </c>
      <c r="P35" s="67"/>
      <c r="Q35" s="67">
        <v>-5.1289999999999996</v>
      </c>
      <c r="R35" s="67">
        <v>-2.6549999999999998</v>
      </c>
      <c r="S35" s="67">
        <v>-3.6139999999999999</v>
      </c>
      <c r="T35" s="67"/>
      <c r="U35" s="67">
        <f>K35/($K35+$L35+$M35)</f>
        <v>0.48063391061906469</v>
      </c>
      <c r="V35" s="67">
        <f>L35/($K35+$L35+$M35)</f>
        <v>0.42642727215335796</v>
      </c>
      <c r="W35" s="67">
        <f>M35/($K35+$L35+$M35)</f>
        <v>9.293881722757745E-2</v>
      </c>
      <c r="X35" s="67">
        <f>SUM(U35:W35)</f>
        <v>1</v>
      </c>
      <c r="Y35" s="88">
        <f>Q35*U35+V35*R35+W35*S35</f>
        <v>-3.933216620592813</v>
      </c>
      <c r="Z35" s="89">
        <f>Y35/100</f>
        <v>-3.933216620592813E-2</v>
      </c>
    </row>
    <row r="36" spans="1:26" s="78" customFormat="1">
      <c r="A36" s="80" t="s">
        <v>60</v>
      </c>
      <c r="B36" s="80">
        <v>2011</v>
      </c>
      <c r="C36" s="82">
        <v>1111123.4907</v>
      </c>
      <c r="D36" s="82">
        <v>34596.025999999903</v>
      </c>
      <c r="E36" s="82">
        <v>91987.736392000006</v>
      </c>
      <c r="F36" s="82">
        <v>81613.216700999896</v>
      </c>
      <c r="G36" s="82">
        <v>17787.407901999901</v>
      </c>
      <c r="H36" s="82">
        <v>466919.15482910001</v>
      </c>
      <c r="I36" s="82">
        <v>418219.9488759003</v>
      </c>
      <c r="J36" s="67">
        <f t="shared" si="11"/>
        <v>3.1136076493355973</v>
      </c>
      <c r="K36" s="67">
        <f t="shared" si="11"/>
        <v>8.2788040359085908</v>
      </c>
      <c r="L36" s="67">
        <f t="shared" si="11"/>
        <v>7.345107666618059</v>
      </c>
      <c r="M36" s="67">
        <f t="shared" si="11"/>
        <v>1.6008488751141385</v>
      </c>
      <c r="N36" s="67">
        <f t="shared" si="11"/>
        <v>42.022255738193806</v>
      </c>
      <c r="O36" s="67">
        <f>I36/$C36*100</f>
        <v>37.639376034829816</v>
      </c>
      <c r="P36" s="67"/>
      <c r="Q36" s="67">
        <v>-5.117</v>
      </c>
      <c r="R36" s="67">
        <v>-3.1930000000000001</v>
      </c>
      <c r="S36" s="67">
        <v>-4.5679999999999996</v>
      </c>
      <c r="T36" s="67"/>
      <c r="U36" s="67">
        <f>K36/($K36+$L36+$M36)</f>
        <v>0.48063391061906469</v>
      </c>
      <c r="V36" s="67">
        <f>L36/($K36+$L36+$M36)</f>
        <v>0.42642727215335796</v>
      </c>
      <c r="W36" s="67">
        <f>M36/($K36+$L36+$M36)</f>
        <v>9.293881722757745E-2</v>
      </c>
      <c r="X36" s="67">
        <f>SUM(U36:W36)</f>
        <v>1</v>
      </c>
      <c r="Y36" s="88">
        <f>Q36*U36+V36*R36+W36*S36</f>
        <v>-4.2455305177189997</v>
      </c>
      <c r="Z36" s="89">
        <f>Y36/100</f>
        <v>-4.2455305177189998E-2</v>
      </c>
    </row>
    <row r="37" spans="1:26">
      <c r="C37" s="82" t="s">
        <v>43</v>
      </c>
      <c r="D37" s="82" t="s">
        <v>44</v>
      </c>
      <c r="E37" s="82" t="s">
        <v>45</v>
      </c>
      <c r="F37" s="82" t="s">
        <v>46</v>
      </c>
      <c r="G37" s="82" t="s">
        <v>47</v>
      </c>
      <c r="H37" s="82" t="s">
        <v>74</v>
      </c>
      <c r="I37" s="82" t="s">
        <v>48</v>
      </c>
      <c r="J37" s="67" t="s">
        <v>49</v>
      </c>
      <c r="K37" s="67" t="s">
        <v>50</v>
      </c>
      <c r="L37" s="67" t="s">
        <v>51</v>
      </c>
      <c r="M37" s="67" t="s">
        <v>52</v>
      </c>
      <c r="N37" s="67" t="s">
        <v>73</v>
      </c>
      <c r="O37" s="67" t="s">
        <v>53</v>
      </c>
      <c r="P37" s="67" t="s">
        <v>54</v>
      </c>
      <c r="Q37" s="67" t="s">
        <v>55</v>
      </c>
      <c r="R37" s="67" t="s">
        <v>56</v>
      </c>
      <c r="S37" s="67" t="s">
        <v>57</v>
      </c>
      <c r="T37" s="67" t="s">
        <v>58</v>
      </c>
      <c r="U37" s="67"/>
      <c r="V37" s="67"/>
      <c r="W37" s="67"/>
      <c r="X37" s="67"/>
      <c r="Y37" s="88"/>
      <c r="Z37" s="89"/>
    </row>
    <row r="38" spans="1:26" ht="12.75" hidden="1" customHeight="1">
      <c r="A38" s="70" t="s">
        <v>61</v>
      </c>
      <c r="B38" s="70">
        <v>1980</v>
      </c>
      <c r="C38" s="82">
        <v>20838.439175</v>
      </c>
      <c r="D38" s="82">
        <v>65.851960000000005</v>
      </c>
      <c r="E38" s="82">
        <v>1095.5429598000001</v>
      </c>
      <c r="F38" s="82">
        <v>1624.3307867000001</v>
      </c>
      <c r="G38" s="82">
        <v>283.62452361999902</v>
      </c>
      <c r="H38" s="82">
        <v>9443.5018813299903</v>
      </c>
      <c r="I38" s="82">
        <v>8325.5870635500087</v>
      </c>
      <c r="J38" s="67">
        <f t="shared" ref="J38:J66" si="12">D38/$C38*100</f>
        <v>0.31601195966252116</v>
      </c>
      <c r="K38" s="67">
        <f t="shared" ref="K38:K66" si="13">E38/$C38*100</f>
        <v>5.2573177415049859</v>
      </c>
      <c r="L38" s="67">
        <f t="shared" ref="L38:L66" si="14">F38/$C38*100</f>
        <v>7.7948774044877576</v>
      </c>
      <c r="M38" s="67">
        <f t="shared" ref="M38:M66" si="15">G38/$C38*100</f>
        <v>1.3610641432313466</v>
      </c>
      <c r="N38" s="67">
        <f t="shared" ref="N38:N106" si="16">H38/$C38*100</f>
        <v>45.317702549715989</v>
      </c>
      <c r="O38" s="67">
        <f t="shared" ref="O38:O53" si="17">I38/$C38*100</f>
        <v>39.953026201397392</v>
      </c>
      <c r="P38" s="67"/>
      <c r="Q38" s="67">
        <v>-2.5870000000000002</v>
      </c>
      <c r="R38" s="67">
        <v>9.0999999999999998E-2</v>
      </c>
      <c r="S38" s="67">
        <v>-6.4850000000000003</v>
      </c>
      <c r="T38" s="67"/>
      <c r="U38" s="67">
        <f t="shared" ref="U38:U66" si="18">K38/($K38+$L38+$M38)</f>
        <v>0.36475564867105109</v>
      </c>
      <c r="V38" s="67">
        <f t="shared" si="5"/>
        <v>0.54081295896171866</v>
      </c>
      <c r="W38" s="67">
        <f t="shared" si="5"/>
        <v>9.4431392367230277E-2</v>
      </c>
      <c r="X38" s="67">
        <f t="shared" si="8"/>
        <v>1</v>
      </c>
      <c r="Y38" s="88">
        <f t="shared" ref="Y38:Y66" si="19">Q38*U38+V38*R38+W38*S38</f>
        <v>-1.5067964633479813</v>
      </c>
      <c r="Z38" s="89">
        <f t="shared" si="9"/>
        <v>-1.5067964633479813E-2</v>
      </c>
    </row>
    <row r="39" spans="1:26" ht="12.75" hidden="1" customHeight="1">
      <c r="A39" s="70" t="s">
        <v>61</v>
      </c>
      <c r="B39" s="70">
        <v>1981</v>
      </c>
      <c r="C39" s="82">
        <v>20376.350917</v>
      </c>
      <c r="D39" s="82">
        <v>74.259513999999896</v>
      </c>
      <c r="E39" s="82">
        <v>1358.8273735</v>
      </c>
      <c r="F39" s="82">
        <v>1454.0581841999999</v>
      </c>
      <c r="G39" s="82">
        <v>349.91697676000001</v>
      </c>
      <c r="H39" s="82">
        <v>8007.1321431099996</v>
      </c>
      <c r="I39" s="82">
        <v>9132.1567254300007</v>
      </c>
      <c r="J39" s="67">
        <f t="shared" si="12"/>
        <v>0.3644397090651062</v>
      </c>
      <c r="K39" s="67">
        <f t="shared" si="13"/>
        <v>6.6686492543978018</v>
      </c>
      <c r="L39" s="67">
        <f t="shared" si="14"/>
        <v>7.136008749176372</v>
      </c>
      <c r="M39" s="67">
        <f t="shared" si="15"/>
        <v>1.7172700754189707</v>
      </c>
      <c r="N39" s="67">
        <f t="shared" si="16"/>
        <v>39.296202620998471</v>
      </c>
      <c r="O39" s="67">
        <f t="shared" si="17"/>
        <v>44.817429590943277</v>
      </c>
      <c r="P39" s="67"/>
      <c r="Q39" s="67">
        <v>-1.712</v>
      </c>
      <c r="R39" s="67">
        <v>-2.081</v>
      </c>
      <c r="S39" s="67">
        <v>-5.2930000000000001</v>
      </c>
      <c r="T39" s="67"/>
      <c r="U39" s="67">
        <f t="shared" si="18"/>
        <v>0.42962763520486397</v>
      </c>
      <c r="V39" s="67">
        <f t="shared" si="5"/>
        <v>0.45973726413756588</v>
      </c>
      <c r="W39" s="67">
        <f t="shared" si="5"/>
        <v>0.11063510065757012</v>
      </c>
      <c r="X39" s="67">
        <f t="shared" si="8"/>
        <v>1</v>
      </c>
      <c r="Y39" s="88">
        <f t="shared" si="19"/>
        <v>-2.2778273459215201</v>
      </c>
      <c r="Z39" s="89">
        <f t="shared" si="9"/>
        <v>-2.2778273459215202E-2</v>
      </c>
    </row>
    <row r="40" spans="1:26">
      <c r="A40" s="70" t="s">
        <v>61</v>
      </c>
      <c r="B40" s="70">
        <v>1982</v>
      </c>
      <c r="C40" s="82">
        <v>20283.71385</v>
      </c>
      <c r="D40" s="82">
        <v>111.449089</v>
      </c>
      <c r="E40" s="82">
        <v>1326.2010095000001</v>
      </c>
      <c r="F40" s="82">
        <v>1512.0234986999999</v>
      </c>
      <c r="G40" s="82">
        <v>273.43228231000001</v>
      </c>
      <c r="H40" s="82">
        <v>8451.72185111</v>
      </c>
      <c r="I40" s="82">
        <v>8608.8861193800003</v>
      </c>
      <c r="J40" s="67">
        <f t="shared" si="12"/>
        <v>0.54945110064249891</v>
      </c>
      <c r="K40" s="67">
        <f t="shared" si="13"/>
        <v>6.5382553673719865</v>
      </c>
      <c r="L40" s="67">
        <f t="shared" si="14"/>
        <v>7.4543720636248274</v>
      </c>
      <c r="M40" s="67">
        <f t="shared" si="15"/>
        <v>1.3480385511847477</v>
      </c>
      <c r="N40" s="67">
        <f t="shared" si="16"/>
        <v>41.667526536862482</v>
      </c>
      <c r="O40" s="67">
        <f t="shared" si="17"/>
        <v>42.442356380313463</v>
      </c>
      <c r="P40" s="67"/>
      <c r="Q40" s="67">
        <v>-6.3550000000000004</v>
      </c>
      <c r="R40" s="67">
        <v>-1.56</v>
      </c>
      <c r="S40" s="67">
        <v>-4.7359999999999998</v>
      </c>
      <c r="T40" s="67"/>
      <c r="U40" s="67">
        <f t="shared" si="18"/>
        <v>0.42620414100445692</v>
      </c>
      <c r="V40" s="67">
        <f t="shared" si="5"/>
        <v>0.48592232386020295</v>
      </c>
      <c r="W40" s="67">
        <f t="shared" si="5"/>
        <v>8.7873535135340075E-2</v>
      </c>
      <c r="X40" s="67">
        <f t="shared" si="8"/>
        <v>1</v>
      </c>
      <c r="Y40" s="88">
        <f t="shared" si="19"/>
        <v>-3.8827352037062113</v>
      </c>
      <c r="Z40" s="89">
        <f t="shared" si="9"/>
        <v>-3.8827352037062113E-2</v>
      </c>
    </row>
    <row r="41" spans="1:26">
      <c r="A41" s="70" t="s">
        <v>61</v>
      </c>
      <c r="B41" s="70">
        <v>1983</v>
      </c>
      <c r="C41" s="82">
        <v>19790.158532000001</v>
      </c>
      <c r="D41" s="82">
        <v>107.971487999999</v>
      </c>
      <c r="E41" s="82">
        <v>1404.5402333</v>
      </c>
      <c r="F41" s="82">
        <v>1612.6024399999901</v>
      </c>
      <c r="G41" s="82">
        <v>307.45667069000001</v>
      </c>
      <c r="H41" s="82">
        <v>8422.2009990000006</v>
      </c>
      <c r="I41" s="82">
        <v>7935.386701010013</v>
      </c>
      <c r="J41" s="67">
        <f t="shared" si="12"/>
        <v>0.54558172348853518</v>
      </c>
      <c r="K41" s="67">
        <f t="shared" si="13"/>
        <v>7.0971651441240704</v>
      </c>
      <c r="L41" s="67">
        <f t="shared" si="14"/>
        <v>8.1485069328397142</v>
      </c>
      <c r="M41" s="67">
        <f t="shared" si="15"/>
        <v>1.5535836673205685</v>
      </c>
      <c r="N41" s="67">
        <f t="shared" si="16"/>
        <v>42.557521635724108</v>
      </c>
      <c r="O41" s="67">
        <f t="shared" si="17"/>
        <v>40.097640896503009</v>
      </c>
      <c r="P41" s="67"/>
      <c r="Q41" s="67">
        <v>-4.9610000000000003</v>
      </c>
      <c r="R41" s="67">
        <v>-0.36499999999999999</v>
      </c>
      <c r="S41" s="67">
        <v>-4.43</v>
      </c>
      <c r="T41" s="67"/>
      <c r="U41" s="67">
        <f t="shared" si="18"/>
        <v>0.42246902197073538</v>
      </c>
      <c r="V41" s="67">
        <f t="shared" si="5"/>
        <v>0.48505166281619927</v>
      </c>
      <c r="W41" s="67">
        <f t="shared" si="5"/>
        <v>9.2479315213065169E-2</v>
      </c>
      <c r="X41" s="67">
        <f t="shared" si="8"/>
        <v>0.99999999999999978</v>
      </c>
      <c r="Y41" s="88">
        <f t="shared" si="19"/>
        <v>-2.6825960413186101</v>
      </c>
      <c r="Z41" s="89">
        <f t="shared" si="9"/>
        <v>-2.6825960413186099E-2</v>
      </c>
    </row>
    <row r="42" spans="1:26">
      <c r="A42" s="70" t="s">
        <v>61</v>
      </c>
      <c r="B42" s="70">
        <v>1984</v>
      </c>
      <c r="C42" s="82">
        <v>23329.0594969999</v>
      </c>
      <c r="D42" s="82">
        <v>187.46088</v>
      </c>
      <c r="E42" s="82">
        <v>2290.6000388000002</v>
      </c>
      <c r="F42" s="82">
        <v>2169.7046908000002</v>
      </c>
      <c r="G42" s="82">
        <v>351.53814266000001</v>
      </c>
      <c r="H42" s="82">
        <v>9769.7113687700003</v>
      </c>
      <c r="I42" s="82">
        <v>8560.044375969901</v>
      </c>
      <c r="J42" s="67">
        <f t="shared" si="12"/>
        <v>0.80355095336829729</v>
      </c>
      <c r="K42" s="67">
        <f t="shared" si="13"/>
        <v>9.8186557374701255</v>
      </c>
      <c r="L42" s="67">
        <f t="shared" si="14"/>
        <v>9.3004378984031586</v>
      </c>
      <c r="M42" s="67">
        <f t="shared" si="15"/>
        <v>1.5068680445742253</v>
      </c>
      <c r="N42" s="67">
        <f t="shared" si="16"/>
        <v>41.877862114528789</v>
      </c>
      <c r="O42" s="67">
        <f t="shared" si="17"/>
        <v>36.692625251655414</v>
      </c>
      <c r="P42" s="67"/>
      <c r="Q42" s="67">
        <v>-1.113</v>
      </c>
      <c r="R42" s="67">
        <v>-0.76700000000000002</v>
      </c>
      <c r="S42" s="67">
        <v>-3.0670000000000002</v>
      </c>
      <c r="T42" s="67"/>
      <c r="U42" s="67">
        <f t="shared" si="18"/>
        <v>0.47603383975922792</v>
      </c>
      <c r="V42" s="67">
        <f t="shared" si="5"/>
        <v>0.45090929783019806</v>
      </c>
      <c r="W42" s="67">
        <f t="shared" si="5"/>
        <v>7.3056862410573992E-2</v>
      </c>
      <c r="X42" s="67">
        <f t="shared" si="8"/>
        <v>0.99999999999999989</v>
      </c>
      <c r="Y42" s="88">
        <f t="shared" si="19"/>
        <v>-1.0997384921010129</v>
      </c>
      <c r="Z42" s="89">
        <f t="shared" si="9"/>
        <v>-1.099738492101013E-2</v>
      </c>
    </row>
    <row r="43" spans="1:26">
      <c r="A43" s="70" t="s">
        <v>61</v>
      </c>
      <c r="B43" s="70">
        <v>1985</v>
      </c>
      <c r="C43" s="82">
        <v>24326.408997999901</v>
      </c>
      <c r="D43" s="82">
        <v>472.790368</v>
      </c>
      <c r="E43" s="82">
        <v>2443.8471211000001</v>
      </c>
      <c r="F43" s="82">
        <v>2179.8865053999998</v>
      </c>
      <c r="G43" s="82">
        <v>298.010593709999</v>
      </c>
      <c r="H43" s="82">
        <v>10621.57131996</v>
      </c>
      <c r="I43" s="82">
        <v>8310.3030898299021</v>
      </c>
      <c r="J43" s="67">
        <f t="shared" si="12"/>
        <v>1.9435271685141544</v>
      </c>
      <c r="K43" s="67">
        <f t="shared" si="13"/>
        <v>10.046066072887829</v>
      </c>
      <c r="L43" s="67">
        <f t="shared" si="14"/>
        <v>8.9609876475365855</v>
      </c>
      <c r="M43" s="67">
        <f t="shared" si="15"/>
        <v>1.225049672290313</v>
      </c>
      <c r="N43" s="67">
        <f t="shared" si="16"/>
        <v>43.662717834076112</v>
      </c>
      <c r="O43" s="67">
        <f t="shared" si="17"/>
        <v>34.161651604694995</v>
      </c>
      <c r="P43" s="67"/>
      <c r="Q43" s="67">
        <v>-0.44400000000000001</v>
      </c>
      <c r="R43" s="67">
        <v>-0.746</v>
      </c>
      <c r="S43" s="67">
        <v>-0.51300000000000001</v>
      </c>
      <c r="T43" s="67"/>
      <c r="U43" s="67">
        <f t="shared" si="18"/>
        <v>0.4965408627016637</v>
      </c>
      <c r="V43" s="67">
        <f t="shared" si="5"/>
        <v>0.44290934430294082</v>
      </c>
      <c r="W43" s="67">
        <f t="shared" si="5"/>
        <v>6.0549792995395355E-2</v>
      </c>
      <c r="X43" s="67">
        <f t="shared" si="8"/>
        <v>0.99999999999999978</v>
      </c>
      <c r="Y43" s="88">
        <f t="shared" si="19"/>
        <v>-0.58193655769617036</v>
      </c>
      <c r="Z43" s="89">
        <f t="shared" si="9"/>
        <v>-5.8193655769617041E-3</v>
      </c>
    </row>
    <row r="44" spans="1:26">
      <c r="A44" s="70" t="s">
        <v>61</v>
      </c>
      <c r="B44" s="70">
        <v>1986</v>
      </c>
      <c r="C44" s="82">
        <v>27259.531321999901</v>
      </c>
      <c r="D44" s="82">
        <v>317.264768</v>
      </c>
      <c r="E44" s="82">
        <v>2548.4883878999899</v>
      </c>
      <c r="F44" s="82">
        <v>2468.2404797999998</v>
      </c>
      <c r="G44" s="82">
        <v>304.79774950000001</v>
      </c>
      <c r="H44" s="82">
        <v>14073.27203405</v>
      </c>
      <c r="I44" s="82">
        <v>7547.4679027499124</v>
      </c>
      <c r="J44" s="67">
        <f t="shared" si="12"/>
        <v>1.1638672882976178</v>
      </c>
      <c r="K44" s="67">
        <f t="shared" si="13"/>
        <v>9.3489809410010789</v>
      </c>
      <c r="L44" s="67">
        <f t="shared" si="14"/>
        <v>9.0545961727815829</v>
      </c>
      <c r="M44" s="67">
        <f t="shared" si="15"/>
        <v>1.1181327584088427</v>
      </c>
      <c r="N44" s="67">
        <f t="shared" si="16"/>
        <v>51.626977249943096</v>
      </c>
      <c r="O44" s="67">
        <f t="shared" si="17"/>
        <v>27.687445589567794</v>
      </c>
      <c r="P44" s="67"/>
      <c r="Q44" s="67">
        <v>-0.38600000000000001</v>
      </c>
      <c r="R44" s="67">
        <v>-0.55100000000000005</v>
      </c>
      <c r="S44" s="67">
        <v>-1.5640000000000001</v>
      </c>
      <c r="T44" s="67"/>
      <c r="U44" s="67">
        <f t="shared" si="18"/>
        <v>0.47890174591307783</v>
      </c>
      <c r="V44" s="67">
        <f t="shared" si="5"/>
        <v>0.46382187995119073</v>
      </c>
      <c r="W44" s="67">
        <f t="shared" si="5"/>
        <v>5.7276374135731445E-2</v>
      </c>
      <c r="X44" s="67">
        <f t="shared" si="8"/>
        <v>1</v>
      </c>
      <c r="Y44" s="88">
        <f t="shared" si="19"/>
        <v>-0.53000217892383816</v>
      </c>
      <c r="Z44" s="89">
        <f t="shared" si="9"/>
        <v>-5.3000217892383815E-3</v>
      </c>
    </row>
    <row r="45" spans="1:26">
      <c r="A45" s="70" t="s">
        <v>61</v>
      </c>
      <c r="B45" s="70">
        <v>1987</v>
      </c>
      <c r="C45" s="82">
        <v>34117.931283999897</v>
      </c>
      <c r="D45" s="82">
        <v>268.57667199999901</v>
      </c>
      <c r="E45" s="82">
        <v>2790.8838059999898</v>
      </c>
      <c r="F45" s="82">
        <v>3384.2706195000001</v>
      </c>
      <c r="G45" s="82">
        <v>366.63121868000002</v>
      </c>
      <c r="H45" s="82">
        <v>18767.34178418</v>
      </c>
      <c r="I45" s="82">
        <v>8540.227183639905</v>
      </c>
      <c r="J45" s="67">
        <f t="shared" si="12"/>
        <v>0.78720092893191318</v>
      </c>
      <c r="K45" s="67">
        <f t="shared" si="13"/>
        <v>8.1801085264182358</v>
      </c>
      <c r="L45" s="67">
        <f t="shared" si="14"/>
        <v>9.9193312493923198</v>
      </c>
      <c r="M45" s="67">
        <f t="shared" si="15"/>
        <v>1.0745997921976504</v>
      </c>
      <c r="N45" s="67">
        <f t="shared" si="16"/>
        <v>55.007267668017199</v>
      </c>
      <c r="O45" s="67">
        <f t="shared" si="17"/>
        <v>25.031491835042672</v>
      </c>
      <c r="P45" s="67"/>
      <c r="Q45" s="67">
        <v>-0.308</v>
      </c>
      <c r="R45" s="67">
        <v>0.32700000000000001</v>
      </c>
      <c r="S45" s="67">
        <v>-1.5429999999999999</v>
      </c>
      <c r="T45" s="67"/>
      <c r="U45" s="67">
        <f t="shared" si="18"/>
        <v>0.4266241600996124</v>
      </c>
      <c r="V45" s="67">
        <f t="shared" si="5"/>
        <v>0.51733132260468873</v>
      </c>
      <c r="W45" s="67">
        <f t="shared" si="5"/>
        <v>5.6044517295698877E-2</v>
      </c>
      <c r="X45" s="67">
        <f t="shared" si="8"/>
        <v>1</v>
      </c>
      <c r="Y45" s="88">
        <f t="shared" si="19"/>
        <v>-4.8709589006210779E-2</v>
      </c>
      <c r="Z45" s="89">
        <f t="shared" si="9"/>
        <v>-4.8709589006210778E-4</v>
      </c>
    </row>
    <row r="46" spans="1:26">
      <c r="A46" s="70" t="s">
        <v>61</v>
      </c>
      <c r="B46" s="70">
        <v>1988</v>
      </c>
      <c r="C46" s="82">
        <v>40466.539937000001</v>
      </c>
      <c r="D46" s="82">
        <v>220.015199999999</v>
      </c>
      <c r="E46" s="82">
        <v>3169.1788083000001</v>
      </c>
      <c r="F46" s="82">
        <v>4144.4500446000002</v>
      </c>
      <c r="G46" s="82">
        <v>509.23713780999901</v>
      </c>
      <c r="H46" s="82">
        <v>22735.65623787</v>
      </c>
      <c r="I46" s="82">
        <v>9688.0025084200024</v>
      </c>
      <c r="J46" s="67">
        <f t="shared" si="12"/>
        <v>0.5436965956133829</v>
      </c>
      <c r="K46" s="67">
        <f t="shared" si="13"/>
        <v>7.8316031299782738</v>
      </c>
      <c r="L46" s="67">
        <f t="shared" si="14"/>
        <v>10.241671393334476</v>
      </c>
      <c r="M46" s="67">
        <f t="shared" si="15"/>
        <v>1.2584153194288432</v>
      </c>
      <c r="N46" s="67">
        <f t="shared" si="16"/>
        <v>56.183840459959811</v>
      </c>
      <c r="O46" s="67">
        <f t="shared" si="17"/>
        <v>23.940773101685217</v>
      </c>
      <c r="P46" s="67"/>
      <c r="Q46" s="67">
        <v>0.69499999999999995</v>
      </c>
      <c r="R46" s="67">
        <v>1.986</v>
      </c>
      <c r="S46" s="67">
        <v>1.0820000000000001</v>
      </c>
      <c r="T46" s="67"/>
      <c r="U46" s="67">
        <f t="shared" si="18"/>
        <v>0.40511735878686161</v>
      </c>
      <c r="V46" s="67">
        <f t="shared" si="5"/>
        <v>0.52978665996857399</v>
      </c>
      <c r="W46" s="67">
        <f t="shared" si="5"/>
        <v>6.5095981244564421E-2</v>
      </c>
      <c r="X46" s="67">
        <f t="shared" si="8"/>
        <v>1</v>
      </c>
      <c r="Y46" s="88">
        <f t="shared" si="19"/>
        <v>1.4041467227610755</v>
      </c>
      <c r="Z46" s="89">
        <f t="shared" si="9"/>
        <v>1.4041467227610755E-2</v>
      </c>
    </row>
    <row r="47" spans="1:26">
      <c r="A47" s="70" t="s">
        <v>61</v>
      </c>
      <c r="B47" s="70">
        <v>1989</v>
      </c>
      <c r="C47" s="82">
        <v>44463.711077</v>
      </c>
      <c r="D47" s="82">
        <v>227.00111999999899</v>
      </c>
      <c r="E47" s="82">
        <v>3408.4176121</v>
      </c>
      <c r="F47" s="82">
        <v>4436.1736443</v>
      </c>
      <c r="G47" s="82">
        <v>595.27068587999895</v>
      </c>
      <c r="H47" s="82">
        <v>25650.846517800001</v>
      </c>
      <c r="I47" s="82">
        <v>10146.001496920002</v>
      </c>
      <c r="J47" s="67">
        <f t="shared" si="12"/>
        <v>0.5105312051144133</v>
      </c>
      <c r="K47" s="67">
        <f t="shared" si="13"/>
        <v>7.6656165883173255</v>
      </c>
      <c r="L47" s="67">
        <f t="shared" si="14"/>
        <v>9.9770656493733938</v>
      </c>
      <c r="M47" s="67">
        <f t="shared" si="15"/>
        <v>1.338778683698127</v>
      </c>
      <c r="N47" s="67">
        <f t="shared" si="16"/>
        <v>57.689396356006284</v>
      </c>
      <c r="O47" s="67">
        <f t="shared" si="17"/>
        <v>22.818611517490456</v>
      </c>
      <c r="P47" s="67"/>
      <c r="Q47" s="67">
        <v>1.2529999999999999</v>
      </c>
      <c r="R47" s="67">
        <v>2.0760000000000001</v>
      </c>
      <c r="S47" s="67">
        <v>1.9550000000000001</v>
      </c>
      <c r="T47" s="67"/>
      <c r="U47" s="67">
        <f t="shared" si="18"/>
        <v>0.40384755525742971</v>
      </c>
      <c r="V47" s="67">
        <f t="shared" si="5"/>
        <v>0.52562158891210287</v>
      </c>
      <c r="W47" s="67">
        <f t="shared" si="5"/>
        <v>7.0530855830467365E-2</v>
      </c>
      <c r="X47" s="67">
        <f t="shared" si="8"/>
        <v>1</v>
      </c>
      <c r="Y47" s="88">
        <f t="shared" si="19"/>
        <v>1.7350992284676485</v>
      </c>
      <c r="Z47" s="89">
        <f t="shared" si="9"/>
        <v>1.7350992284676486E-2</v>
      </c>
    </row>
    <row r="48" spans="1:26">
      <c r="A48" s="70" t="s">
        <v>61</v>
      </c>
      <c r="B48" s="70">
        <v>1990</v>
      </c>
      <c r="C48" s="82">
        <v>55632.229167999903</v>
      </c>
      <c r="D48" s="82">
        <v>302.91305599999902</v>
      </c>
      <c r="E48" s="82">
        <v>3360.8685673</v>
      </c>
      <c r="F48" s="82">
        <v>5044.3397075000003</v>
      </c>
      <c r="G48" s="82">
        <v>608.47924544</v>
      </c>
      <c r="H48" s="82">
        <v>34415.466773239903</v>
      </c>
      <c r="I48" s="82">
        <v>11900.161818520002</v>
      </c>
      <c r="J48" s="67">
        <f t="shared" si="12"/>
        <v>0.5444920337188951</v>
      </c>
      <c r="K48" s="67">
        <f t="shared" si="13"/>
        <v>6.0412257742733022</v>
      </c>
      <c r="L48" s="67">
        <f t="shared" si="14"/>
        <v>9.0672974693624973</v>
      </c>
      <c r="M48" s="67">
        <f t="shared" si="15"/>
        <v>1.0937531257330995</v>
      </c>
      <c r="N48" s="67">
        <f t="shared" si="16"/>
        <v>61.862462259621175</v>
      </c>
      <c r="O48" s="67">
        <f t="shared" si="17"/>
        <v>21.390769337291037</v>
      </c>
      <c r="P48" s="67"/>
      <c r="Q48" s="67">
        <v>0.14099999999999999</v>
      </c>
      <c r="R48" s="67">
        <v>1.377</v>
      </c>
      <c r="S48" s="67">
        <v>3.3730000000000002</v>
      </c>
      <c r="T48" s="67"/>
      <c r="U48" s="67">
        <f t="shared" si="18"/>
        <v>0.37286277783129901</v>
      </c>
      <c r="V48" s="67">
        <f t="shared" si="5"/>
        <v>0.5596310828584935</v>
      </c>
      <c r="W48" s="67">
        <f t="shared" si="5"/>
        <v>6.7506139310207477E-2</v>
      </c>
      <c r="X48" s="67">
        <f t="shared" si="8"/>
        <v>1</v>
      </c>
      <c r="Y48" s="88">
        <f t="shared" si="19"/>
        <v>1.0508838606636886</v>
      </c>
      <c r="Z48" s="89">
        <f t="shared" si="9"/>
        <v>1.0508838606636886E-2</v>
      </c>
    </row>
    <row r="49" spans="1:26">
      <c r="A49" s="70" t="s">
        <v>61</v>
      </c>
      <c r="B49" s="70">
        <v>1991</v>
      </c>
      <c r="C49" s="82">
        <v>60184.916995</v>
      </c>
      <c r="D49" s="82">
        <v>323.30086399999902</v>
      </c>
      <c r="E49" s="82">
        <v>2909.5428459999898</v>
      </c>
      <c r="F49" s="82">
        <v>4654.9889154000002</v>
      </c>
      <c r="G49" s="82">
        <v>590.02389904999995</v>
      </c>
      <c r="H49" s="82">
        <v>39096.856350419897</v>
      </c>
      <c r="I49" s="82">
        <v>12610.204120130111</v>
      </c>
      <c r="J49" s="67">
        <f t="shared" si="12"/>
        <v>0.53717921389981815</v>
      </c>
      <c r="K49" s="67">
        <f t="shared" si="13"/>
        <v>4.8343388863387595</v>
      </c>
      <c r="L49" s="67">
        <f t="shared" si="14"/>
        <v>7.7344775864469906</v>
      </c>
      <c r="M49" s="67">
        <f t="shared" si="15"/>
        <v>0.98035177002739338</v>
      </c>
      <c r="N49" s="67">
        <f t="shared" si="16"/>
        <v>64.961220024060111</v>
      </c>
      <c r="O49" s="67">
        <f t="shared" si="17"/>
        <v>20.952432519226925</v>
      </c>
      <c r="P49" s="67"/>
      <c r="Q49" s="67">
        <v>-2.7490000000000001</v>
      </c>
      <c r="R49" s="67">
        <v>-1.67</v>
      </c>
      <c r="S49" s="67">
        <v>3.097</v>
      </c>
      <c r="T49" s="67"/>
      <c r="U49" s="67">
        <f t="shared" si="18"/>
        <v>0.35679967948608415</v>
      </c>
      <c r="V49" s="67">
        <f t="shared" si="5"/>
        <v>0.5708451949107336</v>
      </c>
      <c r="W49" s="67">
        <f t="shared" si="5"/>
        <v>7.235512560318226E-2</v>
      </c>
      <c r="X49" s="67">
        <f t="shared" si="8"/>
        <v>1</v>
      </c>
      <c r="Y49" s="88">
        <f t="shared" si="19"/>
        <v>-1.7100699704151152</v>
      </c>
      <c r="Z49" s="89">
        <f t="shared" si="9"/>
        <v>-1.7100699704151151E-2</v>
      </c>
    </row>
    <row r="50" spans="1:26">
      <c r="A50" s="70" t="s">
        <v>61</v>
      </c>
      <c r="B50" s="70">
        <v>1992</v>
      </c>
      <c r="C50" s="82">
        <v>64317.504623000001</v>
      </c>
      <c r="D50" s="82">
        <v>270.01907199999903</v>
      </c>
      <c r="E50" s="82">
        <v>2959.9750765999902</v>
      </c>
      <c r="F50" s="82">
        <v>5084.2266576000002</v>
      </c>
      <c r="G50" s="82">
        <v>582.17670638000004</v>
      </c>
      <c r="H50" s="82">
        <v>42044.035499639896</v>
      </c>
      <c r="I50" s="82">
        <v>13377.071610780113</v>
      </c>
      <c r="J50" s="67">
        <f t="shared" si="12"/>
        <v>0.41982205868018074</v>
      </c>
      <c r="K50" s="67">
        <f t="shared" si="13"/>
        <v>4.6021298462215219</v>
      </c>
      <c r="L50" s="67">
        <f t="shared" si="14"/>
        <v>7.9048879265472562</v>
      </c>
      <c r="M50" s="67">
        <f t="shared" si="15"/>
        <v>0.905160593204689</v>
      </c>
      <c r="N50" s="67">
        <f t="shared" si="16"/>
        <v>65.36950670907234</v>
      </c>
      <c r="O50" s="67">
        <f t="shared" si="17"/>
        <v>20.798492866274014</v>
      </c>
      <c r="P50" s="67"/>
      <c r="Q50" s="67">
        <v>-1.9630000000000001</v>
      </c>
      <c r="R50" s="67">
        <v>-3.0960000000000001</v>
      </c>
      <c r="S50" s="67">
        <v>1.2</v>
      </c>
      <c r="T50" s="67"/>
      <c r="U50" s="67">
        <f t="shared" si="18"/>
        <v>0.34313067725799629</v>
      </c>
      <c r="V50" s="67">
        <f t="shared" si="5"/>
        <v>0.58938136004825736</v>
      </c>
      <c r="W50" s="67">
        <f t="shared" si="5"/>
        <v>6.7487962693746337E-2</v>
      </c>
      <c r="X50" s="67">
        <f t="shared" si="8"/>
        <v>1</v>
      </c>
      <c r="Y50" s="88">
        <f t="shared" si="19"/>
        <v>-2.4173046549343558</v>
      </c>
      <c r="Z50" s="89">
        <f t="shared" si="9"/>
        <v>-2.4173046549343557E-2</v>
      </c>
    </row>
    <row r="51" spans="1:26">
      <c r="A51" s="70" t="s">
        <v>61</v>
      </c>
      <c r="B51" s="70">
        <v>1993</v>
      </c>
      <c r="C51" s="82">
        <v>60968.476213000002</v>
      </c>
      <c r="D51" s="82">
        <v>649.87257599999896</v>
      </c>
      <c r="E51" s="82">
        <v>3151.5710065999901</v>
      </c>
      <c r="F51" s="82">
        <v>2162.85626519999</v>
      </c>
      <c r="G51" s="82">
        <v>613.99009077999904</v>
      </c>
      <c r="H51" s="82">
        <v>39215.048258119998</v>
      </c>
      <c r="I51" s="82">
        <v>15175.138016300029</v>
      </c>
      <c r="J51" s="67">
        <f t="shared" si="12"/>
        <v>1.0659157262346504</v>
      </c>
      <c r="K51" s="67">
        <f t="shared" si="13"/>
        <v>5.1691811938839249</v>
      </c>
      <c r="L51" s="67">
        <f t="shared" si="14"/>
        <v>3.547499297249642</v>
      </c>
      <c r="M51" s="67">
        <f t="shared" si="15"/>
        <v>1.0070615651192558</v>
      </c>
      <c r="N51" s="67">
        <f t="shared" si="16"/>
        <v>64.320203970848738</v>
      </c>
      <c r="O51" s="67">
        <f t="shared" si="17"/>
        <v>24.890138246663788</v>
      </c>
      <c r="P51" s="67"/>
      <c r="Q51" s="67">
        <v>-1.7509999999999999</v>
      </c>
      <c r="R51" s="67">
        <v>-3.0550000000000002</v>
      </c>
      <c r="S51" s="67">
        <v>-0.68600000000000005</v>
      </c>
      <c r="T51" s="67"/>
      <c r="U51" s="67">
        <f t="shared" si="18"/>
        <v>0.53160410508420453</v>
      </c>
      <c r="V51" s="67">
        <f t="shared" si="5"/>
        <v>0.36482860988362331</v>
      </c>
      <c r="W51" s="67">
        <f t="shared" si="5"/>
        <v>0.10356728503217215</v>
      </c>
      <c r="X51" s="67">
        <f t="shared" si="8"/>
        <v>1</v>
      </c>
      <c r="Y51" s="88">
        <f t="shared" si="19"/>
        <v>-2.1164373487289811</v>
      </c>
      <c r="Z51" s="89">
        <f t="shared" si="9"/>
        <v>-2.1164373487289813E-2</v>
      </c>
    </row>
    <row r="52" spans="1:26">
      <c r="A52" s="70" t="s">
        <v>61</v>
      </c>
      <c r="B52" s="70">
        <v>1994</v>
      </c>
      <c r="C52" s="82">
        <v>73187.874641000002</v>
      </c>
      <c r="D52" s="82">
        <v>800.10649599999897</v>
      </c>
      <c r="E52" s="82">
        <v>3707.0020694</v>
      </c>
      <c r="F52" s="82">
        <v>6004.0403537000002</v>
      </c>
      <c r="G52" s="82">
        <v>974.81319636000001</v>
      </c>
      <c r="H52" s="82">
        <v>45302.263035190001</v>
      </c>
      <c r="I52" s="82">
        <v>16399.649490350006</v>
      </c>
      <c r="J52" s="67">
        <f t="shared" si="12"/>
        <v>1.0932227502501863</v>
      </c>
      <c r="K52" s="67">
        <f t="shared" si="13"/>
        <v>5.0650494874779834</v>
      </c>
      <c r="L52" s="67">
        <f t="shared" si="14"/>
        <v>8.2035998218979902</v>
      </c>
      <c r="M52" s="67">
        <f t="shared" si="15"/>
        <v>1.3319326475070332</v>
      </c>
      <c r="N52" s="67">
        <f t="shared" si="16"/>
        <v>61.898590794453234</v>
      </c>
      <c r="O52" s="67">
        <f t="shared" si="17"/>
        <v>22.407604498413576</v>
      </c>
      <c r="P52" s="67"/>
      <c r="Q52" s="67">
        <v>-0.53500000000000003</v>
      </c>
      <c r="R52" s="67">
        <v>-1.349</v>
      </c>
      <c r="S52" s="67">
        <v>-1.181</v>
      </c>
      <c r="T52" s="67"/>
      <c r="U52" s="67">
        <f t="shared" si="18"/>
        <v>0.34690737002371452</v>
      </c>
      <c r="V52" s="67">
        <f t="shared" si="5"/>
        <v>0.56186800266756831</v>
      </c>
      <c r="W52" s="67">
        <f t="shared" si="5"/>
        <v>9.1224627308717207E-2</v>
      </c>
      <c r="X52" s="67">
        <f t="shared" si="8"/>
        <v>1</v>
      </c>
      <c r="Y52" s="88">
        <f t="shared" si="19"/>
        <v>-1.051291663412832</v>
      </c>
      <c r="Z52" s="89">
        <f t="shared" si="9"/>
        <v>-1.051291663412832E-2</v>
      </c>
    </row>
    <row r="53" spans="1:26">
      <c r="A53" s="70" t="s">
        <v>61</v>
      </c>
      <c r="B53" s="70">
        <v>1995</v>
      </c>
      <c r="C53" s="82">
        <v>89616.054611</v>
      </c>
      <c r="D53" s="82">
        <v>850.49670400000002</v>
      </c>
      <c r="E53" s="82">
        <v>3898.7900463999899</v>
      </c>
      <c r="F53" s="82">
        <v>7157.7057601999904</v>
      </c>
      <c r="G53" s="82">
        <v>1306.9861953</v>
      </c>
      <c r="H53" s="82">
        <v>57084.70213677</v>
      </c>
      <c r="I53" s="82">
        <v>19317.373768330024</v>
      </c>
      <c r="J53" s="67">
        <f t="shared" si="12"/>
        <v>0.94904502066263141</v>
      </c>
      <c r="K53" s="67">
        <f t="shared" si="13"/>
        <v>4.3505486414500441</v>
      </c>
      <c r="L53" s="67">
        <f t="shared" si="14"/>
        <v>7.9870797607300732</v>
      </c>
      <c r="M53" s="67">
        <f t="shared" si="15"/>
        <v>1.4584286275191285</v>
      </c>
      <c r="N53" s="67">
        <f t="shared" si="16"/>
        <v>63.699191383240262</v>
      </c>
      <c r="O53" s="67">
        <f t="shared" si="17"/>
        <v>21.555706566397866</v>
      </c>
      <c r="P53" s="67"/>
      <c r="Q53" s="67">
        <v>-0.89200000000000002</v>
      </c>
      <c r="R53" s="67">
        <v>-0.749</v>
      </c>
      <c r="S53" s="67">
        <v>-0.54400000000000004</v>
      </c>
      <c r="T53" s="67"/>
      <c r="U53" s="67">
        <f t="shared" si="18"/>
        <v>0.31534724973117095</v>
      </c>
      <c r="V53" s="67">
        <f t="shared" si="5"/>
        <v>0.57893931168420165</v>
      </c>
      <c r="W53" s="67">
        <f t="shared" si="5"/>
        <v>0.10571343858462742</v>
      </c>
      <c r="X53" s="67">
        <f t="shared" si="8"/>
        <v>1</v>
      </c>
      <c r="Y53" s="88">
        <f t="shared" si="19"/>
        <v>-0.77242340180170899</v>
      </c>
      <c r="Z53" s="89">
        <f t="shared" si="9"/>
        <v>-7.7242340180170895E-3</v>
      </c>
    </row>
    <row r="54" spans="1:26">
      <c r="A54" s="70" t="s">
        <v>61</v>
      </c>
      <c r="B54" s="70">
        <v>1996</v>
      </c>
      <c r="C54" s="82">
        <v>101592.2966</v>
      </c>
      <c r="D54" s="82">
        <v>596.53081599999905</v>
      </c>
      <c r="E54" s="82">
        <v>4410.0373213999901</v>
      </c>
      <c r="F54" s="82">
        <v>8352.1997881999905</v>
      </c>
      <c r="G54" s="82">
        <v>1383.0314453999999</v>
      </c>
      <c r="H54" s="82">
        <v>63062.786858359897</v>
      </c>
      <c r="I54" s="82">
        <v>23787.710370640132</v>
      </c>
      <c r="J54" s="67">
        <f t="shared" si="12"/>
        <v>0.58718115050467223</v>
      </c>
      <c r="K54" s="67">
        <f t="shared" si="13"/>
        <v>4.3409170468541118</v>
      </c>
      <c r="L54" s="67">
        <f t="shared" si="14"/>
        <v>8.2212924283867306</v>
      </c>
      <c r="M54" s="67">
        <f t="shared" si="15"/>
        <v>1.3613546417258569</v>
      </c>
      <c r="N54" s="67">
        <f t="shared" si="16"/>
        <v>62.074378637838464</v>
      </c>
      <c r="O54" s="67">
        <f t="shared" ref="O54:O64" si="20">I54/$C54*100</f>
        <v>23.414876094690168</v>
      </c>
      <c r="P54" s="67"/>
      <c r="Q54" s="67">
        <v>-0.25600000000000001</v>
      </c>
      <c r="R54" s="67">
        <v>-0.61499999999999999</v>
      </c>
      <c r="S54" s="67">
        <v>1.0369999999999999</v>
      </c>
      <c r="T54" s="67"/>
      <c r="U54" s="67">
        <f t="shared" si="18"/>
        <v>0.31176766310606091</v>
      </c>
      <c r="V54" s="67">
        <f t="shared" si="5"/>
        <v>0.59045890544423119</v>
      </c>
      <c r="W54" s="67">
        <f t="shared" si="5"/>
        <v>9.7773431449707945E-2</v>
      </c>
      <c r="X54" s="67">
        <f t="shared" si="8"/>
        <v>1</v>
      </c>
      <c r="Y54" s="88">
        <f t="shared" si="19"/>
        <v>-0.34155370019000664</v>
      </c>
      <c r="Z54" s="89">
        <f t="shared" si="9"/>
        <v>-3.4155370019000662E-3</v>
      </c>
    </row>
    <row r="55" spans="1:26">
      <c r="A55" s="70" t="s">
        <v>61</v>
      </c>
      <c r="B55" s="70">
        <v>1997</v>
      </c>
      <c r="C55" s="82">
        <v>106240.69677</v>
      </c>
      <c r="D55" s="82">
        <v>487.74348800000001</v>
      </c>
      <c r="E55" s="82">
        <v>4857.1139648999997</v>
      </c>
      <c r="F55" s="82">
        <v>9075.0995406999991</v>
      </c>
      <c r="G55" s="82">
        <v>1234.9211677000001</v>
      </c>
      <c r="H55" s="82">
        <v>64159.017053479998</v>
      </c>
      <c r="I55" s="82">
        <v>26426.801555220001</v>
      </c>
      <c r="J55" s="67">
        <f t="shared" si="12"/>
        <v>0.45909289267550052</v>
      </c>
      <c r="K55" s="67">
        <f t="shared" si="13"/>
        <v>4.5718016848243606</v>
      </c>
      <c r="L55" s="67">
        <f t="shared" si="14"/>
        <v>8.5420180934492933</v>
      </c>
      <c r="M55" s="67">
        <f t="shared" si="15"/>
        <v>1.1623805238904592</v>
      </c>
      <c r="N55" s="67">
        <f t="shared" si="16"/>
        <v>60.390244985288042</v>
      </c>
      <c r="O55" s="67">
        <f t="shared" si="20"/>
        <v>24.874461819872344</v>
      </c>
      <c r="P55" s="67"/>
      <c r="Q55" s="67">
        <v>0.995</v>
      </c>
      <c r="R55" s="67">
        <v>3.1E-2</v>
      </c>
      <c r="S55" s="67">
        <v>1.228</v>
      </c>
      <c r="T55" s="67"/>
      <c r="U55" s="67">
        <f t="shared" si="18"/>
        <v>0.32023939059830409</v>
      </c>
      <c r="V55" s="67">
        <f t="shared" si="5"/>
        <v>0.59833974815794777</v>
      </c>
      <c r="W55" s="67">
        <f t="shared" si="5"/>
        <v>8.1420861243748116E-2</v>
      </c>
      <c r="X55" s="67">
        <f t="shared" si="8"/>
        <v>1</v>
      </c>
      <c r="Y55" s="88">
        <f t="shared" si="19"/>
        <v>0.43717154344553161</v>
      </c>
      <c r="Z55" s="89">
        <f t="shared" si="9"/>
        <v>4.3717154344553163E-3</v>
      </c>
    </row>
    <row r="56" spans="1:26">
      <c r="A56" s="70" t="s">
        <v>61</v>
      </c>
      <c r="B56" s="70">
        <v>1998</v>
      </c>
      <c r="C56" s="82">
        <v>109251.19317</v>
      </c>
      <c r="D56" s="82">
        <v>513.68556799999897</v>
      </c>
      <c r="E56" s="82">
        <v>4810.8708270999996</v>
      </c>
      <c r="F56" s="82">
        <v>9659.7695125999908</v>
      </c>
      <c r="G56" s="82">
        <v>1053.6271436</v>
      </c>
      <c r="H56" s="82">
        <v>66624.309549819896</v>
      </c>
      <c r="I56" s="82">
        <v>26588.930568880118</v>
      </c>
      <c r="J56" s="67">
        <f t="shared" si="12"/>
        <v>0.47018760445085483</v>
      </c>
      <c r="K56" s="67">
        <f t="shared" si="13"/>
        <v>4.4034949985526088</v>
      </c>
      <c r="L56" s="67">
        <f t="shared" si="14"/>
        <v>8.841797725329128</v>
      </c>
      <c r="M56" s="67">
        <f t="shared" si="15"/>
        <v>0.9644079053310719</v>
      </c>
      <c r="N56" s="67">
        <f t="shared" si="16"/>
        <v>60.982683682135473</v>
      </c>
      <c r="O56" s="67">
        <f t="shared" si="20"/>
        <v>24.337428084200866</v>
      </c>
      <c r="P56" s="67"/>
      <c r="Q56" s="67">
        <v>1.8779999999999999</v>
      </c>
      <c r="R56" s="67">
        <v>0.47</v>
      </c>
      <c r="S56" s="67">
        <v>-1.5469999999999999</v>
      </c>
      <c r="T56" s="67"/>
      <c r="U56" s="67">
        <f t="shared" si="18"/>
        <v>0.30989357998857114</v>
      </c>
      <c r="V56" s="67">
        <f t="shared" si="5"/>
        <v>0.62223673503380117</v>
      </c>
      <c r="W56" s="67">
        <f t="shared" si="5"/>
        <v>6.7869684977627742E-2</v>
      </c>
      <c r="X56" s="67">
        <f t="shared" si="8"/>
        <v>1</v>
      </c>
      <c r="Y56" s="88">
        <f t="shared" si="19"/>
        <v>0.76943700602403298</v>
      </c>
      <c r="Z56" s="89">
        <f t="shared" si="9"/>
        <v>7.6943700602403299E-3</v>
      </c>
    </row>
    <row r="57" spans="1:26">
      <c r="A57" s="70" t="s">
        <v>61</v>
      </c>
      <c r="B57" s="70">
        <v>1999</v>
      </c>
      <c r="C57" s="82">
        <v>111492.92892999901</v>
      </c>
      <c r="D57" s="82">
        <v>470.59038099999901</v>
      </c>
      <c r="E57" s="82">
        <v>5115.6732196000003</v>
      </c>
      <c r="F57" s="82">
        <v>9856.9465932000003</v>
      </c>
      <c r="G57" s="82">
        <v>1257.5997046</v>
      </c>
      <c r="H57" s="82">
        <v>68537.915946409994</v>
      </c>
      <c r="I57" s="82">
        <v>26254.203085189016</v>
      </c>
      <c r="J57" s="67">
        <f t="shared" si="12"/>
        <v>0.42208092075100107</v>
      </c>
      <c r="K57" s="67">
        <f t="shared" si="13"/>
        <v>4.5883387123248713</v>
      </c>
      <c r="L57" s="67">
        <f t="shared" si="14"/>
        <v>8.8408715133752551</v>
      </c>
      <c r="M57" s="67">
        <f t="shared" si="15"/>
        <v>1.1279636445729986</v>
      </c>
      <c r="N57" s="67">
        <f t="shared" si="16"/>
        <v>61.472881378371206</v>
      </c>
      <c r="O57" s="67">
        <f t="shared" si="20"/>
        <v>23.54786383060468</v>
      </c>
      <c r="P57" s="67"/>
      <c r="Q57" s="67">
        <v>3.1280000000000001</v>
      </c>
      <c r="R57" s="67">
        <v>0.53500000000000003</v>
      </c>
      <c r="S57" s="67">
        <v>-2.202</v>
      </c>
      <c r="T57" s="67"/>
      <c r="U57" s="67">
        <f t="shared" si="18"/>
        <v>0.31519433326922158</v>
      </c>
      <c r="V57" s="67">
        <f t="shared" si="5"/>
        <v>0.60732059616523493</v>
      </c>
      <c r="W57" s="67">
        <f t="shared" si="5"/>
        <v>7.7485070565543462E-2</v>
      </c>
      <c r="X57" s="67">
        <f t="shared" si="8"/>
        <v>1</v>
      </c>
      <c r="Y57" s="88">
        <f t="shared" si="19"/>
        <v>1.1402222680291991</v>
      </c>
      <c r="Z57" s="89">
        <f t="shared" si="9"/>
        <v>1.1402222680291991E-2</v>
      </c>
    </row>
    <row r="58" spans="1:26">
      <c r="A58" s="70" t="s">
        <v>61</v>
      </c>
      <c r="B58" s="70">
        <v>2000</v>
      </c>
      <c r="C58" s="82">
        <v>113343.160529999</v>
      </c>
      <c r="D58" s="82">
        <v>507.44220799999903</v>
      </c>
      <c r="E58" s="82">
        <v>5689.5463895000003</v>
      </c>
      <c r="F58" s="82">
        <v>9631.0386959999905</v>
      </c>
      <c r="G58" s="82">
        <v>1179.9314764999899</v>
      </c>
      <c r="H58" s="82">
        <v>68290.241610280005</v>
      </c>
      <c r="I58" s="82">
        <v>28044.960149719023</v>
      </c>
      <c r="J58" s="67">
        <f t="shared" si="12"/>
        <v>0.44770430401549655</v>
      </c>
      <c r="K58" s="67">
        <f t="shared" si="13"/>
        <v>5.0197527251713829</v>
      </c>
      <c r="L58" s="67">
        <f t="shared" si="14"/>
        <v>8.4972385196995663</v>
      </c>
      <c r="M58" s="67">
        <f t="shared" si="15"/>
        <v>1.0410257407527406</v>
      </c>
      <c r="N58" s="67">
        <f t="shared" si="16"/>
        <v>60.250871151775712</v>
      </c>
      <c r="O58" s="67">
        <f t="shared" si="20"/>
        <v>24.743407558585105</v>
      </c>
      <c r="P58" s="67"/>
      <c r="Q58" s="67">
        <v>3.7280000000000002</v>
      </c>
      <c r="R58" s="67">
        <v>1.2689999999999999</v>
      </c>
      <c r="S58" s="67">
        <v>-0.77600000000000002</v>
      </c>
      <c r="T58" s="67"/>
      <c r="U58" s="67">
        <f t="shared" si="18"/>
        <v>0.34481019840329086</v>
      </c>
      <c r="V58" s="67">
        <f t="shared" si="5"/>
        <v>0.5836810417305287</v>
      </c>
      <c r="W58" s="67">
        <f t="shared" si="5"/>
        <v>7.1508759866180452E-2</v>
      </c>
      <c r="X58" s="67">
        <f t="shared" si="8"/>
        <v>1</v>
      </c>
      <c r="Y58" s="88">
        <f t="shared" si="19"/>
        <v>1.9706528639473531</v>
      </c>
      <c r="Z58" s="89">
        <f t="shared" si="9"/>
        <v>1.9706528639473531E-2</v>
      </c>
    </row>
    <row r="59" spans="1:26">
      <c r="A59" s="70" t="s">
        <v>61</v>
      </c>
      <c r="B59" s="70">
        <v>2001</v>
      </c>
      <c r="C59" s="82">
        <v>116148.76499</v>
      </c>
      <c r="D59" s="82">
        <v>567.81446400000004</v>
      </c>
      <c r="E59" s="82">
        <v>5352.4432005999997</v>
      </c>
      <c r="F59" s="82">
        <v>10776.684033</v>
      </c>
      <c r="G59" s="82">
        <v>1145.8654366999999</v>
      </c>
      <c r="H59" s="82">
        <v>70061.821571230001</v>
      </c>
      <c r="I59" s="82">
        <v>28244.136284469998</v>
      </c>
      <c r="J59" s="67">
        <f t="shared" si="12"/>
        <v>0.48886827513739545</v>
      </c>
      <c r="K59" s="67">
        <f t="shared" si="13"/>
        <v>4.6082652717494037</v>
      </c>
      <c r="L59" s="67">
        <f t="shared" si="14"/>
        <v>9.2783457783023646</v>
      </c>
      <c r="M59" s="67">
        <f t="shared" si="15"/>
        <v>0.98654982409727299</v>
      </c>
      <c r="N59" s="67">
        <f t="shared" si="16"/>
        <v>60.32076327050234</v>
      </c>
      <c r="O59" s="67">
        <f t="shared" si="20"/>
        <v>24.317207580211221</v>
      </c>
      <c r="P59" s="67"/>
      <c r="Q59" s="67">
        <v>0.98</v>
      </c>
      <c r="R59" s="67">
        <v>1.0069999999999999</v>
      </c>
      <c r="S59" s="67">
        <v>-1.2549999999999999</v>
      </c>
      <c r="T59" s="67"/>
      <c r="U59" s="67">
        <f t="shared" si="18"/>
        <v>0.30983765392862817</v>
      </c>
      <c r="V59" s="67">
        <f t="shared" si="5"/>
        <v>0.62383146775672993</v>
      </c>
      <c r="W59" s="67">
        <f t="shared" si="5"/>
        <v>6.6330878314641892E-2</v>
      </c>
      <c r="X59" s="67">
        <f t="shared" si="8"/>
        <v>1</v>
      </c>
      <c r="Y59" s="88">
        <f t="shared" si="19"/>
        <v>0.84859393659620697</v>
      </c>
      <c r="Z59" s="89">
        <f t="shared" si="9"/>
        <v>8.4859393659620693E-3</v>
      </c>
    </row>
    <row r="60" spans="1:26">
      <c r="A60" s="70" t="s">
        <v>61</v>
      </c>
      <c r="B60" s="70">
        <v>2002</v>
      </c>
      <c r="C60" s="82">
        <v>125872.19471</v>
      </c>
      <c r="D60" s="82">
        <v>751.98316799999895</v>
      </c>
      <c r="E60" s="82">
        <v>5606.3795830999998</v>
      </c>
      <c r="F60" s="82">
        <v>12731.576943</v>
      </c>
      <c r="G60" s="82">
        <v>1037.6167621</v>
      </c>
      <c r="H60" s="82">
        <v>75238.551548599993</v>
      </c>
      <c r="I60" s="82">
        <v>30506.086705200003</v>
      </c>
      <c r="J60" s="67">
        <f t="shared" si="12"/>
        <v>0.59741801573612918</v>
      </c>
      <c r="K60" s="67">
        <f t="shared" si="13"/>
        <v>4.4540254470152636</v>
      </c>
      <c r="L60" s="67">
        <f t="shared" si="14"/>
        <v>10.114685751156234</v>
      </c>
      <c r="M60" s="67">
        <f t="shared" si="15"/>
        <v>0.82434151918188947</v>
      </c>
      <c r="N60" s="67">
        <f t="shared" si="16"/>
        <v>59.773766336516111</v>
      </c>
      <c r="O60" s="67">
        <f t="shared" si="20"/>
        <v>24.235762930394369</v>
      </c>
      <c r="P60" s="67"/>
      <c r="Q60" s="67">
        <v>-0.46400000000000002</v>
      </c>
      <c r="R60" s="67">
        <v>0.41499999999999998</v>
      </c>
      <c r="S60" s="67">
        <v>-2.02</v>
      </c>
      <c r="T60" s="67"/>
      <c r="U60" s="67">
        <f t="shared" si="18"/>
        <v>0.28935296518500259</v>
      </c>
      <c r="V60" s="67">
        <f t="shared" si="5"/>
        <v>0.65709420586557366</v>
      </c>
      <c r="W60" s="67">
        <f t="shared" si="5"/>
        <v>5.3552828949423821E-2</v>
      </c>
      <c r="X60" s="67">
        <f t="shared" si="8"/>
        <v>1</v>
      </c>
      <c r="Y60" s="88">
        <f t="shared" si="19"/>
        <v>3.0257605110535754E-2</v>
      </c>
      <c r="Z60" s="89">
        <f t="shared" si="9"/>
        <v>3.0257605110535756E-4</v>
      </c>
    </row>
    <row r="61" spans="1:26">
      <c r="A61" s="70" t="s">
        <v>61</v>
      </c>
      <c r="B61" s="70">
        <v>2003</v>
      </c>
      <c r="C61" s="82">
        <v>158213.08522000001</v>
      </c>
      <c r="D61" s="82">
        <v>1263.5279760000001</v>
      </c>
      <c r="E61" s="82">
        <v>6972.6466437999898</v>
      </c>
      <c r="F61" s="82">
        <v>15126.217019</v>
      </c>
      <c r="G61" s="82">
        <v>1254.0702481000001</v>
      </c>
      <c r="H61" s="82">
        <v>95300.570880560001</v>
      </c>
      <c r="I61" s="82">
        <v>38296.052452540025</v>
      </c>
      <c r="J61" s="67">
        <f t="shared" si="12"/>
        <v>0.79862419359500314</v>
      </c>
      <c r="K61" s="67">
        <f t="shared" si="13"/>
        <v>4.4071238697509232</v>
      </c>
      <c r="L61" s="67">
        <f t="shared" si="14"/>
        <v>9.5606611791727243</v>
      </c>
      <c r="M61" s="67">
        <f t="shared" si="15"/>
        <v>0.79264635182113918</v>
      </c>
      <c r="N61" s="67">
        <f t="shared" si="16"/>
        <v>60.235580861116333</v>
      </c>
      <c r="O61" s="67">
        <f t="shared" si="20"/>
        <v>24.205363544543882</v>
      </c>
      <c r="P61" s="67"/>
      <c r="Q61" s="67">
        <v>-0.67600000000000005</v>
      </c>
      <c r="R61" s="67">
        <v>0.54300000000000004</v>
      </c>
      <c r="S61" s="67">
        <v>-1.5329999999999999</v>
      </c>
      <c r="T61" s="67"/>
      <c r="U61" s="67">
        <f t="shared" si="18"/>
        <v>0.29857690131797548</v>
      </c>
      <c r="V61" s="67">
        <f t="shared" si="5"/>
        <v>0.64772234087211766</v>
      </c>
      <c r="W61" s="67">
        <f t="shared" si="5"/>
        <v>5.3700757809906796E-2</v>
      </c>
      <c r="X61" s="67">
        <f t="shared" si="8"/>
        <v>0.99999999999999989</v>
      </c>
      <c r="Y61" s="88">
        <f t="shared" si="19"/>
        <v>6.7551984080021332E-2</v>
      </c>
      <c r="Z61" s="89">
        <f t="shared" si="9"/>
        <v>6.7551984080021327E-4</v>
      </c>
    </row>
    <row r="62" spans="1:26">
      <c r="A62" s="70" t="s">
        <v>61</v>
      </c>
      <c r="B62" s="70">
        <v>2004</v>
      </c>
      <c r="C62" s="82">
        <v>182727.198249999</v>
      </c>
      <c r="D62" s="82">
        <v>1445.576626</v>
      </c>
      <c r="E62" s="82">
        <v>7563.3353731999896</v>
      </c>
      <c r="F62" s="82">
        <v>16905.766658</v>
      </c>
      <c r="G62" s="82">
        <v>1575.2175116000001</v>
      </c>
      <c r="H62" s="82">
        <v>109224.2850047</v>
      </c>
      <c r="I62" s="82">
        <v>46013.017076499018</v>
      </c>
      <c r="J62" s="67">
        <f t="shared" si="12"/>
        <v>0.79111190881514437</v>
      </c>
      <c r="K62" s="67">
        <f t="shared" si="13"/>
        <v>4.1391404485128591</v>
      </c>
      <c r="L62" s="67">
        <f t="shared" si="14"/>
        <v>9.2519158723543189</v>
      </c>
      <c r="M62" s="67">
        <f t="shared" si="15"/>
        <v>0.86205968607084948</v>
      </c>
      <c r="N62" s="67">
        <f t="shared" si="16"/>
        <v>59.774508694247217</v>
      </c>
      <c r="O62" s="67">
        <f t="shared" si="20"/>
        <v>25.181263389999614</v>
      </c>
      <c r="P62" s="67"/>
      <c r="Q62" s="67">
        <v>0.19400000000000001</v>
      </c>
      <c r="R62" s="67">
        <v>1.0129999999999999</v>
      </c>
      <c r="S62" s="67">
        <v>-0.60599999999999998</v>
      </c>
      <c r="T62" s="67"/>
      <c r="U62" s="67">
        <f t="shared" si="18"/>
        <v>0.29040249489992492</v>
      </c>
      <c r="V62" s="67">
        <f t="shared" si="5"/>
        <v>0.64911531400226719</v>
      </c>
      <c r="W62" s="67">
        <f t="shared" si="5"/>
        <v>6.0482191097807822E-2</v>
      </c>
      <c r="X62" s="67">
        <f t="shared" si="8"/>
        <v>0.99999999999999989</v>
      </c>
      <c r="Y62" s="88">
        <f t="shared" si="19"/>
        <v>0.67723968928961054</v>
      </c>
      <c r="Z62" s="89">
        <f t="shared" si="9"/>
        <v>6.7723968928961051E-3</v>
      </c>
    </row>
    <row r="63" spans="1:26">
      <c r="A63" s="70" t="s">
        <v>61</v>
      </c>
      <c r="B63" s="70">
        <v>2005</v>
      </c>
      <c r="C63" s="82">
        <v>192798.426849999</v>
      </c>
      <c r="D63" s="82">
        <v>1899.7033530000001</v>
      </c>
      <c r="E63" s="82">
        <v>8219.6802496999899</v>
      </c>
      <c r="F63" s="82">
        <v>17547.657464</v>
      </c>
      <c r="G63" s="82">
        <v>1582.8749110000001</v>
      </c>
      <c r="H63" s="82">
        <v>111362.70616873</v>
      </c>
      <c r="I63" s="82">
        <v>52185.804703568981</v>
      </c>
      <c r="J63" s="67">
        <f t="shared" si="12"/>
        <v>0.985331355674394</v>
      </c>
      <c r="K63" s="67">
        <f t="shared" si="13"/>
        <v>4.2633544183921499</v>
      </c>
      <c r="L63" s="67">
        <f t="shared" si="14"/>
        <v>9.1015563512104922</v>
      </c>
      <c r="M63" s="67">
        <f t="shared" si="15"/>
        <v>0.82099991004154216</v>
      </c>
      <c r="N63" s="67">
        <f t="shared" si="16"/>
        <v>57.761211016193812</v>
      </c>
      <c r="O63" s="67">
        <f t="shared" si="20"/>
        <v>27.067546948487593</v>
      </c>
      <c r="P63" s="67"/>
      <c r="Q63" s="67">
        <v>0.92700000000000005</v>
      </c>
      <c r="R63" s="67">
        <v>0.81899999999999995</v>
      </c>
      <c r="S63" s="67">
        <v>-0.70099999999999996</v>
      </c>
      <c r="T63" s="67"/>
      <c r="U63" s="67">
        <f t="shared" si="18"/>
        <v>0.30053441859814989</v>
      </c>
      <c r="V63" s="67">
        <f t="shared" si="5"/>
        <v>0.64159126310238268</v>
      </c>
      <c r="W63" s="67">
        <f t="shared" si="5"/>
        <v>5.7874318299467452E-2</v>
      </c>
      <c r="X63" s="67">
        <f t="shared" si="8"/>
        <v>1</v>
      </c>
      <c r="Y63" s="88">
        <f t="shared" si="19"/>
        <v>0.7634887533934096</v>
      </c>
      <c r="Z63" s="89">
        <f t="shared" si="9"/>
        <v>7.6348875339340956E-3</v>
      </c>
    </row>
    <row r="64" spans="1:26">
      <c r="A64" s="70" t="s">
        <v>61</v>
      </c>
      <c r="B64" s="70">
        <v>2006</v>
      </c>
      <c r="C64" s="82">
        <v>214061.20209000001</v>
      </c>
      <c r="D64" s="82">
        <v>2162.9813760000002</v>
      </c>
      <c r="E64" s="82">
        <v>9462.7938219999905</v>
      </c>
      <c r="F64" s="82">
        <v>18664.5837519999</v>
      </c>
      <c r="G64" s="82">
        <v>1712.9124910999999</v>
      </c>
      <c r="H64" s="82">
        <v>122429.16888817</v>
      </c>
      <c r="I64" s="82">
        <v>59628.761760730136</v>
      </c>
      <c r="J64" s="67">
        <f t="shared" si="12"/>
        <v>1.0104499810715792</v>
      </c>
      <c r="K64" s="67">
        <f t="shared" si="13"/>
        <v>4.4206020192400155</v>
      </c>
      <c r="L64" s="67">
        <f t="shared" si="14"/>
        <v>8.7192744737332415</v>
      </c>
      <c r="M64" s="67">
        <f t="shared" si="15"/>
        <v>0.80019754835340129</v>
      </c>
      <c r="N64" s="67">
        <f t="shared" si="16"/>
        <v>57.193535163226741</v>
      </c>
      <c r="O64" s="67">
        <f t="shared" si="20"/>
        <v>27.855940814375035</v>
      </c>
      <c r="P64" s="67"/>
      <c r="Q64" s="67">
        <v>0.89700000000000002</v>
      </c>
      <c r="R64" s="67">
        <v>1.121</v>
      </c>
      <c r="S64" s="67">
        <v>-0.42399999999999999</v>
      </c>
      <c r="T64" s="67"/>
      <c r="U64" s="67">
        <f t="shared" si="18"/>
        <v>0.31711467285860362</v>
      </c>
      <c r="V64" s="67">
        <f t="shared" si="5"/>
        <v>0.62548265151850224</v>
      </c>
      <c r="W64" s="67">
        <f t="shared" si="5"/>
        <v>5.7402675622894146E-2</v>
      </c>
      <c r="X64" s="67">
        <f t="shared" si="8"/>
        <v>1</v>
      </c>
      <c r="Y64" s="88">
        <f t="shared" si="19"/>
        <v>0.96127917944230135</v>
      </c>
      <c r="Z64" s="89">
        <f t="shared" si="9"/>
        <v>9.6127917944230142E-3</v>
      </c>
    </row>
    <row r="65" spans="1:26" s="78" customFormat="1">
      <c r="A65" s="80" t="s">
        <v>61</v>
      </c>
      <c r="B65" s="80">
        <v>2007</v>
      </c>
      <c r="C65" s="82">
        <v>214061.20209000001</v>
      </c>
      <c r="D65" s="82">
        <v>2162.9813760000002</v>
      </c>
      <c r="E65" s="82">
        <v>9462.7938219999905</v>
      </c>
      <c r="F65" s="82">
        <v>18664.5837519999</v>
      </c>
      <c r="G65" s="82">
        <v>1712.9124910999999</v>
      </c>
      <c r="H65" s="82">
        <v>122429.16888817</v>
      </c>
      <c r="I65" s="82">
        <v>59628.761760730136</v>
      </c>
      <c r="J65" s="67">
        <f t="shared" si="12"/>
        <v>1.0104499810715792</v>
      </c>
      <c r="K65" s="67">
        <f t="shared" si="13"/>
        <v>4.4206020192400155</v>
      </c>
      <c r="L65" s="67">
        <f t="shared" si="14"/>
        <v>8.7192744737332415</v>
      </c>
      <c r="M65" s="67">
        <f t="shared" si="15"/>
        <v>0.80019754835340129</v>
      </c>
      <c r="N65" s="67">
        <f t="shared" si="16"/>
        <v>57.193535163226741</v>
      </c>
      <c r="O65" s="67">
        <f>I65/$C65*100</f>
        <v>27.855940814375035</v>
      </c>
      <c r="P65" s="67"/>
      <c r="Q65" s="67">
        <v>9.9000000000000005E-2</v>
      </c>
      <c r="R65" s="67">
        <v>2.17</v>
      </c>
      <c r="S65" s="67">
        <v>0.28699999999999998</v>
      </c>
      <c r="T65" s="67"/>
      <c r="U65" s="67">
        <f t="shared" si="18"/>
        <v>0.31711467285860362</v>
      </c>
      <c r="V65" s="67">
        <f t="shared" ref="V65:W67" si="21">L65/($K65+$L65+$M65)</f>
        <v>0.62548265151850224</v>
      </c>
      <c r="W65" s="67">
        <f t="shared" si="21"/>
        <v>5.7402675622894146E-2</v>
      </c>
      <c r="X65" s="67">
        <f>SUM(U65:W65)</f>
        <v>1</v>
      </c>
      <c r="Y65" s="88">
        <f t="shared" si="19"/>
        <v>1.4051662743119222</v>
      </c>
      <c r="Z65" s="89">
        <f>Y65/100</f>
        <v>1.4051662743119222E-2</v>
      </c>
    </row>
    <row r="66" spans="1:26" s="78" customFormat="1">
      <c r="A66" s="80" t="s">
        <v>61</v>
      </c>
      <c r="B66" s="80">
        <v>2008</v>
      </c>
      <c r="C66" s="82">
        <v>214061.20209000001</v>
      </c>
      <c r="D66" s="82">
        <v>2162.9813760000002</v>
      </c>
      <c r="E66" s="82">
        <v>9462.7938219999905</v>
      </c>
      <c r="F66" s="82">
        <v>18664.5837519999</v>
      </c>
      <c r="G66" s="82">
        <v>1712.9124910999999</v>
      </c>
      <c r="H66" s="82">
        <v>122429.16888817</v>
      </c>
      <c r="I66" s="82">
        <v>59628.761760730136</v>
      </c>
      <c r="J66" s="67">
        <f t="shared" si="12"/>
        <v>1.0104499810715792</v>
      </c>
      <c r="K66" s="67">
        <f t="shared" si="13"/>
        <v>4.4206020192400155</v>
      </c>
      <c r="L66" s="67">
        <f t="shared" si="14"/>
        <v>8.7192744737332415</v>
      </c>
      <c r="M66" s="67">
        <f t="shared" si="15"/>
        <v>0.80019754835340129</v>
      </c>
      <c r="N66" s="67">
        <f t="shared" si="16"/>
        <v>57.193535163226741</v>
      </c>
      <c r="O66" s="67">
        <f>I66/$C66*100</f>
        <v>27.855940814375035</v>
      </c>
      <c r="P66" s="67"/>
      <c r="Q66" s="67">
        <v>-2.2240000000000002</v>
      </c>
      <c r="R66" s="67">
        <v>1.339</v>
      </c>
      <c r="S66" s="67">
        <v>-1.57</v>
      </c>
      <c r="T66" s="67"/>
      <c r="U66" s="67">
        <f t="shared" si="18"/>
        <v>0.31711467285860362</v>
      </c>
      <c r="V66" s="67">
        <f t="shared" si="21"/>
        <v>0.62548265151850224</v>
      </c>
      <c r="W66" s="67">
        <f t="shared" si="21"/>
        <v>5.7402675622894146E-2</v>
      </c>
      <c r="X66" s="67">
        <f>SUM(U66:W66)</f>
        <v>1</v>
      </c>
      <c r="Y66" s="88">
        <f t="shared" si="19"/>
        <v>4.2136037217796171E-2</v>
      </c>
      <c r="Z66" s="89">
        <f>Y66/100</f>
        <v>4.213603721779617E-4</v>
      </c>
    </row>
    <row r="67" spans="1:26" s="78" customFormat="1">
      <c r="A67" s="80" t="s">
        <v>61</v>
      </c>
      <c r="B67" s="80">
        <v>2009</v>
      </c>
      <c r="C67" s="82">
        <v>214061.20209000001</v>
      </c>
      <c r="D67" s="82">
        <v>2162.9813760000002</v>
      </c>
      <c r="E67" s="82">
        <v>9462.7938219999905</v>
      </c>
      <c r="F67" s="82">
        <v>18664.5837519999</v>
      </c>
      <c r="G67" s="82">
        <v>1712.9124910999999</v>
      </c>
      <c r="H67" s="82">
        <v>122429.16888817</v>
      </c>
      <c r="I67" s="82">
        <v>59628.761760730136</v>
      </c>
      <c r="J67" s="67">
        <f t="shared" ref="J67:N69" si="22">D67/$C67*100</f>
        <v>1.0104499810715792</v>
      </c>
      <c r="K67" s="67">
        <f t="shared" si="22"/>
        <v>4.4206020192400155</v>
      </c>
      <c r="L67" s="67">
        <f t="shared" si="22"/>
        <v>8.7192744737332415</v>
      </c>
      <c r="M67" s="67">
        <f t="shared" si="22"/>
        <v>0.80019754835340129</v>
      </c>
      <c r="N67" s="67">
        <f t="shared" si="22"/>
        <v>57.193535163226741</v>
      </c>
      <c r="O67" s="67">
        <f>I67/$C67*100</f>
        <v>27.855940814375035</v>
      </c>
      <c r="P67" s="67"/>
      <c r="Q67" s="67">
        <v>-6.9880000000000004</v>
      </c>
      <c r="R67" s="67">
        <v>-3.2759999999999998</v>
      </c>
      <c r="S67" s="67">
        <v>-7.3319999999999999</v>
      </c>
      <c r="T67" s="67"/>
      <c r="U67" s="67">
        <f>K67/($K67+$L67+$M67)</f>
        <v>0.31711467285860362</v>
      </c>
      <c r="V67" s="67">
        <f t="shared" si="21"/>
        <v>0.62548265151850224</v>
      </c>
      <c r="W67" s="67">
        <f t="shared" si="21"/>
        <v>5.7402675622894146E-2</v>
      </c>
      <c r="X67" s="67">
        <f>SUM(U67:W67)</f>
        <v>1</v>
      </c>
      <c r="Y67" s="88">
        <f>Q67*U67+V67*R67+W67*S67</f>
        <v>-4.685954917977595</v>
      </c>
      <c r="Z67" s="89">
        <f>Y67/100</f>
        <v>-4.6859549179775951E-2</v>
      </c>
    </row>
    <row r="68" spans="1:26" s="78" customFormat="1">
      <c r="A68" s="80" t="s">
        <v>61</v>
      </c>
      <c r="B68" s="80">
        <v>2010</v>
      </c>
      <c r="C68" s="82">
        <v>214061.20209000001</v>
      </c>
      <c r="D68" s="82">
        <v>2162.9813760000002</v>
      </c>
      <c r="E68" s="82">
        <v>9462.7938219999905</v>
      </c>
      <c r="F68" s="82">
        <v>18664.5837519999</v>
      </c>
      <c r="G68" s="82">
        <v>1712.9124910999999</v>
      </c>
      <c r="H68" s="82">
        <v>122429.16888817</v>
      </c>
      <c r="I68" s="82">
        <v>59628.761760730136</v>
      </c>
      <c r="J68" s="67">
        <f t="shared" si="22"/>
        <v>1.0104499810715792</v>
      </c>
      <c r="K68" s="67">
        <f t="shared" si="22"/>
        <v>4.4206020192400155</v>
      </c>
      <c r="L68" s="67">
        <f t="shared" si="22"/>
        <v>8.7192744737332415</v>
      </c>
      <c r="M68" s="67">
        <f t="shared" si="22"/>
        <v>0.80019754835340129</v>
      </c>
      <c r="N68" s="67">
        <f t="shared" si="22"/>
        <v>57.193535163226741</v>
      </c>
      <c r="O68" s="67">
        <f>I68/$C68*100</f>
        <v>27.855940814375035</v>
      </c>
      <c r="P68" s="67"/>
      <c r="Q68" s="67">
        <v>-5.1289999999999996</v>
      </c>
      <c r="R68" s="67">
        <v>-2.6549999999999998</v>
      </c>
      <c r="S68" s="67">
        <v>-3.6139999999999999</v>
      </c>
      <c r="T68" s="67"/>
      <c r="U68" s="67">
        <f>K68/($K68+$L68+$M68)</f>
        <v>0.31711467285860362</v>
      </c>
      <c r="V68" s="67">
        <f>L68/($K68+$L68+$M68)</f>
        <v>0.62548265151850224</v>
      </c>
      <c r="W68" s="67">
        <f>M68/($K68+$L68+$M68)</f>
        <v>5.7402675622894146E-2</v>
      </c>
      <c r="X68" s="67">
        <f>SUM(U68:W68)</f>
        <v>1</v>
      </c>
      <c r="Y68" s="88">
        <f>Q68*U68+V68*R68+W68*S68</f>
        <v>-3.4945908665745402</v>
      </c>
      <c r="Z68" s="89">
        <f>Y68/100</f>
        <v>-3.4945908665745401E-2</v>
      </c>
    </row>
    <row r="69" spans="1:26" s="78" customFormat="1">
      <c r="A69" s="80" t="s">
        <v>61</v>
      </c>
      <c r="B69" s="80">
        <v>2011</v>
      </c>
      <c r="C69" s="82">
        <v>214061.20209000001</v>
      </c>
      <c r="D69" s="82">
        <v>2162.9813760000002</v>
      </c>
      <c r="E69" s="82">
        <v>9462.7938219999905</v>
      </c>
      <c r="F69" s="82">
        <v>18664.5837519999</v>
      </c>
      <c r="G69" s="82">
        <v>1712.9124910999999</v>
      </c>
      <c r="H69" s="82">
        <v>122429.16888817</v>
      </c>
      <c r="I69" s="82">
        <v>59628.761760730136</v>
      </c>
      <c r="J69" s="67">
        <f t="shared" si="22"/>
        <v>1.0104499810715792</v>
      </c>
      <c r="K69" s="67">
        <f t="shared" si="22"/>
        <v>4.4206020192400155</v>
      </c>
      <c r="L69" s="67">
        <f t="shared" si="22"/>
        <v>8.7192744737332415</v>
      </c>
      <c r="M69" s="67">
        <f t="shared" si="22"/>
        <v>0.80019754835340129</v>
      </c>
      <c r="N69" s="67">
        <f t="shared" si="22"/>
        <v>57.193535163226741</v>
      </c>
      <c r="O69" s="67">
        <f>I69/$C69*100</f>
        <v>27.855940814375035</v>
      </c>
      <c r="P69" s="67"/>
      <c r="Q69" s="67">
        <v>-5.117</v>
      </c>
      <c r="R69" s="67">
        <v>-3.1930000000000001</v>
      </c>
      <c r="S69" s="67">
        <v>-4.5679999999999996</v>
      </c>
      <c r="T69" s="67"/>
      <c r="U69" s="67">
        <f>K69/($K69+$L69+$M69)</f>
        <v>0.31711467285860362</v>
      </c>
      <c r="V69" s="67">
        <f>L69/($K69+$L69+$M69)</f>
        <v>0.62548265151850224</v>
      </c>
      <c r="W69" s="67">
        <f>M69/($K69+$L69+$M69)</f>
        <v>5.7402675622894146E-2</v>
      </c>
      <c r="X69" s="67">
        <f>SUM(U69:W69)</f>
        <v>1</v>
      </c>
      <c r="Y69" s="88">
        <f>Q69*U69+V69*R69+W69*S69</f>
        <v>-3.882057309561433</v>
      </c>
      <c r="Z69" s="89">
        <f>Y69/100</f>
        <v>-3.8820573095614333E-2</v>
      </c>
    </row>
    <row r="70" spans="1:26">
      <c r="C70" s="82" t="s">
        <v>43</v>
      </c>
      <c r="D70" s="82" t="s">
        <v>44</v>
      </c>
      <c r="E70" s="82" t="s">
        <v>45</v>
      </c>
      <c r="F70" s="82" t="s">
        <v>46</v>
      </c>
      <c r="G70" s="82" t="s">
        <v>47</v>
      </c>
      <c r="H70" s="82" t="s">
        <v>74</v>
      </c>
      <c r="I70" s="82" t="s">
        <v>48</v>
      </c>
      <c r="J70" s="67" t="s">
        <v>49</v>
      </c>
      <c r="K70" s="67" t="s">
        <v>50</v>
      </c>
      <c r="L70" s="67" t="s">
        <v>51</v>
      </c>
      <c r="M70" s="67" t="s">
        <v>52</v>
      </c>
      <c r="N70" s="67" t="s">
        <v>73</v>
      </c>
      <c r="O70" s="67" t="s">
        <v>53</v>
      </c>
      <c r="P70" s="67" t="s">
        <v>54</v>
      </c>
      <c r="Q70" s="67" t="s">
        <v>55</v>
      </c>
      <c r="R70" s="67" t="s">
        <v>56</v>
      </c>
      <c r="S70" s="67" t="s">
        <v>57</v>
      </c>
      <c r="T70" s="67" t="s">
        <v>58</v>
      </c>
      <c r="U70" s="67"/>
      <c r="V70" s="67"/>
      <c r="W70" s="67"/>
      <c r="X70" s="67"/>
      <c r="Y70" s="88"/>
      <c r="Z70" s="89"/>
    </row>
    <row r="71" spans="1:26" ht="12.75" hidden="1" customHeight="1">
      <c r="A71" s="70" t="s">
        <v>62</v>
      </c>
      <c r="B71" s="70">
        <v>1980</v>
      </c>
      <c r="C71" s="82">
        <v>109810.057969999</v>
      </c>
      <c r="D71" s="82">
        <v>303.540864</v>
      </c>
      <c r="E71" s="82">
        <v>4782.1842821</v>
      </c>
      <c r="F71" s="82">
        <v>8089.7087353999996</v>
      </c>
      <c r="G71" s="82">
        <v>1069.7634198999899</v>
      </c>
      <c r="H71" s="82">
        <v>54842.308426180003</v>
      </c>
      <c r="I71" s="82">
        <v>40722.552242419013</v>
      </c>
      <c r="J71" s="67">
        <f t="shared" ref="J71:J99" si="23">D71/$C71*100</f>
        <v>0.27642355318938983</v>
      </c>
      <c r="K71" s="67">
        <f t="shared" ref="K71:K99" si="24">E71/$C71*100</f>
        <v>4.3549601653124812</v>
      </c>
      <c r="L71" s="67">
        <f t="shared" ref="L71:L99" si="25">F71/$C71*100</f>
        <v>7.3670016070933801</v>
      </c>
      <c r="M71" s="67">
        <f t="shared" ref="M71:M99" si="26">G71/$C71*100</f>
        <v>0.97419438590248075</v>
      </c>
      <c r="N71" s="67">
        <f t="shared" si="16"/>
        <v>49.942882683081145</v>
      </c>
      <c r="O71" s="67">
        <f t="shared" ref="O71:O86" si="27">I71/$C71*100</f>
        <v>37.084537605421119</v>
      </c>
      <c r="P71" s="67"/>
      <c r="Q71" s="67">
        <v>-2.5870000000000002</v>
      </c>
      <c r="R71" s="67">
        <v>9.0999999999999998E-2</v>
      </c>
      <c r="S71" s="67">
        <v>-6.4850000000000003</v>
      </c>
      <c r="T71" s="67"/>
      <c r="U71" s="67">
        <f>K71/($K71+$L71+$M71)</f>
        <v>0.34301406748707974</v>
      </c>
      <c r="V71" s="67">
        <f t="shared" si="5"/>
        <v>0.58025448925125478</v>
      </c>
      <c r="W71" s="67">
        <f t="shared" si="5"/>
        <v>7.6731443261665436E-2</v>
      </c>
      <c r="X71" s="67">
        <f t="shared" si="8"/>
        <v>1</v>
      </c>
      <c r="Y71" s="88">
        <f t="shared" ref="Y71:Y99" si="28">Q71*U71+V71*R71+W71*S71</f>
        <v>-1.3321776436191115</v>
      </c>
      <c r="Z71" s="89">
        <f t="shared" si="9"/>
        <v>-1.3321776436191115E-2</v>
      </c>
    </row>
    <row r="72" spans="1:26" ht="12.75" hidden="1" customHeight="1">
      <c r="A72" s="70" t="s">
        <v>62</v>
      </c>
      <c r="B72" s="70">
        <v>1981</v>
      </c>
      <c r="C72" s="82">
        <v>100295.192679999</v>
      </c>
      <c r="D72" s="82">
        <v>274.355456</v>
      </c>
      <c r="E72" s="82">
        <v>5319.6639558999996</v>
      </c>
      <c r="F72" s="82">
        <v>7473.0943864999899</v>
      </c>
      <c r="G72" s="82">
        <v>981.97109922000004</v>
      </c>
      <c r="H72" s="82">
        <v>46726.095872940001</v>
      </c>
      <c r="I72" s="82">
        <v>39520.01190943901</v>
      </c>
      <c r="J72" s="67">
        <f t="shared" si="23"/>
        <v>0.27354796243859486</v>
      </c>
      <c r="K72" s="67">
        <f t="shared" si="24"/>
        <v>5.3040069157380998</v>
      </c>
      <c r="L72" s="67">
        <f t="shared" si="25"/>
        <v>7.4510992868258228</v>
      </c>
      <c r="M72" s="67">
        <f t="shared" si="26"/>
        <v>0.97908092400108226</v>
      </c>
      <c r="N72" s="67">
        <f t="shared" si="16"/>
        <v>46.58856982510008</v>
      </c>
      <c r="O72" s="67">
        <f t="shared" si="27"/>
        <v>39.403695085896317</v>
      </c>
      <c r="P72" s="67"/>
      <c r="Q72" s="67">
        <v>-1.712</v>
      </c>
      <c r="R72" s="67">
        <v>-2.081</v>
      </c>
      <c r="S72" s="67">
        <v>-5.2930000000000001</v>
      </c>
      <c r="T72" s="67"/>
      <c r="U72" s="67">
        <f>K72/($K72+$L72+$M72)</f>
        <v>0.38619008659631254</v>
      </c>
      <c r="V72" s="67">
        <f t="shared" si="5"/>
        <v>0.54252204503706825</v>
      </c>
      <c r="W72" s="67">
        <f t="shared" si="5"/>
        <v>7.1287868366619225E-2</v>
      </c>
      <c r="X72" s="67">
        <f t="shared" si="8"/>
        <v>1</v>
      </c>
      <c r="Y72" s="88">
        <f t="shared" si="28"/>
        <v>-2.1674724912395416</v>
      </c>
      <c r="Z72" s="89">
        <f t="shared" si="9"/>
        <v>-2.1674724912395416E-2</v>
      </c>
    </row>
    <row r="73" spans="1:26">
      <c r="A73" s="70" t="s">
        <v>62</v>
      </c>
      <c r="B73" s="70">
        <v>1982</v>
      </c>
      <c r="C73" s="82">
        <v>91279.941307999907</v>
      </c>
      <c r="D73" s="82">
        <v>349.629549</v>
      </c>
      <c r="E73" s="82">
        <v>5013.7428326999898</v>
      </c>
      <c r="F73" s="82">
        <v>6902.2993102999899</v>
      </c>
      <c r="G73" s="82">
        <v>1052.0341117</v>
      </c>
      <c r="H73" s="82">
        <v>43102.346170029901</v>
      </c>
      <c r="I73" s="82">
        <v>34859.889334270025</v>
      </c>
      <c r="J73" s="67">
        <f t="shared" si="23"/>
        <v>0.38302998883431355</v>
      </c>
      <c r="K73" s="67">
        <f t="shared" si="24"/>
        <v>5.4927104036827181</v>
      </c>
      <c r="L73" s="67">
        <f t="shared" si="25"/>
        <v>7.5616824588109841</v>
      </c>
      <c r="M73" s="67">
        <f t="shared" si="26"/>
        <v>1.1525359204057664</v>
      </c>
      <c r="N73" s="67">
        <f t="shared" si="16"/>
        <v>47.219953861048715</v>
      </c>
      <c r="O73" s="67">
        <f t="shared" si="27"/>
        <v>38.190087367217508</v>
      </c>
      <c r="P73" s="67"/>
      <c r="Q73" s="67">
        <v>-6.3550000000000004</v>
      </c>
      <c r="R73" s="67">
        <v>-1.56</v>
      </c>
      <c r="S73" s="67">
        <v>-4.7359999999999998</v>
      </c>
      <c r="T73" s="67"/>
      <c r="U73" s="67">
        <f>K73/($K73+$L73+$M73)</f>
        <v>0.38662194254779109</v>
      </c>
      <c r="V73" s="67">
        <f t="shared" si="5"/>
        <v>0.53225314030663651</v>
      </c>
      <c r="W73" s="67">
        <f t="shared" si="5"/>
        <v>8.1124917145572337E-2</v>
      </c>
      <c r="X73" s="67">
        <f t="shared" si="8"/>
        <v>1</v>
      </c>
      <c r="Y73" s="88">
        <f t="shared" si="28"/>
        <v>-3.6715049513709959</v>
      </c>
      <c r="Z73" s="89">
        <f t="shared" si="9"/>
        <v>-3.6715049513709956E-2</v>
      </c>
    </row>
    <row r="74" spans="1:26">
      <c r="A74" s="70" t="s">
        <v>62</v>
      </c>
      <c r="B74" s="70">
        <v>1983</v>
      </c>
      <c r="C74" s="82">
        <v>89889.432723999897</v>
      </c>
      <c r="D74" s="82">
        <v>447.52852300000001</v>
      </c>
      <c r="E74" s="82">
        <v>5457.8137561000003</v>
      </c>
      <c r="F74" s="82">
        <v>7234.8086633000003</v>
      </c>
      <c r="G74" s="82">
        <v>1077.7625275999901</v>
      </c>
      <c r="H74" s="82">
        <v>42425.955563169897</v>
      </c>
      <c r="I74" s="82">
        <v>33245.563690830008</v>
      </c>
      <c r="J74" s="67">
        <f t="shared" si="23"/>
        <v>0.49786555486906836</v>
      </c>
      <c r="K74" s="67">
        <f t="shared" si="24"/>
        <v>6.071696739769056</v>
      </c>
      <c r="L74" s="67">
        <f t="shared" si="25"/>
        <v>8.0485641571618824</v>
      </c>
      <c r="M74" s="67">
        <f t="shared" si="26"/>
        <v>1.1989869052897411</v>
      </c>
      <c r="N74" s="67">
        <f t="shared" si="16"/>
        <v>47.197934481838644</v>
      </c>
      <c r="O74" s="67">
        <f t="shared" si="27"/>
        <v>36.984952161071604</v>
      </c>
      <c r="P74" s="67"/>
      <c r="Q74" s="67">
        <v>-4.9610000000000003</v>
      </c>
      <c r="R74" s="67">
        <v>-0.36499999999999999</v>
      </c>
      <c r="S74" s="67">
        <v>-4.43</v>
      </c>
      <c r="T74" s="67"/>
      <c r="U74" s="67">
        <f>K74/($K74+$L74+$M74)</f>
        <v>0.39634431260318814</v>
      </c>
      <c r="V74" s="67">
        <f t="shared" si="5"/>
        <v>0.52538899174900489</v>
      </c>
      <c r="W74" s="67">
        <f t="shared" si="5"/>
        <v>7.8266695647806916E-2</v>
      </c>
      <c r="X74" s="67">
        <f t="shared" si="8"/>
        <v>1</v>
      </c>
      <c r="Y74" s="88">
        <f t="shared" si="28"/>
        <v>-2.5047525785325879</v>
      </c>
      <c r="Z74" s="89">
        <f t="shared" si="9"/>
        <v>-2.5047525785325878E-2</v>
      </c>
    </row>
    <row r="75" spans="1:26">
      <c r="A75" s="70" t="s">
        <v>62</v>
      </c>
      <c r="B75" s="70">
        <v>1984</v>
      </c>
      <c r="C75" s="82">
        <v>91810.467373000007</v>
      </c>
      <c r="D75" s="82">
        <v>312.23430400000001</v>
      </c>
      <c r="E75" s="82">
        <v>7359.1908038000001</v>
      </c>
      <c r="F75" s="82">
        <v>7634.0535928999998</v>
      </c>
      <c r="G75" s="82">
        <v>1019.5664832</v>
      </c>
      <c r="H75" s="82">
        <v>42869.415049479998</v>
      </c>
      <c r="I75" s="82">
        <v>32616.007139620018</v>
      </c>
      <c r="J75" s="67">
        <f t="shared" si="23"/>
        <v>0.34008573633709999</v>
      </c>
      <c r="K75" s="67">
        <f t="shared" si="24"/>
        <v>8.0156337445725931</v>
      </c>
      <c r="L75" s="67">
        <f t="shared" si="25"/>
        <v>8.3150144110311466</v>
      </c>
      <c r="M75" s="67">
        <f t="shared" si="26"/>
        <v>1.1105122459052401</v>
      </c>
      <c r="N75" s="67">
        <f t="shared" si="16"/>
        <v>46.693385053050292</v>
      </c>
      <c r="O75" s="67">
        <f t="shared" si="27"/>
        <v>35.525368809103639</v>
      </c>
      <c r="P75" s="67"/>
      <c r="Q75" s="67">
        <v>-1.113</v>
      </c>
      <c r="R75" s="67">
        <v>-0.76700000000000002</v>
      </c>
      <c r="S75" s="67">
        <v>-3.0670000000000002</v>
      </c>
      <c r="T75" s="67"/>
      <c r="U75" s="67">
        <f t="shared" ref="U75:W90" si="29">K75/($K75+$L75+$M75)</f>
        <v>0.45958144756693448</v>
      </c>
      <c r="V75" s="67">
        <f t="shared" si="29"/>
        <v>0.47674662806906731</v>
      </c>
      <c r="W75" s="67">
        <f t="shared" si="29"/>
        <v>6.3671924363998184E-2</v>
      </c>
      <c r="X75" s="67">
        <f t="shared" si="8"/>
        <v>0.99999999999999989</v>
      </c>
      <c r="Y75" s="88">
        <f t="shared" si="28"/>
        <v>-1.0724606068953553</v>
      </c>
      <c r="Z75" s="89">
        <f t="shared" si="9"/>
        <v>-1.0724606068953552E-2</v>
      </c>
    </row>
    <row r="76" spans="1:26">
      <c r="A76" s="70" t="s">
        <v>62</v>
      </c>
      <c r="B76" s="70">
        <v>1985</v>
      </c>
      <c r="C76" s="82">
        <v>96043.150687999907</v>
      </c>
      <c r="D76" s="82">
        <v>783.05670399999894</v>
      </c>
      <c r="E76" s="82">
        <v>8449.7655365999908</v>
      </c>
      <c r="F76" s="82">
        <v>8321.8732056999906</v>
      </c>
      <c r="G76" s="82">
        <v>1103.7159078</v>
      </c>
      <c r="H76" s="82">
        <v>45323.528478840002</v>
      </c>
      <c r="I76" s="82">
        <v>32061.210855059919</v>
      </c>
      <c r="J76" s="67">
        <f t="shared" si="23"/>
        <v>0.81531759255148817</v>
      </c>
      <c r="K76" s="67">
        <f t="shared" si="24"/>
        <v>8.797884571747753</v>
      </c>
      <c r="L76" s="67">
        <f t="shared" si="25"/>
        <v>8.6647232479221081</v>
      </c>
      <c r="M76" s="67">
        <f t="shared" si="26"/>
        <v>1.1491875265373854</v>
      </c>
      <c r="N76" s="67">
        <f t="shared" si="16"/>
        <v>47.190797213718376</v>
      </c>
      <c r="O76" s="67">
        <f t="shared" si="27"/>
        <v>33.382089847522884</v>
      </c>
      <c r="P76" s="67"/>
      <c r="Q76" s="67">
        <v>-0.44400000000000001</v>
      </c>
      <c r="R76" s="67">
        <v>-0.746</v>
      </c>
      <c r="S76" s="67">
        <v>-0.51300000000000001</v>
      </c>
      <c r="T76" s="67"/>
      <c r="U76" s="67">
        <f t="shared" si="29"/>
        <v>0.47270477716383252</v>
      </c>
      <c r="V76" s="67">
        <f t="shared" si="29"/>
        <v>0.46555010340191733</v>
      </c>
      <c r="W76" s="67">
        <f t="shared" si="29"/>
        <v>6.1745119434250026E-2</v>
      </c>
      <c r="X76" s="67">
        <f t="shared" ref="X76:X130" si="30">SUM(U76:W76)</f>
        <v>0.99999999999999978</v>
      </c>
      <c r="Y76" s="88">
        <f t="shared" si="28"/>
        <v>-0.58885654446834224</v>
      </c>
      <c r="Z76" s="89">
        <f t="shared" ref="Z76:Z130" si="31">Y76/100</f>
        <v>-5.8885654446834221E-3</v>
      </c>
    </row>
    <row r="77" spans="1:26">
      <c r="A77" s="70" t="s">
        <v>62</v>
      </c>
      <c r="B77" s="70">
        <v>1986</v>
      </c>
      <c r="C77" s="82">
        <v>117404.20959</v>
      </c>
      <c r="D77" s="82">
        <v>664.64416000000006</v>
      </c>
      <c r="E77" s="82">
        <v>8812.9715921000006</v>
      </c>
      <c r="F77" s="82">
        <v>10499.757502</v>
      </c>
      <c r="G77" s="82">
        <v>1537.4156137</v>
      </c>
      <c r="H77" s="82">
        <v>59934.988453539903</v>
      </c>
      <c r="I77" s="82">
        <v>35954.432268660086</v>
      </c>
      <c r="J77" s="67">
        <f t="shared" si="23"/>
        <v>0.56611612336650974</v>
      </c>
      <c r="K77" s="67">
        <f t="shared" si="24"/>
        <v>7.5065209525933829</v>
      </c>
      <c r="L77" s="67">
        <f t="shared" si="25"/>
        <v>8.9432547083851119</v>
      </c>
      <c r="M77" s="67">
        <f t="shared" si="26"/>
        <v>1.3095063789185892</v>
      </c>
      <c r="N77" s="67">
        <f t="shared" si="16"/>
        <v>51.050118784365054</v>
      </c>
      <c r="O77" s="67">
        <f t="shared" si="27"/>
        <v>30.62448305237135</v>
      </c>
      <c r="P77" s="67"/>
      <c r="Q77" s="67">
        <v>-0.38600000000000001</v>
      </c>
      <c r="R77" s="67">
        <v>-0.55100000000000005</v>
      </c>
      <c r="S77" s="67">
        <v>-1.5640000000000001</v>
      </c>
      <c r="T77" s="67"/>
      <c r="U77" s="67">
        <f t="shared" si="29"/>
        <v>0.42268155524134488</v>
      </c>
      <c r="V77" s="67">
        <f t="shared" si="29"/>
        <v>0.50358199663103831</v>
      </c>
      <c r="W77" s="67">
        <f t="shared" si="29"/>
        <v>7.3736448127616872E-2</v>
      </c>
      <c r="X77" s="67">
        <f t="shared" si="30"/>
        <v>1</v>
      </c>
      <c r="Y77" s="88">
        <f t="shared" si="28"/>
        <v>-0.55595256533845405</v>
      </c>
      <c r="Z77" s="89">
        <f t="shared" si="31"/>
        <v>-5.5595256533845401E-3</v>
      </c>
    </row>
    <row r="78" spans="1:26">
      <c r="A78" s="70" t="s">
        <v>62</v>
      </c>
      <c r="B78" s="70">
        <v>1987</v>
      </c>
      <c r="C78" s="82">
        <v>140569.53605</v>
      </c>
      <c r="D78" s="82">
        <v>850.16646400000002</v>
      </c>
      <c r="E78" s="82">
        <v>9864.8547029000001</v>
      </c>
      <c r="F78" s="82">
        <v>13442.014289000001</v>
      </c>
      <c r="G78" s="82">
        <v>2118.0784935000001</v>
      </c>
      <c r="H78" s="82">
        <v>75590.818596169906</v>
      </c>
      <c r="I78" s="82">
        <v>38703.603504430088</v>
      </c>
      <c r="J78" s="67">
        <f t="shared" si="23"/>
        <v>0.6048013587365042</v>
      </c>
      <c r="K78" s="67">
        <f t="shared" si="24"/>
        <v>7.0177756718149169</v>
      </c>
      <c r="L78" s="67">
        <f t="shared" si="25"/>
        <v>9.5625372799258113</v>
      </c>
      <c r="M78" s="67">
        <f t="shared" si="26"/>
        <v>1.5067834418594144</v>
      </c>
      <c r="N78" s="67">
        <f t="shared" si="16"/>
        <v>53.774680290103952</v>
      </c>
      <c r="O78" s="67">
        <f t="shared" si="27"/>
        <v>27.533421957559405</v>
      </c>
      <c r="P78" s="67"/>
      <c r="Q78" s="67">
        <v>-0.308</v>
      </c>
      <c r="R78" s="67">
        <v>0.32700000000000001</v>
      </c>
      <c r="S78" s="67">
        <v>-1.5429999999999999</v>
      </c>
      <c r="T78" s="67"/>
      <c r="U78" s="67">
        <f t="shared" si="29"/>
        <v>0.38799901980386714</v>
      </c>
      <c r="V78" s="67">
        <f t="shared" si="29"/>
        <v>0.52869388606284951</v>
      </c>
      <c r="W78" s="67">
        <f t="shared" si="29"/>
        <v>8.3307094133283202E-2</v>
      </c>
      <c r="X78" s="67">
        <f t="shared" si="30"/>
        <v>0.99999999999999978</v>
      </c>
      <c r="Y78" s="88">
        <f t="shared" si="28"/>
        <v>-7.5163643604695241E-2</v>
      </c>
      <c r="Z78" s="89">
        <f t="shared" si="31"/>
        <v>-7.5163643604695242E-4</v>
      </c>
    </row>
    <row r="79" spans="1:26">
      <c r="A79" s="70" t="s">
        <v>62</v>
      </c>
      <c r="B79" s="70">
        <v>1988</v>
      </c>
      <c r="C79" s="82">
        <v>159071.36462000001</v>
      </c>
      <c r="D79" s="82">
        <v>928.09049600000003</v>
      </c>
      <c r="E79" s="82">
        <v>11314.109253000001</v>
      </c>
      <c r="F79" s="82">
        <v>16413.6841419999</v>
      </c>
      <c r="G79" s="82">
        <v>2850.7798121000001</v>
      </c>
      <c r="H79" s="82">
        <v>85284.378149740005</v>
      </c>
      <c r="I79" s="82">
        <v>42280.322767160105</v>
      </c>
      <c r="J79" s="67">
        <f t="shared" si="23"/>
        <v>0.58344284542795166</v>
      </c>
      <c r="K79" s="67">
        <f t="shared" si="24"/>
        <v>7.1125996058611047</v>
      </c>
      <c r="L79" s="67">
        <f t="shared" si="25"/>
        <v>10.318440519580612</v>
      </c>
      <c r="M79" s="67">
        <f t="shared" si="26"/>
        <v>1.7921389050192207</v>
      </c>
      <c r="N79" s="67">
        <f t="shared" si="16"/>
        <v>53.613909928712097</v>
      </c>
      <c r="O79" s="67">
        <f t="shared" si="27"/>
        <v>26.579468195399013</v>
      </c>
      <c r="P79" s="67"/>
      <c r="Q79" s="67">
        <v>0.69499999999999995</v>
      </c>
      <c r="R79" s="67">
        <v>1.986</v>
      </c>
      <c r="S79" s="67">
        <v>1.0820000000000001</v>
      </c>
      <c r="T79" s="67"/>
      <c r="U79" s="67">
        <f t="shared" si="29"/>
        <v>0.37000121543843084</v>
      </c>
      <c r="V79" s="67">
        <f t="shared" si="29"/>
        <v>0.53677076529485934</v>
      </c>
      <c r="W79" s="67">
        <f t="shared" si="29"/>
        <v>9.3228019266709608E-2</v>
      </c>
      <c r="X79" s="67">
        <f t="shared" si="30"/>
        <v>0.99999999999999978</v>
      </c>
      <c r="Y79" s="88">
        <f t="shared" si="28"/>
        <v>1.4240503014518797</v>
      </c>
      <c r="Z79" s="89">
        <f t="shared" si="31"/>
        <v>1.4240503014518797E-2</v>
      </c>
    </row>
    <row r="80" spans="1:26">
      <c r="A80" s="70" t="s">
        <v>62</v>
      </c>
      <c r="B80" s="70">
        <v>1989</v>
      </c>
      <c r="C80" s="82">
        <v>169536.52041</v>
      </c>
      <c r="D80" s="82">
        <v>1383.0370559999899</v>
      </c>
      <c r="E80" s="82">
        <v>11447.742209</v>
      </c>
      <c r="F80" s="82">
        <v>17133.761036</v>
      </c>
      <c r="G80" s="82">
        <v>3343.0667095999902</v>
      </c>
      <c r="H80" s="82">
        <v>91219.543843570005</v>
      </c>
      <c r="I80" s="82">
        <v>45009.369555830024</v>
      </c>
      <c r="J80" s="67">
        <f t="shared" si="23"/>
        <v>0.81577529882960398</v>
      </c>
      <c r="K80" s="67">
        <f t="shared" si="24"/>
        <v>6.7523753473972814</v>
      </c>
      <c r="L80" s="67">
        <f t="shared" si="25"/>
        <v>10.106236104506824</v>
      </c>
      <c r="M80" s="67">
        <f t="shared" si="26"/>
        <v>1.971885881292867</v>
      </c>
      <c r="N80" s="67">
        <f t="shared" si="16"/>
        <v>53.805247166196693</v>
      </c>
      <c r="O80" s="67">
        <f t="shared" si="27"/>
        <v>26.548480201776737</v>
      </c>
      <c r="P80" s="67"/>
      <c r="Q80" s="67">
        <v>1.2529999999999999</v>
      </c>
      <c r="R80" s="67">
        <v>2.0760000000000001</v>
      </c>
      <c r="S80" s="67">
        <v>1.9550000000000001</v>
      </c>
      <c r="T80" s="67"/>
      <c r="U80" s="67">
        <f t="shared" si="29"/>
        <v>0.35858720180976172</v>
      </c>
      <c r="V80" s="67">
        <f t="shared" si="29"/>
        <v>0.53669512417445142</v>
      </c>
      <c r="W80" s="67">
        <f t="shared" si="29"/>
        <v>0.10471767401578702</v>
      </c>
      <c r="X80" s="67">
        <f t="shared" si="30"/>
        <v>1</v>
      </c>
      <c r="Y80" s="88">
        <f t="shared" si="28"/>
        <v>1.7682118943546561</v>
      </c>
      <c r="Z80" s="89">
        <f t="shared" si="31"/>
        <v>1.768211894354656E-2</v>
      </c>
    </row>
    <row r="81" spans="1:26">
      <c r="A81" s="70" t="s">
        <v>62</v>
      </c>
      <c r="B81" s="70">
        <v>1990</v>
      </c>
      <c r="C81" s="82">
        <v>205746.88365</v>
      </c>
      <c r="D81" s="82">
        <v>1407.8665800000001</v>
      </c>
      <c r="E81" s="82">
        <v>12454.972046000001</v>
      </c>
      <c r="F81" s="82">
        <v>20377.2771189999</v>
      </c>
      <c r="G81" s="82">
        <v>4095.9852246</v>
      </c>
      <c r="H81" s="82">
        <v>114962.02107931</v>
      </c>
      <c r="I81" s="82">
        <v>52448.761601090097</v>
      </c>
      <c r="J81" s="67">
        <f t="shared" si="23"/>
        <v>0.68427115639571445</v>
      </c>
      <c r="K81" s="67">
        <f t="shared" si="24"/>
        <v>6.0535410427831291</v>
      </c>
      <c r="L81" s="67">
        <f t="shared" si="25"/>
        <v>9.9040514040854575</v>
      </c>
      <c r="M81" s="67">
        <f t="shared" si="26"/>
        <v>1.9907884639301556</v>
      </c>
      <c r="N81" s="67">
        <f t="shared" si="16"/>
        <v>55.875461654561008</v>
      </c>
      <c r="O81" s="67">
        <f t="shared" si="27"/>
        <v>25.491886278244536</v>
      </c>
      <c r="P81" s="67"/>
      <c r="Q81" s="67">
        <v>0.14099999999999999</v>
      </c>
      <c r="R81" s="67">
        <v>1.377</v>
      </c>
      <c r="S81" s="67">
        <v>3.3730000000000002</v>
      </c>
      <c r="T81" s="67"/>
      <c r="U81" s="67">
        <f t="shared" si="29"/>
        <v>0.33727504853326257</v>
      </c>
      <c r="V81" s="67">
        <f t="shared" si="29"/>
        <v>0.55180751140213602</v>
      </c>
      <c r="W81" s="67">
        <f t="shared" si="29"/>
        <v>0.11091744006460141</v>
      </c>
      <c r="X81" s="67">
        <f t="shared" si="30"/>
        <v>1</v>
      </c>
      <c r="Y81" s="88">
        <f t="shared" si="28"/>
        <v>1.1815192503818319</v>
      </c>
      <c r="Z81" s="89">
        <f t="shared" si="31"/>
        <v>1.1815192503818319E-2</v>
      </c>
    </row>
    <row r="82" spans="1:26">
      <c r="A82" s="70" t="s">
        <v>62</v>
      </c>
      <c r="B82" s="70">
        <v>1991</v>
      </c>
      <c r="C82" s="82">
        <v>208658.78367</v>
      </c>
      <c r="D82" s="82">
        <v>1372.486144</v>
      </c>
      <c r="E82" s="82">
        <v>12622.528372999899</v>
      </c>
      <c r="F82" s="82">
        <v>18671.247554000001</v>
      </c>
      <c r="G82" s="82">
        <v>4330.7072871999899</v>
      </c>
      <c r="H82" s="82">
        <v>119200.959225339</v>
      </c>
      <c r="I82" s="82">
        <v>52460.855086461132</v>
      </c>
      <c r="J82" s="67">
        <f t="shared" si="23"/>
        <v>0.65776581261521538</v>
      </c>
      <c r="K82" s="67">
        <f t="shared" si="24"/>
        <v>6.0493635355235265</v>
      </c>
      <c r="L82" s="67">
        <f t="shared" si="25"/>
        <v>8.9482202596987861</v>
      </c>
      <c r="M82" s="67">
        <f t="shared" si="26"/>
        <v>2.0754972357402077</v>
      </c>
      <c r="N82" s="67">
        <f t="shared" si="16"/>
        <v>57.127218480224059</v>
      </c>
      <c r="O82" s="67">
        <f t="shared" si="27"/>
        <v>25.141934676198208</v>
      </c>
      <c r="P82" s="67"/>
      <c r="Q82" s="67">
        <v>-2.7490000000000001</v>
      </c>
      <c r="R82" s="67">
        <v>-1.67</v>
      </c>
      <c r="S82" s="67">
        <v>3.097</v>
      </c>
      <c r="T82" s="67"/>
      <c r="U82" s="67">
        <f t="shared" si="29"/>
        <v>0.35432172579470766</v>
      </c>
      <c r="V82" s="67">
        <f t="shared" si="29"/>
        <v>0.52411279741898564</v>
      </c>
      <c r="W82" s="67">
        <f t="shared" si="29"/>
        <v>0.12156547678630672</v>
      </c>
      <c r="X82" s="67">
        <f t="shared" si="30"/>
        <v>1</v>
      </c>
      <c r="Y82" s="88">
        <f t="shared" si="28"/>
        <v>-1.4728105142921653</v>
      </c>
      <c r="Z82" s="89">
        <f t="shared" si="31"/>
        <v>-1.4728105142921652E-2</v>
      </c>
    </row>
    <row r="83" spans="1:26">
      <c r="A83" s="70" t="s">
        <v>62</v>
      </c>
      <c r="B83" s="70">
        <v>1992</v>
      </c>
      <c r="C83" s="82">
        <v>227186.04469000001</v>
      </c>
      <c r="D83" s="82">
        <v>1396.8109420000001</v>
      </c>
      <c r="E83" s="82">
        <v>14162.475417</v>
      </c>
      <c r="F83" s="82">
        <v>20836.560320000001</v>
      </c>
      <c r="G83" s="82">
        <v>4217.1679924</v>
      </c>
      <c r="H83" s="82">
        <v>128771.67513703</v>
      </c>
      <c r="I83" s="82">
        <v>57801.354881569991</v>
      </c>
      <c r="J83" s="67">
        <f t="shared" si="23"/>
        <v>0.61483131321115125</v>
      </c>
      <c r="K83" s="67">
        <f t="shared" si="24"/>
        <v>6.2338668012487242</v>
      </c>
      <c r="L83" s="67">
        <f t="shared" si="25"/>
        <v>9.171584614024999</v>
      </c>
      <c r="M83" s="67">
        <f t="shared" si="26"/>
        <v>1.8562619011895785</v>
      </c>
      <c r="N83" s="67">
        <f t="shared" si="16"/>
        <v>56.681155443654816</v>
      </c>
      <c r="O83" s="67">
        <f t="shared" si="27"/>
        <v>25.442299926670724</v>
      </c>
      <c r="P83" s="67"/>
      <c r="Q83" s="67">
        <v>-1.9630000000000001</v>
      </c>
      <c r="R83" s="67">
        <v>-3.0960000000000001</v>
      </c>
      <c r="S83" s="67">
        <v>1.2</v>
      </c>
      <c r="T83" s="67"/>
      <c r="U83" s="67">
        <f t="shared" si="29"/>
        <v>0.36113835787686227</v>
      </c>
      <c r="V83" s="67">
        <f t="shared" si="29"/>
        <v>0.53132527726999323</v>
      </c>
      <c r="W83" s="67">
        <f t="shared" si="29"/>
        <v>0.10753636485314437</v>
      </c>
      <c r="X83" s="67">
        <f t="shared" si="30"/>
        <v>0.99999999999999989</v>
      </c>
      <c r="Y83" s="88">
        <f t="shared" si="28"/>
        <v>-2.2248540171164066</v>
      </c>
      <c r="Z83" s="89">
        <f t="shared" si="31"/>
        <v>-2.2248540171164066E-2</v>
      </c>
    </row>
    <row r="84" spans="1:26">
      <c r="A84" s="70" t="s">
        <v>62</v>
      </c>
      <c r="B84" s="70">
        <v>1993</v>
      </c>
      <c r="C84" s="82">
        <v>201916.03588000001</v>
      </c>
      <c r="D84" s="82">
        <v>1602.028049</v>
      </c>
      <c r="E84" s="82">
        <v>14450.893931000001</v>
      </c>
      <c r="F84" s="82">
        <v>19174.644052</v>
      </c>
      <c r="G84" s="82">
        <v>4126.5388394000001</v>
      </c>
      <c r="H84" s="82">
        <v>106910.342359699</v>
      </c>
      <c r="I84" s="82">
        <v>55651.588648901001</v>
      </c>
      <c r="J84" s="67">
        <f t="shared" si="23"/>
        <v>0.79341298575814723</v>
      </c>
      <c r="K84" s="67">
        <f t="shared" si="24"/>
        <v>7.1568827448594812</v>
      </c>
      <c r="L84" s="67">
        <f t="shared" si="25"/>
        <v>9.4963453340553965</v>
      </c>
      <c r="M84" s="67">
        <f t="shared" si="26"/>
        <v>2.0436904980902204</v>
      </c>
      <c r="N84" s="67">
        <f t="shared" si="16"/>
        <v>52.947920601628937</v>
      </c>
      <c r="O84" s="67">
        <f t="shared" si="27"/>
        <v>27.561747835607814</v>
      </c>
      <c r="P84" s="67"/>
      <c r="Q84" s="67">
        <v>-1.7509999999999999</v>
      </c>
      <c r="R84" s="67">
        <v>-3.0550000000000002</v>
      </c>
      <c r="S84" s="67">
        <v>-0.68600000000000005</v>
      </c>
      <c r="T84" s="67"/>
      <c r="U84" s="67">
        <f t="shared" si="29"/>
        <v>0.3827840783166036</v>
      </c>
      <c r="V84" s="67">
        <f t="shared" si="29"/>
        <v>0.50790964804942396</v>
      </c>
      <c r="W84" s="67">
        <f t="shared" si="29"/>
        <v>0.10930627363397236</v>
      </c>
      <c r="X84" s="67">
        <f t="shared" si="30"/>
        <v>0.99999999999999989</v>
      </c>
      <c r="Y84" s="88">
        <f t="shared" si="28"/>
        <v>-2.2969029996362682</v>
      </c>
      <c r="Z84" s="89">
        <f t="shared" si="31"/>
        <v>-2.2969029996362682E-2</v>
      </c>
    </row>
    <row r="85" spans="1:26">
      <c r="A85" s="70" t="s">
        <v>62</v>
      </c>
      <c r="B85" s="70">
        <v>1994</v>
      </c>
      <c r="C85" s="82">
        <v>228746.10983</v>
      </c>
      <c r="D85" s="82">
        <v>2168.0364129999898</v>
      </c>
      <c r="E85" s="82">
        <v>16358.643321</v>
      </c>
      <c r="F85" s="82">
        <v>22871.8396509999</v>
      </c>
      <c r="G85" s="82">
        <v>4542.8178902</v>
      </c>
      <c r="H85" s="82">
        <v>121960.84159938</v>
      </c>
      <c r="I85" s="82">
        <v>60843.930955420103</v>
      </c>
      <c r="J85" s="67">
        <f t="shared" si="23"/>
        <v>0.94779159943364077</v>
      </c>
      <c r="K85" s="67">
        <f t="shared" si="24"/>
        <v>7.1514411034825685</v>
      </c>
      <c r="L85" s="67">
        <f t="shared" si="25"/>
        <v>9.9987884681395638</v>
      </c>
      <c r="M85" s="67">
        <f t="shared" si="26"/>
        <v>1.985965091854957</v>
      </c>
      <c r="N85" s="67">
        <f t="shared" si="16"/>
        <v>53.317121628874517</v>
      </c>
      <c r="O85" s="67">
        <f t="shared" si="27"/>
        <v>26.598892108214745</v>
      </c>
      <c r="P85" s="67"/>
      <c r="Q85" s="67">
        <v>-0.53500000000000003</v>
      </c>
      <c r="R85" s="67">
        <v>-1.349</v>
      </c>
      <c r="S85" s="67">
        <v>-1.181</v>
      </c>
      <c r="T85" s="67"/>
      <c r="U85" s="67">
        <f t="shared" si="29"/>
        <v>0.37371281120648542</v>
      </c>
      <c r="V85" s="67">
        <f t="shared" si="29"/>
        <v>0.5225066239121734</v>
      </c>
      <c r="W85" s="67">
        <f t="shared" si="29"/>
        <v>0.10378056488134106</v>
      </c>
      <c r="X85" s="67">
        <f t="shared" si="30"/>
        <v>0.99999999999999978</v>
      </c>
      <c r="Y85" s="88">
        <f t="shared" si="28"/>
        <v>-1.0273626367778554</v>
      </c>
      <c r="Z85" s="89">
        <f t="shared" si="31"/>
        <v>-1.0273626367778555E-2</v>
      </c>
    </row>
    <row r="86" spans="1:26">
      <c r="A86" s="70" t="s">
        <v>62</v>
      </c>
      <c r="B86" s="70">
        <v>1995</v>
      </c>
      <c r="C86" s="82">
        <v>277821.67196000001</v>
      </c>
      <c r="D86" s="82">
        <v>2640.2175999999899</v>
      </c>
      <c r="E86" s="82">
        <v>16836.107405999901</v>
      </c>
      <c r="F86" s="82">
        <v>26109.758966000001</v>
      </c>
      <c r="G86" s="82">
        <v>5641.6511202000002</v>
      </c>
      <c r="H86" s="82">
        <v>149660.65009010001</v>
      </c>
      <c r="I86" s="82">
        <v>76933.286777700094</v>
      </c>
      <c r="J86" s="67">
        <f t="shared" si="23"/>
        <v>0.95032816604030856</v>
      </c>
      <c r="K86" s="67">
        <f t="shared" si="24"/>
        <v>6.0600410641916795</v>
      </c>
      <c r="L86" s="67">
        <f t="shared" si="25"/>
        <v>9.3980281602218607</v>
      </c>
      <c r="M86" s="67">
        <f t="shared" si="26"/>
        <v>2.0306735181596163</v>
      </c>
      <c r="N86" s="67">
        <f t="shared" si="16"/>
        <v>53.869321653081023</v>
      </c>
      <c r="O86" s="67">
        <f t="shared" si="27"/>
        <v>27.69160743830551</v>
      </c>
      <c r="P86" s="67"/>
      <c r="Q86" s="67">
        <v>-0.89200000000000002</v>
      </c>
      <c r="R86" s="67">
        <v>-0.749</v>
      </c>
      <c r="S86" s="67">
        <v>-0.54400000000000004</v>
      </c>
      <c r="T86" s="67"/>
      <c r="U86" s="67">
        <f t="shared" si="29"/>
        <v>0.34651096155926719</v>
      </c>
      <c r="V86" s="67">
        <f t="shared" si="29"/>
        <v>0.53737585934888699</v>
      </c>
      <c r="W86" s="67">
        <f t="shared" si="29"/>
        <v>0.11611317909184586</v>
      </c>
      <c r="X86" s="67">
        <f t="shared" si="30"/>
        <v>1</v>
      </c>
      <c r="Y86" s="88">
        <f t="shared" si="28"/>
        <v>-0.77474786578914678</v>
      </c>
      <c r="Z86" s="89">
        <f t="shared" si="31"/>
        <v>-7.7474786578914682E-3</v>
      </c>
    </row>
    <row r="87" spans="1:26">
      <c r="A87" s="70" t="s">
        <v>62</v>
      </c>
      <c r="B87" s="70">
        <v>1996</v>
      </c>
      <c r="C87" s="82">
        <v>283879.77571999899</v>
      </c>
      <c r="D87" s="82">
        <v>2422.592768</v>
      </c>
      <c r="E87" s="82">
        <v>17696.911086</v>
      </c>
      <c r="F87" s="82">
        <v>26995.943722</v>
      </c>
      <c r="G87" s="82">
        <v>5391.6019878999996</v>
      </c>
      <c r="H87" s="82">
        <v>149015.881431399</v>
      </c>
      <c r="I87" s="82">
        <v>82356.844724700015</v>
      </c>
      <c r="J87" s="67">
        <f t="shared" si="23"/>
        <v>0.85338688247714123</v>
      </c>
      <c r="K87" s="67">
        <f t="shared" si="24"/>
        <v>6.2339457050491367</v>
      </c>
      <c r="L87" s="67">
        <f t="shared" si="25"/>
        <v>9.5096396541566559</v>
      </c>
      <c r="M87" s="67">
        <f t="shared" si="26"/>
        <v>1.8992554063512908</v>
      </c>
      <c r="N87" s="67">
        <f t="shared" si="16"/>
        <v>52.492602212839145</v>
      </c>
      <c r="O87" s="67">
        <f t="shared" ref="O87:O97" si="32">I87/$C87*100</f>
        <v>29.011170139126634</v>
      </c>
      <c r="P87" s="67"/>
      <c r="Q87" s="67">
        <v>-0.25600000000000001</v>
      </c>
      <c r="R87" s="67">
        <v>-0.61499999999999999</v>
      </c>
      <c r="S87" s="67">
        <v>1.0369999999999999</v>
      </c>
      <c r="T87" s="67"/>
      <c r="U87" s="67">
        <f t="shared" si="29"/>
        <v>0.35334138010355137</v>
      </c>
      <c r="V87" s="67">
        <f t="shared" si="29"/>
        <v>0.53900841596449012</v>
      </c>
      <c r="W87" s="67">
        <f t="shared" si="29"/>
        <v>0.1076502039319585</v>
      </c>
      <c r="X87" s="67">
        <f t="shared" si="30"/>
        <v>1</v>
      </c>
      <c r="Y87" s="88">
        <f t="shared" si="28"/>
        <v>-0.31031230764722961</v>
      </c>
      <c r="Z87" s="89">
        <f t="shared" si="31"/>
        <v>-3.1031230764722961E-3</v>
      </c>
    </row>
    <row r="88" spans="1:26">
      <c r="A88" s="70" t="s">
        <v>62</v>
      </c>
      <c r="B88" s="70">
        <v>1997</v>
      </c>
      <c r="C88" s="82">
        <v>283324.40503000002</v>
      </c>
      <c r="D88" s="82">
        <v>3421.3573120000001</v>
      </c>
      <c r="E88" s="82">
        <v>18953.9914419999</v>
      </c>
      <c r="F88" s="82">
        <v>28643.4693369999</v>
      </c>
      <c r="G88" s="82">
        <v>4895.7785087000002</v>
      </c>
      <c r="H88" s="82">
        <v>144070.5183929</v>
      </c>
      <c r="I88" s="82">
        <v>83339.290037400206</v>
      </c>
      <c r="J88" s="67">
        <f t="shared" si="23"/>
        <v>1.2075759275441615</v>
      </c>
      <c r="K88" s="67">
        <f t="shared" si="24"/>
        <v>6.6898548467764165</v>
      </c>
      <c r="L88" s="67">
        <f t="shared" si="25"/>
        <v>10.109778341885855</v>
      </c>
      <c r="M88" s="67">
        <f t="shared" si="26"/>
        <v>1.7279762779989276</v>
      </c>
      <c r="N88" s="67">
        <f t="shared" si="16"/>
        <v>50.850020624818747</v>
      </c>
      <c r="O88" s="67">
        <f t="shared" si="32"/>
        <v>29.414793980975894</v>
      </c>
      <c r="P88" s="67"/>
      <c r="Q88" s="67">
        <v>0.995</v>
      </c>
      <c r="R88" s="67">
        <v>3.1E-2</v>
      </c>
      <c r="S88" s="67">
        <v>1.228</v>
      </c>
      <c r="T88" s="67"/>
      <c r="U88" s="67">
        <f t="shared" si="29"/>
        <v>0.36107490601063358</v>
      </c>
      <c r="V88" s="67">
        <f t="shared" si="29"/>
        <v>0.54566015977816851</v>
      </c>
      <c r="W88" s="67">
        <f t="shared" si="29"/>
        <v>9.3264934211198094E-2</v>
      </c>
      <c r="X88" s="67">
        <f t="shared" si="30"/>
        <v>1.0000000000000002</v>
      </c>
      <c r="Y88" s="88">
        <f t="shared" si="28"/>
        <v>0.4907143356450549</v>
      </c>
      <c r="Z88" s="89">
        <f t="shared" si="31"/>
        <v>4.9071433564505489E-3</v>
      </c>
    </row>
    <row r="89" spans="1:26">
      <c r="A89" s="70" t="s">
        <v>62</v>
      </c>
      <c r="B89" s="70">
        <v>1998</v>
      </c>
      <c r="C89" s="82">
        <v>300548.51228999899</v>
      </c>
      <c r="D89" s="82">
        <v>3308.1049600000001</v>
      </c>
      <c r="E89" s="82">
        <v>22573.722661</v>
      </c>
      <c r="F89" s="82">
        <v>30118.469556</v>
      </c>
      <c r="G89" s="82">
        <v>4867.9567085999997</v>
      </c>
      <c r="H89" s="82">
        <v>153982.81136600001</v>
      </c>
      <c r="I89" s="82">
        <v>85697.447038399012</v>
      </c>
      <c r="J89" s="67">
        <f t="shared" si="23"/>
        <v>1.1006891815215551</v>
      </c>
      <c r="K89" s="67">
        <f t="shared" si="24"/>
        <v>7.5108415905977388</v>
      </c>
      <c r="L89" s="67">
        <f t="shared" si="25"/>
        <v>10.021167407056973</v>
      </c>
      <c r="M89" s="67">
        <f t="shared" si="26"/>
        <v>1.6196908351031571</v>
      </c>
      <c r="N89" s="67">
        <f t="shared" si="16"/>
        <v>51.233928989614206</v>
      </c>
      <c r="O89" s="67">
        <f t="shared" si="32"/>
        <v>28.513681996106378</v>
      </c>
      <c r="P89" s="67"/>
      <c r="Q89" s="67">
        <v>1.8779999999999999</v>
      </c>
      <c r="R89" s="67">
        <v>0.47</v>
      </c>
      <c r="S89" s="67">
        <v>-1.5469999999999999</v>
      </c>
      <c r="T89" s="67"/>
      <c r="U89" s="67">
        <f t="shared" si="29"/>
        <v>0.39217623794159934</v>
      </c>
      <c r="V89" s="67">
        <f t="shared" si="29"/>
        <v>0.52325211310571751</v>
      </c>
      <c r="W89" s="67">
        <f t="shared" si="29"/>
        <v>8.4571648952683043E-2</v>
      </c>
      <c r="X89" s="67">
        <f t="shared" si="30"/>
        <v>1</v>
      </c>
      <c r="Y89" s="88">
        <f t="shared" si="28"/>
        <v>0.85160312708421004</v>
      </c>
      <c r="Z89" s="89">
        <f t="shared" si="31"/>
        <v>8.5160312708421008E-3</v>
      </c>
    </row>
    <row r="90" spans="1:26">
      <c r="A90" s="70" t="s">
        <v>62</v>
      </c>
      <c r="B90" s="70">
        <v>1999</v>
      </c>
      <c r="C90" s="82">
        <v>296000.89817</v>
      </c>
      <c r="D90" s="82">
        <v>3263.7880319999899</v>
      </c>
      <c r="E90" s="82">
        <v>23376.929640999901</v>
      </c>
      <c r="F90" s="82">
        <v>30382.479855000001</v>
      </c>
      <c r="G90" s="82">
        <v>5045.2819731999898</v>
      </c>
      <c r="H90" s="82">
        <v>153843.5503572</v>
      </c>
      <c r="I90" s="82">
        <v>80088.868311600134</v>
      </c>
      <c r="J90" s="67">
        <f t="shared" si="23"/>
        <v>1.1026277461244467</v>
      </c>
      <c r="K90" s="67">
        <f t="shared" si="24"/>
        <v>7.8975874010943041</v>
      </c>
      <c r="L90" s="67">
        <f t="shared" si="25"/>
        <v>10.264320156741775</v>
      </c>
      <c r="M90" s="67">
        <f t="shared" si="26"/>
        <v>1.7044819810993852</v>
      </c>
      <c r="N90" s="67">
        <f t="shared" si="16"/>
        <v>51.974014710200024</v>
      </c>
      <c r="O90" s="67">
        <f t="shared" si="32"/>
        <v>27.056968004740067</v>
      </c>
      <c r="P90" s="67"/>
      <c r="Q90" s="67">
        <v>3.1280000000000001</v>
      </c>
      <c r="R90" s="67">
        <v>0.53500000000000003</v>
      </c>
      <c r="S90" s="67">
        <v>-2.202</v>
      </c>
      <c r="T90" s="67"/>
      <c r="U90" s="67">
        <f t="shared" si="29"/>
        <v>0.39753511253849572</v>
      </c>
      <c r="V90" s="67">
        <f t="shared" si="29"/>
        <v>0.51666761776844661</v>
      </c>
      <c r="W90" s="67">
        <f t="shared" si="29"/>
        <v>8.5797269693057648E-2</v>
      </c>
      <c r="X90" s="67">
        <f t="shared" si="30"/>
        <v>1</v>
      </c>
      <c r="Y90" s="88">
        <f t="shared" si="28"/>
        <v>1.3309814196624206</v>
      </c>
      <c r="Z90" s="89">
        <f t="shared" si="31"/>
        <v>1.3309814196624206E-2</v>
      </c>
    </row>
    <row r="91" spans="1:26">
      <c r="A91" s="70" t="s">
        <v>62</v>
      </c>
      <c r="B91" s="70">
        <v>2000</v>
      </c>
      <c r="C91" s="82">
        <v>295322.61141000001</v>
      </c>
      <c r="D91" s="82">
        <v>2970.061197</v>
      </c>
      <c r="E91" s="82">
        <v>26910.362316999901</v>
      </c>
      <c r="F91" s="82">
        <v>28931.111717</v>
      </c>
      <c r="G91" s="82">
        <v>5535.1214379000003</v>
      </c>
      <c r="H91" s="82">
        <v>148411.708075</v>
      </c>
      <c r="I91" s="82">
        <v>82564.246666100138</v>
      </c>
      <c r="J91" s="67">
        <f t="shared" si="23"/>
        <v>1.0057005736267948</v>
      </c>
      <c r="K91" s="67">
        <f t="shared" si="24"/>
        <v>9.1121916430706058</v>
      </c>
      <c r="L91" s="67">
        <f t="shared" si="25"/>
        <v>9.7964431436083252</v>
      </c>
      <c r="M91" s="67">
        <f t="shared" si="26"/>
        <v>1.8742626619319451</v>
      </c>
      <c r="N91" s="67">
        <f t="shared" si="16"/>
        <v>50.254095806080421</v>
      </c>
      <c r="O91" s="67">
        <f t="shared" si="32"/>
        <v>27.957306171681918</v>
      </c>
      <c r="P91" s="67"/>
      <c r="Q91" s="67">
        <v>3.7280000000000002</v>
      </c>
      <c r="R91" s="67">
        <v>1.2689999999999999</v>
      </c>
      <c r="S91" s="67">
        <v>-0.77600000000000002</v>
      </c>
      <c r="T91" s="67"/>
      <c r="U91" s="67">
        <f t="shared" ref="U91:W99" si="33">K91/($K91+$L91+$M91)</f>
        <v>0.43844664419876944</v>
      </c>
      <c r="V91" s="67">
        <f t="shared" si="33"/>
        <v>0.47137042213828168</v>
      </c>
      <c r="W91" s="67">
        <f t="shared" si="33"/>
        <v>9.0182933662948925E-2</v>
      </c>
      <c r="X91" s="67">
        <f t="shared" si="30"/>
        <v>1</v>
      </c>
      <c r="Y91" s="88">
        <f t="shared" si="28"/>
        <v>2.1627161987440435</v>
      </c>
      <c r="Z91" s="89">
        <f t="shared" si="31"/>
        <v>2.1627161987440434E-2</v>
      </c>
    </row>
    <row r="92" spans="1:26">
      <c r="A92" s="70" t="s">
        <v>62</v>
      </c>
      <c r="B92" s="70">
        <v>2001</v>
      </c>
      <c r="C92" s="82">
        <v>289565.81413999898</v>
      </c>
      <c r="D92" s="82">
        <v>2940.2496000000001</v>
      </c>
      <c r="E92" s="82">
        <v>26132.3271209999</v>
      </c>
      <c r="F92" s="82">
        <v>27636.733262000002</v>
      </c>
      <c r="G92" s="82">
        <v>5195.2961114999898</v>
      </c>
      <c r="H92" s="82">
        <v>143343.362476899</v>
      </c>
      <c r="I92" s="82">
        <v>84317.845568600082</v>
      </c>
      <c r="J92" s="67">
        <f t="shared" si="23"/>
        <v>1.0153994209338715</v>
      </c>
      <c r="K92" s="67">
        <f t="shared" si="24"/>
        <v>9.0246589358664657</v>
      </c>
      <c r="L92" s="67">
        <f t="shared" si="25"/>
        <v>9.5441975234819072</v>
      </c>
      <c r="M92" s="67">
        <f t="shared" si="26"/>
        <v>1.7941676322979803</v>
      </c>
      <c r="N92" s="67">
        <f t="shared" si="16"/>
        <v>49.502860999881534</v>
      </c>
      <c r="O92" s="67">
        <f t="shared" si="32"/>
        <v>29.118715487538243</v>
      </c>
      <c r="P92" s="67"/>
      <c r="Q92" s="67">
        <v>0.98</v>
      </c>
      <c r="R92" s="67">
        <v>1.0069999999999999</v>
      </c>
      <c r="S92" s="67">
        <v>-1.2549999999999999</v>
      </c>
      <c r="T92" s="67"/>
      <c r="U92" s="67">
        <f t="shared" si="33"/>
        <v>0.44318854091857141</v>
      </c>
      <c r="V92" s="67">
        <f t="shared" si="33"/>
        <v>0.4687023636826752</v>
      </c>
      <c r="W92" s="67">
        <f t="shared" si="33"/>
        <v>8.8109095398753293E-2</v>
      </c>
      <c r="X92" s="67">
        <f t="shared" si="30"/>
        <v>1</v>
      </c>
      <c r="Y92" s="88">
        <f t="shared" si="28"/>
        <v>0.7957311356032184</v>
      </c>
      <c r="Z92" s="89">
        <f t="shared" si="31"/>
        <v>7.9573113560321845E-3</v>
      </c>
    </row>
    <row r="93" spans="1:26">
      <c r="A93" s="70" t="s">
        <v>62</v>
      </c>
      <c r="B93" s="70">
        <v>2002</v>
      </c>
      <c r="C93" s="82">
        <v>304872.51046999899</v>
      </c>
      <c r="D93" s="82">
        <v>3272.44416</v>
      </c>
      <c r="E93" s="82">
        <v>25618.661055</v>
      </c>
      <c r="F93" s="82">
        <v>29330.080744999901</v>
      </c>
      <c r="G93" s="82">
        <v>5619.8994496999903</v>
      </c>
      <c r="H93" s="82">
        <v>152879.01625370001</v>
      </c>
      <c r="I93" s="82">
        <v>88152.408806599109</v>
      </c>
      <c r="J93" s="67">
        <f t="shared" si="23"/>
        <v>1.0733811831559097</v>
      </c>
      <c r="K93" s="67">
        <f t="shared" si="24"/>
        <v>8.4030734734022552</v>
      </c>
      <c r="L93" s="67">
        <f t="shared" si="25"/>
        <v>9.6204412460093316</v>
      </c>
      <c r="M93" s="67">
        <f t="shared" si="26"/>
        <v>1.8433605053588513</v>
      </c>
      <c r="N93" s="67">
        <f t="shared" si="16"/>
        <v>50.145228252300591</v>
      </c>
      <c r="O93" s="67">
        <f t="shared" si="32"/>
        <v>28.914515339773068</v>
      </c>
      <c r="P93" s="67"/>
      <c r="Q93" s="67">
        <v>-0.46400000000000002</v>
      </c>
      <c r="R93" s="67">
        <v>0.41499999999999998</v>
      </c>
      <c r="S93" s="67">
        <v>-2.02</v>
      </c>
      <c r="T93" s="67"/>
      <c r="U93" s="67">
        <f t="shared" si="33"/>
        <v>0.42296905670022661</v>
      </c>
      <c r="V93" s="67">
        <f t="shared" si="33"/>
        <v>0.48424531473446625</v>
      </c>
      <c r="W93" s="67">
        <f t="shared" si="33"/>
        <v>9.2785628565307074E-2</v>
      </c>
      <c r="X93" s="67">
        <f t="shared" si="30"/>
        <v>0.99999999999999989</v>
      </c>
      <c r="Y93" s="88">
        <f t="shared" si="28"/>
        <v>-0.18272280639602198</v>
      </c>
      <c r="Z93" s="89">
        <f t="shared" si="31"/>
        <v>-1.8272280639602199E-3</v>
      </c>
    </row>
    <row r="94" spans="1:26">
      <c r="A94" s="70" t="s">
        <v>62</v>
      </c>
      <c r="B94" s="70">
        <v>2003</v>
      </c>
      <c r="C94" s="82">
        <v>358075.95428000001</v>
      </c>
      <c r="D94" s="82">
        <v>5186.1887999999899</v>
      </c>
      <c r="E94" s="82">
        <v>26683.862633000001</v>
      </c>
      <c r="F94" s="82">
        <v>33315.556104000003</v>
      </c>
      <c r="G94" s="82">
        <v>6312.1529061000001</v>
      </c>
      <c r="H94" s="82">
        <v>183559.4290906</v>
      </c>
      <c r="I94" s="82">
        <v>103018.76474629999</v>
      </c>
      <c r="J94" s="67">
        <f t="shared" si="23"/>
        <v>1.4483488036576211</v>
      </c>
      <c r="K94" s="67">
        <f t="shared" si="24"/>
        <v>7.4520118745908208</v>
      </c>
      <c r="L94" s="67">
        <f t="shared" si="25"/>
        <v>9.3040472854395215</v>
      </c>
      <c r="M94" s="67">
        <f t="shared" si="26"/>
        <v>1.7627972028426593</v>
      </c>
      <c r="N94" s="67">
        <f t="shared" si="16"/>
        <v>51.262707505644009</v>
      </c>
      <c r="O94" s="67">
        <f t="shared" si="32"/>
        <v>28.770087327825355</v>
      </c>
      <c r="P94" s="67"/>
      <c r="Q94" s="67">
        <v>-0.67600000000000005</v>
      </c>
      <c r="R94" s="67">
        <v>0.54300000000000004</v>
      </c>
      <c r="S94" s="67">
        <v>-1.5329999999999999</v>
      </c>
      <c r="T94" s="67"/>
      <c r="U94" s="67">
        <f t="shared" si="33"/>
        <v>0.40240129998150281</v>
      </c>
      <c r="V94" s="67">
        <f t="shared" si="33"/>
        <v>0.5024093876602701</v>
      </c>
      <c r="W94" s="67">
        <f t="shared" si="33"/>
        <v>9.5189312358227085E-2</v>
      </c>
      <c r="X94" s="67">
        <f t="shared" si="30"/>
        <v>1</v>
      </c>
      <c r="Y94" s="88">
        <f t="shared" si="28"/>
        <v>-0.14514019713313137</v>
      </c>
      <c r="Z94" s="89">
        <f t="shared" si="31"/>
        <v>-1.4514019713313137E-3</v>
      </c>
    </row>
    <row r="95" spans="1:26">
      <c r="A95" s="70" t="s">
        <v>62</v>
      </c>
      <c r="B95" s="70">
        <v>2004</v>
      </c>
      <c r="C95" s="82">
        <v>410676.15590999898</v>
      </c>
      <c r="D95" s="82">
        <v>6525.4033040000004</v>
      </c>
      <c r="E95" s="82">
        <v>29197.3451529999</v>
      </c>
      <c r="F95" s="82">
        <v>36827.933699000001</v>
      </c>
      <c r="G95" s="82">
        <v>7055.7626995999999</v>
      </c>
      <c r="H95" s="82">
        <v>213332.58137510001</v>
      </c>
      <c r="I95" s="82">
        <v>117737.12967929906</v>
      </c>
      <c r="J95" s="67">
        <f t="shared" si="23"/>
        <v>1.58894136172592</v>
      </c>
      <c r="K95" s="67">
        <f t="shared" si="24"/>
        <v>7.1095788574096304</v>
      </c>
      <c r="L95" s="67">
        <f t="shared" si="25"/>
        <v>8.9676337837035192</v>
      </c>
      <c r="M95" s="67">
        <f t="shared" si="26"/>
        <v>1.7180843343498846</v>
      </c>
      <c r="N95" s="67">
        <f t="shared" si="16"/>
        <v>51.946668513633533</v>
      </c>
      <c r="O95" s="67">
        <f t="shared" si="32"/>
        <v>28.66909314917751</v>
      </c>
      <c r="P95" s="67"/>
      <c r="Q95" s="67">
        <v>0.19400000000000001</v>
      </c>
      <c r="R95" s="67">
        <v>1.0129999999999999</v>
      </c>
      <c r="S95" s="67">
        <v>-0.60599999999999998</v>
      </c>
      <c r="T95" s="67"/>
      <c r="U95" s="67">
        <f t="shared" si="33"/>
        <v>0.39952010169949065</v>
      </c>
      <c r="V95" s="67">
        <f t="shared" si="33"/>
        <v>0.50393279730416973</v>
      </c>
      <c r="W95" s="67">
        <f t="shared" si="33"/>
        <v>9.6547100996339508E-2</v>
      </c>
      <c r="X95" s="67">
        <f t="shared" si="30"/>
        <v>0.99999999999999978</v>
      </c>
      <c r="Y95" s="88">
        <f t="shared" si="28"/>
        <v>0.52948328019504332</v>
      </c>
      <c r="Z95" s="89">
        <f t="shared" si="31"/>
        <v>5.2948328019504333E-3</v>
      </c>
    </row>
    <row r="96" spans="1:26">
      <c r="A96" s="70" t="s">
        <v>62</v>
      </c>
      <c r="B96" s="70">
        <v>2005</v>
      </c>
      <c r="C96" s="82">
        <v>434401.96135</v>
      </c>
      <c r="D96" s="82">
        <v>7206.3661679999896</v>
      </c>
      <c r="E96" s="82">
        <v>32099.319201999901</v>
      </c>
      <c r="F96" s="82">
        <v>37466.895935</v>
      </c>
      <c r="G96" s="82">
        <v>7370.1926715999998</v>
      </c>
      <c r="H96" s="82">
        <v>220663.9547346</v>
      </c>
      <c r="I96" s="82">
        <v>129595.23263880008</v>
      </c>
      <c r="J96" s="67">
        <f t="shared" si="23"/>
        <v>1.6589165816849942</v>
      </c>
      <c r="K96" s="67">
        <f t="shared" si="24"/>
        <v>7.3893126776509428</v>
      </c>
      <c r="L96" s="67">
        <f t="shared" si="25"/>
        <v>8.6249371017026153</v>
      </c>
      <c r="M96" s="67">
        <f t="shared" si="26"/>
        <v>1.6966296949248338</v>
      </c>
      <c r="N96" s="67">
        <f t="shared" si="16"/>
        <v>50.79718195765922</v>
      </c>
      <c r="O96" s="67">
        <f t="shared" si="32"/>
        <v>29.833021986377382</v>
      </c>
      <c r="P96" s="67"/>
      <c r="Q96" s="67">
        <v>0.92700000000000005</v>
      </c>
      <c r="R96" s="67">
        <v>0.81899999999999995</v>
      </c>
      <c r="S96" s="67">
        <v>-0.70099999999999996</v>
      </c>
      <c r="T96" s="67"/>
      <c r="U96" s="67">
        <f t="shared" si="33"/>
        <v>0.41721884496941453</v>
      </c>
      <c r="V96" s="67">
        <f t="shared" si="33"/>
        <v>0.48698525187462649</v>
      </c>
      <c r="W96" s="67">
        <f t="shared" si="33"/>
        <v>9.5795903155958942E-2</v>
      </c>
      <c r="X96" s="67">
        <f t="shared" si="30"/>
        <v>1</v>
      </c>
      <c r="Y96" s="88">
        <f t="shared" si="28"/>
        <v>0.71844986245963915</v>
      </c>
      <c r="Z96" s="89">
        <f t="shared" si="31"/>
        <v>7.1844986245963912E-3</v>
      </c>
    </row>
    <row r="97" spans="1:26">
      <c r="A97" s="70" t="s">
        <v>62</v>
      </c>
      <c r="B97" s="70">
        <v>2006</v>
      </c>
      <c r="C97" s="82">
        <v>478987.38494999899</v>
      </c>
      <c r="D97" s="82">
        <v>10148.907300000001</v>
      </c>
      <c r="E97" s="82">
        <v>34256.551282</v>
      </c>
      <c r="F97" s="82">
        <v>39920.732484</v>
      </c>
      <c r="G97" s="82">
        <v>7798.6051317000001</v>
      </c>
      <c r="H97" s="82">
        <v>239917.93420289899</v>
      </c>
      <c r="I97" s="82">
        <v>146944.65454940003</v>
      </c>
      <c r="J97" s="67">
        <f t="shared" si="23"/>
        <v>2.118825593091441</v>
      </c>
      <c r="K97" s="67">
        <f t="shared" si="24"/>
        <v>7.1518692054021438</v>
      </c>
      <c r="L97" s="67">
        <f t="shared" si="25"/>
        <v>8.3344016436189197</v>
      </c>
      <c r="M97" s="67">
        <f t="shared" si="26"/>
        <v>1.6281441592692651</v>
      </c>
      <c r="N97" s="67">
        <f t="shared" si="16"/>
        <v>50.088570543030855</v>
      </c>
      <c r="O97" s="67">
        <f t="shared" si="32"/>
        <v>30.678188855587386</v>
      </c>
      <c r="P97" s="67"/>
      <c r="Q97" s="67">
        <v>0.89700000000000002</v>
      </c>
      <c r="R97" s="67">
        <v>1.121</v>
      </c>
      <c r="S97" s="67">
        <v>-0.42399999999999999</v>
      </c>
      <c r="T97" s="67"/>
      <c r="U97" s="67">
        <f t="shared" si="33"/>
        <v>0.41788569471628062</v>
      </c>
      <c r="V97" s="67">
        <f t="shared" si="33"/>
        <v>0.48698139197756296</v>
      </c>
      <c r="W97" s="67">
        <f t="shared" si="33"/>
        <v>9.5132913306156364E-2</v>
      </c>
      <c r="X97" s="67">
        <f t="shared" si="30"/>
        <v>0.99999999999999989</v>
      </c>
      <c r="Y97" s="88">
        <f t="shared" si="28"/>
        <v>0.88041325332554143</v>
      </c>
      <c r="Z97" s="89">
        <f t="shared" si="31"/>
        <v>8.8041325332554148E-3</v>
      </c>
    </row>
    <row r="98" spans="1:26" s="78" customFormat="1">
      <c r="A98" s="80" t="s">
        <v>62</v>
      </c>
      <c r="B98" s="80">
        <v>2007</v>
      </c>
      <c r="C98" s="82">
        <v>478987.38494999899</v>
      </c>
      <c r="D98" s="82">
        <v>10148.907300000001</v>
      </c>
      <c r="E98" s="82">
        <v>34256.551282</v>
      </c>
      <c r="F98" s="82">
        <v>39920.732484</v>
      </c>
      <c r="G98" s="82">
        <v>7798.6051317000001</v>
      </c>
      <c r="H98" s="82">
        <v>239917.93420289899</v>
      </c>
      <c r="I98" s="82">
        <v>146944.65454940003</v>
      </c>
      <c r="J98" s="67">
        <f t="shared" si="23"/>
        <v>2.118825593091441</v>
      </c>
      <c r="K98" s="67">
        <f t="shared" si="24"/>
        <v>7.1518692054021438</v>
      </c>
      <c r="L98" s="67">
        <f t="shared" si="25"/>
        <v>8.3344016436189197</v>
      </c>
      <c r="M98" s="67">
        <f t="shared" si="26"/>
        <v>1.6281441592692651</v>
      </c>
      <c r="N98" s="67">
        <f t="shared" si="16"/>
        <v>50.088570543030855</v>
      </c>
      <c r="O98" s="67">
        <f>I98/$C98*100</f>
        <v>30.678188855587386</v>
      </c>
      <c r="P98" s="67"/>
      <c r="Q98" s="67">
        <v>9.9000000000000005E-2</v>
      </c>
      <c r="R98" s="67">
        <v>2.17</v>
      </c>
      <c r="S98" s="67">
        <v>0.28699999999999998</v>
      </c>
      <c r="T98" s="67"/>
      <c r="U98" s="67">
        <f t="shared" si="33"/>
        <v>0.41788569471628062</v>
      </c>
      <c r="V98" s="67">
        <f t="shared" si="33"/>
        <v>0.48698139197756296</v>
      </c>
      <c r="W98" s="67">
        <f t="shared" si="33"/>
        <v>9.5132913306156364E-2</v>
      </c>
      <c r="X98" s="67">
        <f>SUM(U98:W98)</f>
        <v>0.99999999999999989</v>
      </c>
      <c r="Y98" s="88">
        <f t="shared" si="28"/>
        <v>1.1254234504870904</v>
      </c>
      <c r="Z98" s="89">
        <f>Y98/100</f>
        <v>1.1254234504870904E-2</v>
      </c>
    </row>
    <row r="99" spans="1:26" s="78" customFormat="1">
      <c r="A99" s="80" t="s">
        <v>62</v>
      </c>
      <c r="B99" s="80">
        <v>2008</v>
      </c>
      <c r="C99" s="82">
        <v>478987.38494999899</v>
      </c>
      <c r="D99" s="82">
        <v>10148.907300000001</v>
      </c>
      <c r="E99" s="82">
        <v>34256.551282</v>
      </c>
      <c r="F99" s="82">
        <v>39920.732484</v>
      </c>
      <c r="G99" s="82">
        <v>7798.6051317000001</v>
      </c>
      <c r="H99" s="82">
        <v>239917.93420289899</v>
      </c>
      <c r="I99" s="82">
        <v>146944.65454940003</v>
      </c>
      <c r="J99" s="67">
        <f t="shared" si="23"/>
        <v>2.118825593091441</v>
      </c>
      <c r="K99" s="67">
        <f t="shared" si="24"/>
        <v>7.1518692054021438</v>
      </c>
      <c r="L99" s="67">
        <f t="shared" si="25"/>
        <v>8.3344016436189197</v>
      </c>
      <c r="M99" s="67">
        <f t="shared" si="26"/>
        <v>1.6281441592692651</v>
      </c>
      <c r="N99" s="67">
        <f t="shared" si="16"/>
        <v>50.088570543030855</v>
      </c>
      <c r="O99" s="67">
        <f>I99/$C99*100</f>
        <v>30.678188855587386</v>
      </c>
      <c r="P99" s="67"/>
      <c r="Q99" s="67">
        <v>-2.2240000000000002</v>
      </c>
      <c r="R99" s="67">
        <v>1.339</v>
      </c>
      <c r="S99" s="67">
        <v>-1.57</v>
      </c>
      <c r="T99" s="67"/>
      <c r="U99" s="67">
        <f t="shared" si="33"/>
        <v>0.41788569471628062</v>
      </c>
      <c r="V99" s="67">
        <f t="shared" si="33"/>
        <v>0.48698139197756296</v>
      </c>
      <c r="W99" s="67">
        <f t="shared" si="33"/>
        <v>9.5132913306156364E-2</v>
      </c>
      <c r="X99" s="67">
        <f>SUM(U99:W99)</f>
        <v>0.99999999999999989</v>
      </c>
      <c r="Y99" s="88">
        <f t="shared" si="28"/>
        <v>-0.42666837508171684</v>
      </c>
      <c r="Z99" s="89">
        <f>Y99/100</f>
        <v>-4.2666837508171683E-3</v>
      </c>
    </row>
    <row r="100" spans="1:26" s="78" customFormat="1">
      <c r="A100" s="80" t="s">
        <v>62</v>
      </c>
      <c r="B100" s="80">
        <v>2009</v>
      </c>
      <c r="C100" s="82">
        <v>478987.38494999899</v>
      </c>
      <c r="D100" s="82">
        <v>10148.907300000001</v>
      </c>
      <c r="E100" s="82">
        <v>34256.551282</v>
      </c>
      <c r="F100" s="82">
        <v>39920.732484</v>
      </c>
      <c r="G100" s="82">
        <v>7798.6051317000001</v>
      </c>
      <c r="H100" s="82">
        <v>239917.93420289899</v>
      </c>
      <c r="I100" s="82">
        <v>146944.65454940003</v>
      </c>
      <c r="J100" s="67">
        <f t="shared" ref="J100:N102" si="34">D100/$C100*100</f>
        <v>2.118825593091441</v>
      </c>
      <c r="K100" s="67">
        <f t="shared" si="34"/>
        <v>7.1518692054021438</v>
      </c>
      <c r="L100" s="67">
        <f t="shared" si="34"/>
        <v>8.3344016436189197</v>
      </c>
      <c r="M100" s="67">
        <f t="shared" si="34"/>
        <v>1.6281441592692651</v>
      </c>
      <c r="N100" s="67">
        <f t="shared" si="34"/>
        <v>50.088570543030855</v>
      </c>
      <c r="O100" s="67">
        <f>I100/$C100*100</f>
        <v>30.678188855587386</v>
      </c>
      <c r="P100" s="67"/>
      <c r="Q100" s="67">
        <v>-6.9880000000000004</v>
      </c>
      <c r="R100" s="67">
        <v>-3.2759999999999998</v>
      </c>
      <c r="S100" s="67">
        <v>-7.3319999999999999</v>
      </c>
      <c r="T100" s="67"/>
      <c r="U100" s="67">
        <f t="shared" ref="U100:W102" si="35">K100/($K100+$L100+$M100)</f>
        <v>0.41788569471628062</v>
      </c>
      <c r="V100" s="67">
        <f t="shared" si="35"/>
        <v>0.48698139197756296</v>
      </c>
      <c r="W100" s="67">
        <f t="shared" si="35"/>
        <v>9.5132913306156364E-2</v>
      </c>
      <c r="X100" s="67">
        <f>SUM(U100:W100)</f>
        <v>0.99999999999999989</v>
      </c>
      <c r="Y100" s="88">
        <f>Q100*U100+V100*R100+W100*S100</f>
        <v>-5.2130507951566036</v>
      </c>
      <c r="Z100" s="89">
        <f>Y100/100</f>
        <v>-5.2130507951566034E-2</v>
      </c>
    </row>
    <row r="101" spans="1:26" s="78" customFormat="1">
      <c r="A101" s="80" t="s">
        <v>62</v>
      </c>
      <c r="B101" s="80">
        <v>2010</v>
      </c>
      <c r="C101" s="82">
        <v>478987.38494999899</v>
      </c>
      <c r="D101" s="82">
        <v>10148.907300000001</v>
      </c>
      <c r="E101" s="82">
        <v>34256.551282</v>
      </c>
      <c r="F101" s="82">
        <v>39920.732484</v>
      </c>
      <c r="G101" s="82">
        <v>7798.6051317000001</v>
      </c>
      <c r="H101" s="82">
        <v>239917.93420289899</v>
      </c>
      <c r="I101" s="82">
        <v>146944.65454940003</v>
      </c>
      <c r="J101" s="67">
        <f t="shared" si="34"/>
        <v>2.118825593091441</v>
      </c>
      <c r="K101" s="67">
        <f t="shared" si="34"/>
        <v>7.1518692054021438</v>
      </c>
      <c r="L101" s="67">
        <f t="shared" si="34"/>
        <v>8.3344016436189197</v>
      </c>
      <c r="M101" s="67">
        <f t="shared" si="34"/>
        <v>1.6281441592692651</v>
      </c>
      <c r="N101" s="67">
        <f t="shared" si="34"/>
        <v>50.088570543030855</v>
      </c>
      <c r="O101" s="67">
        <f>I101/$C101*100</f>
        <v>30.678188855587386</v>
      </c>
      <c r="P101" s="67"/>
      <c r="Q101" s="67">
        <v>-5.1289999999999996</v>
      </c>
      <c r="R101" s="67">
        <v>-2.6549999999999998</v>
      </c>
      <c r="S101" s="67">
        <v>-3.6139999999999999</v>
      </c>
      <c r="T101" s="67"/>
      <c r="U101" s="67">
        <f t="shared" si="35"/>
        <v>0.41788569471628062</v>
      </c>
      <c r="V101" s="67">
        <f t="shared" si="35"/>
        <v>0.48698139197756296</v>
      </c>
      <c r="W101" s="67">
        <f t="shared" si="35"/>
        <v>9.5132913306156364E-2</v>
      </c>
      <c r="X101" s="67">
        <f>SUM(U101:W101)</f>
        <v>0.99999999999999989</v>
      </c>
      <c r="Y101" s="88">
        <f>Q101*U101+V101*R101+W101*S101</f>
        <v>-3.7800816725886817</v>
      </c>
      <c r="Z101" s="89">
        <f>Y101/100</f>
        <v>-3.7800816725886817E-2</v>
      </c>
    </row>
    <row r="102" spans="1:26" s="78" customFormat="1">
      <c r="A102" s="80" t="s">
        <v>62</v>
      </c>
      <c r="B102" s="80">
        <v>2011</v>
      </c>
      <c r="C102" s="82">
        <v>478987.38494999899</v>
      </c>
      <c r="D102" s="82">
        <v>10148.907300000001</v>
      </c>
      <c r="E102" s="82">
        <v>34256.551282</v>
      </c>
      <c r="F102" s="82">
        <v>39920.732484</v>
      </c>
      <c r="G102" s="82">
        <v>7798.6051317000001</v>
      </c>
      <c r="H102" s="82">
        <v>239917.93420289899</v>
      </c>
      <c r="I102" s="82">
        <v>146944.65454940003</v>
      </c>
      <c r="J102" s="67">
        <f t="shared" si="34"/>
        <v>2.118825593091441</v>
      </c>
      <c r="K102" s="67">
        <f t="shared" si="34"/>
        <v>7.1518692054021438</v>
      </c>
      <c r="L102" s="67">
        <f t="shared" si="34"/>
        <v>8.3344016436189197</v>
      </c>
      <c r="M102" s="67">
        <f t="shared" si="34"/>
        <v>1.6281441592692651</v>
      </c>
      <c r="N102" s="67">
        <f t="shared" si="34"/>
        <v>50.088570543030855</v>
      </c>
      <c r="O102" s="67">
        <f>I102/$C102*100</f>
        <v>30.678188855587386</v>
      </c>
      <c r="P102" s="67"/>
      <c r="Q102" s="67">
        <v>-5.117</v>
      </c>
      <c r="R102" s="67">
        <v>-3.1930000000000001</v>
      </c>
      <c r="S102" s="67">
        <v>-4.5679999999999996</v>
      </c>
      <c r="T102" s="67"/>
      <c r="U102" s="67">
        <f t="shared" si="35"/>
        <v>0.41788569471628062</v>
      </c>
      <c r="V102" s="67">
        <f t="shared" si="35"/>
        <v>0.48698139197756296</v>
      </c>
      <c r="W102" s="67">
        <f t="shared" si="35"/>
        <v>9.5132913306156364E-2</v>
      </c>
      <c r="X102" s="67">
        <f>SUM(U102:W102)</f>
        <v>0.99999999999999989</v>
      </c>
      <c r="Y102" s="88">
        <f>Q102*U102+V102*R102+W102*S102</f>
        <v>-4.127819832430089</v>
      </c>
      <c r="Z102" s="89">
        <f>Y102/100</f>
        <v>-4.1278198324300887E-2</v>
      </c>
    </row>
    <row r="103" spans="1:26">
      <c r="C103" s="82" t="s">
        <v>43</v>
      </c>
      <c r="D103" s="82" t="s">
        <v>44</v>
      </c>
      <c r="E103" s="82" t="s">
        <v>45</v>
      </c>
      <c r="F103" s="82" t="s">
        <v>46</v>
      </c>
      <c r="G103" s="82" t="s">
        <v>47</v>
      </c>
      <c r="H103" s="82" t="s">
        <v>74</v>
      </c>
      <c r="I103" s="82" t="s">
        <v>48</v>
      </c>
      <c r="J103" s="67" t="s">
        <v>49</v>
      </c>
      <c r="K103" s="67" t="s">
        <v>50</v>
      </c>
      <c r="L103" s="67" t="s">
        <v>51</v>
      </c>
      <c r="M103" s="67" t="s">
        <v>52</v>
      </c>
      <c r="N103" s="67" t="s">
        <v>73</v>
      </c>
      <c r="O103" s="67" t="s">
        <v>53</v>
      </c>
      <c r="P103" s="67" t="s">
        <v>54</v>
      </c>
      <c r="Q103" s="67" t="s">
        <v>55</v>
      </c>
      <c r="R103" s="67" t="s">
        <v>56</v>
      </c>
      <c r="S103" s="67" t="s">
        <v>57</v>
      </c>
      <c r="T103" s="67" t="s">
        <v>58</v>
      </c>
      <c r="U103" s="67"/>
      <c r="V103" s="67"/>
      <c r="W103" s="67"/>
      <c r="X103" s="67"/>
      <c r="Y103" s="88"/>
      <c r="Z103" s="89"/>
    </row>
    <row r="104" spans="1:26" ht="12.75" hidden="1" customHeight="1">
      <c r="A104" s="70" t="s">
        <v>63</v>
      </c>
      <c r="B104" s="70">
        <v>1980</v>
      </c>
      <c r="C104" s="82">
        <v>77666.873938000004</v>
      </c>
      <c r="D104" s="82">
        <v>256.36241799999902</v>
      </c>
      <c r="E104" s="82">
        <v>4019.9668267000002</v>
      </c>
      <c r="F104" s="82">
        <v>4959.3505243</v>
      </c>
      <c r="G104" s="82">
        <v>760.23772064000002</v>
      </c>
      <c r="H104" s="82">
        <v>37411.398490530002</v>
      </c>
      <c r="I104" s="82">
        <v>30259.557957830013</v>
      </c>
      <c r="J104" s="67">
        <f t="shared" ref="J104:J132" si="36">D104/$C104*100</f>
        <v>0.33007948563070572</v>
      </c>
      <c r="K104" s="67">
        <f t="shared" ref="K104:K132" si="37">E104/$C104*100</f>
        <v>5.1759091397306189</v>
      </c>
      <c r="L104" s="67">
        <f t="shared" ref="L104:L132" si="38">F104/$C104*100</f>
        <v>6.3854128186734487</v>
      </c>
      <c r="M104" s="67">
        <f t="shared" ref="M104:N132" si="39">G104/$C104*100</f>
        <v>0.97884423833883594</v>
      </c>
      <c r="N104" s="67">
        <f t="shared" si="16"/>
        <v>48.169054055651593</v>
      </c>
      <c r="O104" s="67">
        <f t="shared" ref="O104:O119" si="40">I104/$C104*100</f>
        <v>38.960700261974814</v>
      </c>
      <c r="P104" s="67"/>
      <c r="Q104" s="67">
        <v>-2.5870000000000002</v>
      </c>
      <c r="R104" s="67">
        <v>9.0999999999999998E-2</v>
      </c>
      <c r="S104" s="67">
        <v>-6.4850000000000003</v>
      </c>
      <c r="T104" s="67"/>
      <c r="U104" s="67">
        <f t="shared" ref="U104:W130" si="41">K104/($K104+$L104+$M104)</f>
        <v>0.41274645475392296</v>
      </c>
      <c r="V104" s="67">
        <f t="shared" si="41"/>
        <v>0.50919682550395162</v>
      </c>
      <c r="W104" s="67">
        <f t="shared" si="41"/>
        <v>7.8056719742125441E-2</v>
      </c>
      <c r="X104" s="67">
        <f t="shared" si="30"/>
        <v>1</v>
      </c>
      <c r="Y104" s="88">
        <f t="shared" ref="Y104:Y132" si="42">Q104*U104+V104*R104+W104*S104</f>
        <v>-1.5276359948552227</v>
      </c>
      <c r="Z104" s="89">
        <f t="shared" si="31"/>
        <v>-1.5276359948552228E-2</v>
      </c>
    </row>
    <row r="105" spans="1:26" ht="12.75" hidden="1" customHeight="1">
      <c r="A105" s="70" t="s">
        <v>63</v>
      </c>
      <c r="B105" s="70">
        <v>1981</v>
      </c>
      <c r="C105" s="82">
        <v>75267.905849999894</v>
      </c>
      <c r="D105" s="82">
        <v>321.42787800000002</v>
      </c>
      <c r="E105" s="82">
        <v>4864.9360916999904</v>
      </c>
      <c r="F105" s="82">
        <v>4491.0699930000001</v>
      </c>
      <c r="G105" s="82">
        <v>711.34500924999895</v>
      </c>
      <c r="H105" s="82">
        <v>31881.52113153</v>
      </c>
      <c r="I105" s="82">
        <v>32997.605746519912</v>
      </c>
      <c r="J105" s="67">
        <f t="shared" si="36"/>
        <v>0.42704506571574885</v>
      </c>
      <c r="K105" s="67">
        <f t="shared" si="37"/>
        <v>6.4634933531899197</v>
      </c>
      <c r="L105" s="67">
        <f t="shared" si="38"/>
        <v>5.9667795221381281</v>
      </c>
      <c r="M105" s="67">
        <f t="shared" si="39"/>
        <v>0.94508409821793915</v>
      </c>
      <c r="N105" s="67">
        <f t="shared" si="16"/>
        <v>42.357390937733982</v>
      </c>
      <c r="O105" s="67">
        <f t="shared" si="40"/>
        <v>43.84020702300429</v>
      </c>
      <c r="P105" s="67"/>
      <c r="Q105" s="67">
        <v>-1.712</v>
      </c>
      <c r="R105" s="67">
        <v>-2.081</v>
      </c>
      <c r="S105" s="67">
        <v>-5.2930000000000001</v>
      </c>
      <c r="T105" s="67"/>
      <c r="U105" s="67">
        <f t="shared" si="41"/>
        <v>0.48323894203149337</v>
      </c>
      <c r="V105" s="67">
        <f t="shared" si="41"/>
        <v>0.44610245049454217</v>
      </c>
      <c r="W105" s="67">
        <f t="shared" si="41"/>
        <v>7.0658607473964463E-2</v>
      </c>
      <c r="X105" s="67">
        <f t="shared" si="30"/>
        <v>1</v>
      </c>
      <c r="Y105" s="88">
        <f t="shared" si="42"/>
        <v>-2.1296402775967529</v>
      </c>
      <c r="Z105" s="89">
        <f t="shared" si="31"/>
        <v>-2.1296402775967529E-2</v>
      </c>
    </row>
    <row r="106" spans="1:26">
      <c r="A106" s="70" t="s">
        <v>63</v>
      </c>
      <c r="B106" s="70">
        <v>1982</v>
      </c>
      <c r="C106" s="82">
        <v>73445.848301000005</v>
      </c>
      <c r="D106" s="82">
        <v>209.93785600000001</v>
      </c>
      <c r="E106" s="82">
        <v>5132.1147128000002</v>
      </c>
      <c r="F106" s="82">
        <v>4629.1903615000001</v>
      </c>
      <c r="G106" s="82">
        <v>830.60352485999897</v>
      </c>
      <c r="H106" s="82">
        <v>32615.808741469998</v>
      </c>
      <c r="I106" s="82">
        <v>30028.193104370006</v>
      </c>
      <c r="J106" s="67">
        <f t="shared" si="36"/>
        <v>0.28584033115067392</v>
      </c>
      <c r="K106" s="67">
        <f t="shared" si="37"/>
        <v>6.9876171785330499</v>
      </c>
      <c r="L106" s="67">
        <f t="shared" si="38"/>
        <v>6.302861861610455</v>
      </c>
      <c r="M106" s="67">
        <f t="shared" si="39"/>
        <v>1.130906026785846</v>
      </c>
      <c r="N106" s="67">
        <f t="shared" si="16"/>
        <v>44.407967905554052</v>
      </c>
      <c r="O106" s="67">
        <f t="shared" si="40"/>
        <v>40.884806696365921</v>
      </c>
      <c r="P106" s="67"/>
      <c r="Q106" s="67">
        <v>-6.3550000000000004</v>
      </c>
      <c r="R106" s="67">
        <v>-1.56</v>
      </c>
      <c r="S106" s="67">
        <v>-4.7359999999999998</v>
      </c>
      <c r="T106" s="67"/>
      <c r="U106" s="67">
        <f t="shared" si="41"/>
        <v>0.48453162758664736</v>
      </c>
      <c r="V106" s="67">
        <f t="shared" si="41"/>
        <v>0.43704968921910087</v>
      </c>
      <c r="W106" s="67">
        <f t="shared" si="41"/>
        <v>7.8418683194251756E-2</v>
      </c>
      <c r="X106" s="67">
        <f t="shared" si="30"/>
        <v>1</v>
      </c>
      <c r="Y106" s="88">
        <f t="shared" si="42"/>
        <v>-4.1323868921029172</v>
      </c>
      <c r="Z106" s="89">
        <f t="shared" si="31"/>
        <v>-4.1323868921029169E-2</v>
      </c>
    </row>
    <row r="107" spans="1:26">
      <c r="A107" s="70" t="s">
        <v>63</v>
      </c>
      <c r="B107" s="70">
        <v>1983</v>
      </c>
      <c r="C107" s="82">
        <v>72681.210670999906</v>
      </c>
      <c r="D107" s="82">
        <v>265.067296</v>
      </c>
      <c r="E107" s="82">
        <v>5365.4199474999896</v>
      </c>
      <c r="F107" s="82">
        <v>4654.3385625999899</v>
      </c>
      <c r="G107" s="82">
        <v>859.99549106999996</v>
      </c>
      <c r="H107" s="82">
        <v>32396.953391110001</v>
      </c>
      <c r="I107" s="82">
        <v>29139.435982719919</v>
      </c>
      <c r="J107" s="67">
        <f t="shared" si="36"/>
        <v>0.3646985149984065</v>
      </c>
      <c r="K107" s="67">
        <f t="shared" si="37"/>
        <v>7.3821279226995786</v>
      </c>
      <c r="L107" s="67">
        <f t="shared" si="38"/>
        <v>6.4037713731385182</v>
      </c>
      <c r="M107" s="67">
        <f t="shared" si="39"/>
        <v>1.1832432111826965</v>
      </c>
      <c r="N107" s="67">
        <f t="shared" si="39"/>
        <v>44.574042028219154</v>
      </c>
      <c r="O107" s="67">
        <f t="shared" si="40"/>
        <v>40.092116949761639</v>
      </c>
      <c r="P107" s="67"/>
      <c r="Q107" s="67">
        <v>-4.9610000000000003</v>
      </c>
      <c r="R107" s="67">
        <v>-0.36499999999999999</v>
      </c>
      <c r="S107" s="67">
        <v>-4.43</v>
      </c>
      <c r="T107" s="67"/>
      <c r="U107" s="67">
        <f t="shared" si="41"/>
        <v>0.49315636612031916</v>
      </c>
      <c r="V107" s="67">
        <f t="shared" si="41"/>
        <v>0.42779814342304751</v>
      </c>
      <c r="W107" s="67">
        <f t="shared" si="41"/>
        <v>7.9045490456633338E-2</v>
      </c>
      <c r="X107" s="67">
        <f t="shared" si="30"/>
        <v>1</v>
      </c>
      <c r="Y107" s="88">
        <f t="shared" si="42"/>
        <v>-2.9528665773952012</v>
      </c>
      <c r="Z107" s="89">
        <f t="shared" si="31"/>
        <v>-2.9528665773952013E-2</v>
      </c>
    </row>
    <row r="108" spans="1:26">
      <c r="A108" s="70" t="s">
        <v>63</v>
      </c>
      <c r="B108" s="70">
        <v>1984</v>
      </c>
      <c r="C108" s="82">
        <v>73367.788060999897</v>
      </c>
      <c r="D108" s="82">
        <v>449.45278300000001</v>
      </c>
      <c r="E108" s="82">
        <v>7759.1320342999898</v>
      </c>
      <c r="F108" s="82">
        <v>4866.1270334000001</v>
      </c>
      <c r="G108" s="82">
        <v>894.71445986000003</v>
      </c>
      <c r="H108" s="82">
        <v>31651.39242253</v>
      </c>
      <c r="I108" s="82">
        <v>27746.969327909901</v>
      </c>
      <c r="J108" s="67">
        <f t="shared" si="36"/>
        <v>0.61260233527323082</v>
      </c>
      <c r="K108" s="67">
        <f t="shared" si="37"/>
        <v>10.575665751090717</v>
      </c>
      <c r="L108" s="67">
        <f t="shared" si="38"/>
        <v>6.6325115721822963</v>
      </c>
      <c r="M108" s="67">
        <f t="shared" si="39"/>
        <v>1.2194922097366641</v>
      </c>
      <c r="N108" s="67">
        <f t="shared" si="39"/>
        <v>43.140720551932418</v>
      </c>
      <c r="O108" s="67">
        <f t="shared" si="40"/>
        <v>37.819007579784667</v>
      </c>
      <c r="P108" s="67"/>
      <c r="Q108" s="67">
        <v>-1.113</v>
      </c>
      <c r="R108" s="67">
        <v>-0.76700000000000002</v>
      </c>
      <c r="S108" s="67">
        <v>-3.0670000000000002</v>
      </c>
      <c r="T108" s="67"/>
      <c r="U108" s="67">
        <f t="shared" si="41"/>
        <v>0.57390142210584016</v>
      </c>
      <c r="V108" s="67">
        <f t="shared" si="41"/>
        <v>0.35992134329853315</v>
      </c>
      <c r="W108" s="67">
        <f t="shared" si="41"/>
        <v>6.6177234595626702E-2</v>
      </c>
      <c r="X108" s="67">
        <f t="shared" si="30"/>
        <v>1</v>
      </c>
      <c r="Y108" s="88">
        <f t="shared" si="42"/>
        <v>-1.1177775316185621</v>
      </c>
      <c r="Z108" s="89">
        <f t="shared" si="31"/>
        <v>-1.117777531618562E-2</v>
      </c>
    </row>
    <row r="109" spans="1:26">
      <c r="A109" s="70" t="s">
        <v>63</v>
      </c>
      <c r="B109" s="70">
        <v>1985</v>
      </c>
      <c r="C109" s="82">
        <v>78956.585699000003</v>
      </c>
      <c r="D109" s="82">
        <v>795.43292499999905</v>
      </c>
      <c r="E109" s="82">
        <v>9630.9806580000004</v>
      </c>
      <c r="F109" s="82">
        <v>5487.5720709999896</v>
      </c>
      <c r="G109" s="82">
        <v>951.81310607</v>
      </c>
      <c r="H109" s="82">
        <v>34375.214887319897</v>
      </c>
      <c r="I109" s="82">
        <v>27715.572051610114</v>
      </c>
      <c r="J109" s="67">
        <f t="shared" si="36"/>
        <v>1.0074307519227914</v>
      </c>
      <c r="K109" s="67">
        <f t="shared" si="37"/>
        <v>12.197818044862569</v>
      </c>
      <c r="L109" s="67">
        <f t="shared" si="38"/>
        <v>6.9501131823503997</v>
      </c>
      <c r="M109" s="67">
        <f t="shared" si="39"/>
        <v>1.2054891908554943</v>
      </c>
      <c r="N109" s="67">
        <f t="shared" si="39"/>
        <v>43.536855834123614</v>
      </c>
      <c r="O109" s="67">
        <f t="shared" si="40"/>
        <v>35.102292995885129</v>
      </c>
      <c r="P109" s="67"/>
      <c r="Q109" s="67">
        <v>-0.44400000000000001</v>
      </c>
      <c r="R109" s="67">
        <v>-0.746</v>
      </c>
      <c r="S109" s="67">
        <v>-0.51300000000000001</v>
      </c>
      <c r="T109" s="67"/>
      <c r="U109" s="67">
        <f t="shared" si="41"/>
        <v>0.59930064796549509</v>
      </c>
      <c r="V109" s="67">
        <f t="shared" si="41"/>
        <v>0.34147150894502892</v>
      </c>
      <c r="W109" s="67">
        <f t="shared" si="41"/>
        <v>5.9227843089475922E-2</v>
      </c>
      <c r="X109" s="67">
        <f t="shared" si="30"/>
        <v>1</v>
      </c>
      <c r="Y109" s="88">
        <f t="shared" si="42"/>
        <v>-0.55121111687457258</v>
      </c>
      <c r="Z109" s="89">
        <f t="shared" si="31"/>
        <v>-5.5121111687457258E-3</v>
      </c>
    </row>
    <row r="110" spans="1:26">
      <c r="A110" s="70" t="s">
        <v>63</v>
      </c>
      <c r="B110" s="70">
        <v>1986</v>
      </c>
      <c r="C110" s="82">
        <v>97834.292587000004</v>
      </c>
      <c r="D110" s="82">
        <v>1005.306314</v>
      </c>
      <c r="E110" s="82">
        <v>10317.775648000001</v>
      </c>
      <c r="F110" s="82">
        <v>6684.9183848000002</v>
      </c>
      <c r="G110" s="82">
        <v>1354.4074794999899</v>
      </c>
      <c r="H110" s="82">
        <v>48061.345069590003</v>
      </c>
      <c r="I110" s="82">
        <v>30410.539691110014</v>
      </c>
      <c r="J110" s="67">
        <f t="shared" si="36"/>
        <v>1.0275602627841587</v>
      </c>
      <c r="K110" s="67">
        <f t="shared" si="37"/>
        <v>10.546174940473788</v>
      </c>
      <c r="L110" s="67">
        <f t="shared" si="38"/>
        <v>6.8328989846329984</v>
      </c>
      <c r="M110" s="67">
        <f t="shared" si="39"/>
        <v>1.3843893012213189</v>
      </c>
      <c r="N110" s="67">
        <f t="shared" si="39"/>
        <v>49.125254344585798</v>
      </c>
      <c r="O110" s="67">
        <f t="shared" si="40"/>
        <v>31.083722166301936</v>
      </c>
      <c r="P110" s="67"/>
      <c r="Q110" s="67">
        <v>-0.38600000000000001</v>
      </c>
      <c r="R110" s="67">
        <v>-0.55100000000000005</v>
      </c>
      <c r="S110" s="67">
        <v>-1.5640000000000001</v>
      </c>
      <c r="T110" s="67"/>
      <c r="U110" s="67">
        <f t="shared" si="41"/>
        <v>0.56205908329736465</v>
      </c>
      <c r="V110" s="67">
        <f t="shared" si="41"/>
        <v>0.36415979833857964</v>
      </c>
      <c r="W110" s="67">
        <f t="shared" si="41"/>
        <v>7.3781118364055612E-2</v>
      </c>
      <c r="X110" s="67">
        <f t="shared" si="30"/>
        <v>0.99999999999999989</v>
      </c>
      <c r="Y110" s="88">
        <f t="shared" si="42"/>
        <v>-0.53300052415872312</v>
      </c>
      <c r="Z110" s="89">
        <f t="shared" si="31"/>
        <v>-5.3300052415872316E-3</v>
      </c>
    </row>
    <row r="111" spans="1:26">
      <c r="A111" s="70" t="s">
        <v>63</v>
      </c>
      <c r="B111" s="70">
        <v>1987</v>
      </c>
      <c r="C111" s="82">
        <v>116602.059989999</v>
      </c>
      <c r="D111" s="82">
        <v>1090.700949</v>
      </c>
      <c r="E111" s="82">
        <v>10740.456453999899</v>
      </c>
      <c r="F111" s="82">
        <v>8371.1419093000004</v>
      </c>
      <c r="G111" s="82">
        <v>1882.0861645</v>
      </c>
      <c r="H111" s="82">
        <v>60609.57853929</v>
      </c>
      <c r="I111" s="82">
        <v>33908.095973909112</v>
      </c>
      <c r="J111" s="67">
        <f t="shared" si="36"/>
        <v>0.93540452809628727</v>
      </c>
      <c r="K111" s="67">
        <f t="shared" si="37"/>
        <v>9.2112064357363082</v>
      </c>
      <c r="L111" s="67">
        <f t="shared" si="38"/>
        <v>7.1792401523763791</v>
      </c>
      <c r="M111" s="67">
        <f t="shared" si="39"/>
        <v>1.6141105608781074</v>
      </c>
      <c r="N111" s="67">
        <f t="shared" si="39"/>
        <v>51.979852280901817</v>
      </c>
      <c r="O111" s="67">
        <f t="shared" si="40"/>
        <v>29.080186042011107</v>
      </c>
      <c r="P111" s="67"/>
      <c r="Q111" s="67">
        <v>-0.308</v>
      </c>
      <c r="R111" s="67">
        <v>0.32700000000000001</v>
      </c>
      <c r="S111" s="67">
        <v>-1.5429999999999999</v>
      </c>
      <c r="T111" s="67"/>
      <c r="U111" s="67">
        <f t="shared" si="41"/>
        <v>0.51160416551831833</v>
      </c>
      <c r="V111" s="67">
        <f t="shared" si="41"/>
        <v>0.39874572270603142</v>
      </c>
      <c r="W111" s="67">
        <f t="shared" si="41"/>
        <v>8.9650111775650243E-2</v>
      </c>
      <c r="X111" s="67">
        <f t="shared" si="30"/>
        <v>1</v>
      </c>
      <c r="Y111" s="88">
        <f t="shared" si="42"/>
        <v>-0.16551435412459808</v>
      </c>
      <c r="Z111" s="89">
        <f t="shared" si="31"/>
        <v>-1.6551435412459807E-3</v>
      </c>
    </row>
    <row r="112" spans="1:26">
      <c r="A112" s="70" t="s">
        <v>63</v>
      </c>
      <c r="B112" s="70">
        <v>1988</v>
      </c>
      <c r="C112" s="82">
        <v>127926.24198000001</v>
      </c>
      <c r="D112" s="82">
        <v>1299.2976639999899</v>
      </c>
      <c r="E112" s="82">
        <v>11116.126687</v>
      </c>
      <c r="F112" s="82">
        <v>9998.7145674000003</v>
      </c>
      <c r="G112" s="82">
        <v>2458.8777611</v>
      </c>
      <c r="H112" s="82">
        <v>66809.495489559995</v>
      </c>
      <c r="I112" s="82">
        <v>36243.729810940029</v>
      </c>
      <c r="J112" s="67">
        <f t="shared" si="36"/>
        <v>1.0156615592625022</v>
      </c>
      <c r="K112" s="67">
        <f t="shared" si="37"/>
        <v>8.6894811533179386</v>
      </c>
      <c r="L112" s="67">
        <f t="shared" si="38"/>
        <v>7.8159996046496856</v>
      </c>
      <c r="M112" s="67">
        <f t="shared" si="39"/>
        <v>1.9221058346139968</v>
      </c>
      <c r="N112" s="67">
        <f t="shared" si="39"/>
        <v>52.225012206647172</v>
      </c>
      <c r="O112" s="67">
        <f t="shared" si="40"/>
        <v>28.331739641508719</v>
      </c>
      <c r="P112" s="67"/>
      <c r="Q112" s="67">
        <v>0.69499999999999995</v>
      </c>
      <c r="R112" s="67">
        <v>1.986</v>
      </c>
      <c r="S112" s="67">
        <v>1.0820000000000001</v>
      </c>
      <c r="T112" s="67"/>
      <c r="U112" s="67">
        <f t="shared" si="41"/>
        <v>0.47154743295663337</v>
      </c>
      <c r="V112" s="67">
        <f t="shared" si="41"/>
        <v>0.42414667625527075</v>
      </c>
      <c r="W112" s="67">
        <f t="shared" si="41"/>
        <v>0.10430589078809578</v>
      </c>
      <c r="X112" s="67">
        <f t="shared" si="30"/>
        <v>1</v>
      </c>
      <c r="Y112" s="88">
        <f t="shared" si="42"/>
        <v>1.2829397387805475</v>
      </c>
      <c r="Z112" s="89">
        <f t="shared" si="31"/>
        <v>1.2829397387805475E-2</v>
      </c>
    </row>
    <row r="113" spans="1:26">
      <c r="A113" s="70" t="s">
        <v>63</v>
      </c>
      <c r="B113" s="70">
        <v>1989</v>
      </c>
      <c r="C113" s="82">
        <v>140500.860439999</v>
      </c>
      <c r="D113" s="82">
        <v>1236.96192</v>
      </c>
      <c r="E113" s="82">
        <v>11825.804383000001</v>
      </c>
      <c r="F113" s="82">
        <v>10770.279321</v>
      </c>
      <c r="G113" s="82">
        <v>3235.5480902999998</v>
      </c>
      <c r="H113" s="82">
        <v>72995.998884029905</v>
      </c>
      <c r="I113" s="82">
        <v>40436.267841669098</v>
      </c>
      <c r="J113" s="67">
        <f t="shared" si="36"/>
        <v>0.88039455141148082</v>
      </c>
      <c r="K113" s="67">
        <f t="shared" si="37"/>
        <v>8.4168910752331083</v>
      </c>
      <c r="L113" s="67">
        <f t="shared" si="38"/>
        <v>7.6656322867143256</v>
      </c>
      <c r="M113" s="67">
        <f t="shared" si="39"/>
        <v>2.3028671000073646</v>
      </c>
      <c r="N113" s="67">
        <f t="shared" si="39"/>
        <v>51.954129430547432</v>
      </c>
      <c r="O113" s="67">
        <f t="shared" si="40"/>
        <v>28.780085556086281</v>
      </c>
      <c r="P113" s="67"/>
      <c r="Q113" s="67">
        <v>1.2529999999999999</v>
      </c>
      <c r="R113" s="67">
        <v>2.0760000000000001</v>
      </c>
      <c r="S113" s="67">
        <v>1.9550000000000001</v>
      </c>
      <c r="T113" s="67"/>
      <c r="U113" s="67">
        <f t="shared" si="41"/>
        <v>0.45780322657004885</v>
      </c>
      <c r="V113" s="67">
        <f t="shared" si="41"/>
        <v>0.41694150051242856</v>
      </c>
      <c r="W113" s="67">
        <f t="shared" si="41"/>
        <v>0.12525527291752256</v>
      </c>
      <c r="X113" s="67">
        <f t="shared" si="30"/>
        <v>1</v>
      </c>
      <c r="Y113" s="88">
        <f t="shared" si="42"/>
        <v>1.6840720565098295</v>
      </c>
      <c r="Z113" s="89">
        <f t="shared" si="31"/>
        <v>1.6840720565098295E-2</v>
      </c>
    </row>
    <row r="114" spans="1:26">
      <c r="A114" s="70" t="s">
        <v>63</v>
      </c>
      <c r="B114" s="70">
        <v>1990</v>
      </c>
      <c r="C114" s="82">
        <v>168554.13265000001</v>
      </c>
      <c r="D114" s="82">
        <v>964.63270399999897</v>
      </c>
      <c r="E114" s="82">
        <v>12653.069056</v>
      </c>
      <c r="F114" s="82">
        <v>11614.599006</v>
      </c>
      <c r="G114" s="82">
        <v>4098.9570057999899</v>
      </c>
      <c r="H114" s="82">
        <v>92251.921000749906</v>
      </c>
      <c r="I114" s="82">
        <v>46970.953877450112</v>
      </c>
      <c r="J114" s="67">
        <f t="shared" si="36"/>
        <v>0.57229845915617128</v>
      </c>
      <c r="K114" s="67">
        <f t="shared" si="37"/>
        <v>7.5068281370910661</v>
      </c>
      <c r="L114" s="67">
        <f t="shared" si="38"/>
        <v>6.8907233678556734</v>
      </c>
      <c r="M114" s="67">
        <f t="shared" si="39"/>
        <v>2.4318341777542822</v>
      </c>
      <c r="N114" s="67">
        <f t="shared" si="39"/>
        <v>54.731331442528052</v>
      </c>
      <c r="O114" s="67">
        <f t="shared" si="40"/>
        <v>27.866984415614748</v>
      </c>
      <c r="P114" s="67"/>
      <c r="Q114" s="67">
        <v>0.14099999999999999</v>
      </c>
      <c r="R114" s="67">
        <v>1.377</v>
      </c>
      <c r="S114" s="67">
        <v>3.3730000000000002</v>
      </c>
      <c r="T114" s="67"/>
      <c r="U114" s="67">
        <f t="shared" si="41"/>
        <v>0.44605479241035861</v>
      </c>
      <c r="V114" s="67">
        <f t="shared" si="41"/>
        <v>0.40944592380093048</v>
      </c>
      <c r="W114" s="67">
        <f t="shared" si="41"/>
        <v>0.14449928378871083</v>
      </c>
      <c r="X114" s="67">
        <f t="shared" si="30"/>
        <v>0.99999999999999989</v>
      </c>
      <c r="Y114" s="88">
        <f t="shared" si="42"/>
        <v>1.1140968470230634</v>
      </c>
      <c r="Z114" s="89">
        <f t="shared" si="31"/>
        <v>1.1140968470230635E-2</v>
      </c>
    </row>
    <row r="115" spans="1:26">
      <c r="A115" s="70" t="s">
        <v>63</v>
      </c>
      <c r="B115" s="70">
        <v>1991</v>
      </c>
      <c r="C115" s="82">
        <v>169397.508919999</v>
      </c>
      <c r="D115" s="82">
        <v>1261.8819840000001</v>
      </c>
      <c r="E115" s="82">
        <v>11507.324279</v>
      </c>
      <c r="F115" s="82">
        <v>10773.661813000001</v>
      </c>
      <c r="G115" s="82">
        <v>3772.1854730999898</v>
      </c>
      <c r="H115" s="82">
        <v>94927.611112229904</v>
      </c>
      <c r="I115" s="82">
        <v>47154.844258669116</v>
      </c>
      <c r="J115" s="67">
        <f t="shared" si="36"/>
        <v>0.74492357771090156</v>
      </c>
      <c r="K115" s="67">
        <f t="shared" si="37"/>
        <v>6.7930894334665455</v>
      </c>
      <c r="L115" s="67">
        <f t="shared" si="38"/>
        <v>6.3599883384873479</v>
      </c>
      <c r="M115" s="67">
        <f t="shared" si="39"/>
        <v>2.2268246429063323</v>
      </c>
      <c r="N115" s="67">
        <f t="shared" si="39"/>
        <v>56.038374895501661</v>
      </c>
      <c r="O115" s="67">
        <f t="shared" si="40"/>
        <v>27.836799111927217</v>
      </c>
      <c r="P115" s="67"/>
      <c r="Q115" s="67">
        <v>-2.7490000000000001</v>
      </c>
      <c r="R115" s="67">
        <v>-1.67</v>
      </c>
      <c r="S115" s="67">
        <v>3.097</v>
      </c>
      <c r="T115" s="67"/>
      <c r="U115" s="67">
        <f t="shared" si="41"/>
        <v>0.4416861206416362</v>
      </c>
      <c r="V115" s="67">
        <f t="shared" si="41"/>
        <v>0.4135259227875373</v>
      </c>
      <c r="W115" s="67">
        <f t="shared" si="41"/>
        <v>0.14478795657082652</v>
      </c>
      <c r="X115" s="67">
        <f t="shared" si="30"/>
        <v>1</v>
      </c>
      <c r="Y115" s="88">
        <f t="shared" si="42"/>
        <v>-1.4563751351991956</v>
      </c>
      <c r="Z115" s="89">
        <f t="shared" si="31"/>
        <v>-1.4563751351991956E-2</v>
      </c>
    </row>
    <row r="116" spans="1:26">
      <c r="A116" s="70" t="s">
        <v>63</v>
      </c>
      <c r="B116" s="70">
        <v>1992</v>
      </c>
      <c r="C116" s="82">
        <v>178401.57006</v>
      </c>
      <c r="D116" s="82">
        <v>1497.166592</v>
      </c>
      <c r="E116" s="82">
        <v>12072.388881999899</v>
      </c>
      <c r="F116" s="82">
        <v>11480.201373</v>
      </c>
      <c r="G116" s="82">
        <v>3460.6439442000001</v>
      </c>
      <c r="H116" s="82">
        <v>98338.561336409897</v>
      </c>
      <c r="I116" s="82">
        <v>51552.607932390194</v>
      </c>
      <c r="J116" s="67">
        <f t="shared" si="36"/>
        <v>0.83921155598376918</v>
      </c>
      <c r="K116" s="67">
        <f t="shared" si="37"/>
        <v>6.7669745719949184</v>
      </c>
      <c r="L116" s="67">
        <f t="shared" si="38"/>
        <v>6.4350338223699373</v>
      </c>
      <c r="M116" s="67">
        <f t="shared" si="39"/>
        <v>1.9398057668641124</v>
      </c>
      <c r="N116" s="67">
        <f t="shared" si="39"/>
        <v>55.122026842777608</v>
      </c>
      <c r="O116" s="67">
        <f t="shared" si="40"/>
        <v>28.896947440009651</v>
      </c>
      <c r="P116" s="67"/>
      <c r="Q116" s="67">
        <v>-1.9630000000000001</v>
      </c>
      <c r="R116" s="67">
        <v>-3.0960000000000001</v>
      </c>
      <c r="S116" s="67">
        <v>1.2</v>
      </c>
      <c r="T116" s="67"/>
      <c r="U116" s="67">
        <f t="shared" si="41"/>
        <v>0.4469064604769713</v>
      </c>
      <c r="V116" s="67">
        <f t="shared" si="41"/>
        <v>0.42498433502420196</v>
      </c>
      <c r="W116" s="67">
        <f t="shared" si="41"/>
        <v>0.12810920449882673</v>
      </c>
      <c r="X116" s="67">
        <f t="shared" si="30"/>
        <v>1</v>
      </c>
      <c r="Y116" s="88">
        <f t="shared" si="42"/>
        <v>-2.0392978377526321</v>
      </c>
      <c r="Z116" s="89">
        <f t="shared" si="31"/>
        <v>-2.0392978377526322E-2</v>
      </c>
    </row>
    <row r="117" spans="1:26">
      <c r="A117" s="70" t="s">
        <v>63</v>
      </c>
      <c r="B117" s="70">
        <v>1993</v>
      </c>
      <c r="C117" s="82">
        <v>168511.152449999</v>
      </c>
      <c r="D117" s="82">
        <v>2468.5667840000001</v>
      </c>
      <c r="E117" s="82">
        <v>13479.962847999899</v>
      </c>
      <c r="F117" s="82">
        <v>10361.660427999899</v>
      </c>
      <c r="G117" s="82">
        <v>3390.9438516</v>
      </c>
      <c r="H117" s="82">
        <v>84932.945519279907</v>
      </c>
      <c r="I117" s="82">
        <v>53877.073019119292</v>
      </c>
      <c r="J117" s="67">
        <f t="shared" si="36"/>
        <v>1.464927838964533</v>
      </c>
      <c r="K117" s="67">
        <f t="shared" si="37"/>
        <v>7.9994484946625146</v>
      </c>
      <c r="L117" s="67">
        <f t="shared" si="38"/>
        <v>6.1489463915893836</v>
      </c>
      <c r="M117" s="67">
        <f t="shared" si="39"/>
        <v>2.0122963983681541</v>
      </c>
      <c r="N117" s="67">
        <f t="shared" si="39"/>
        <v>50.401972975931898</v>
      </c>
      <c r="O117" s="67">
        <f t="shared" si="40"/>
        <v>31.972407900483507</v>
      </c>
      <c r="P117" s="67"/>
      <c r="Q117" s="67">
        <v>-1.7509999999999999</v>
      </c>
      <c r="R117" s="67">
        <v>-3.0550000000000002</v>
      </c>
      <c r="S117" s="67">
        <v>-0.68600000000000005</v>
      </c>
      <c r="T117" s="67"/>
      <c r="U117" s="67">
        <f t="shared" si="41"/>
        <v>0.49499420252371873</v>
      </c>
      <c r="V117" s="67">
        <f t="shared" si="41"/>
        <v>0.38048783206701475</v>
      </c>
      <c r="W117" s="67">
        <f t="shared" si="41"/>
        <v>0.12451796540926648</v>
      </c>
      <c r="X117" s="67">
        <f t="shared" si="30"/>
        <v>1</v>
      </c>
      <c r="Y117" s="88">
        <f t="shared" si="42"/>
        <v>-2.1145444998545186</v>
      </c>
      <c r="Z117" s="89">
        <f t="shared" si="31"/>
        <v>-2.1145444998545187E-2</v>
      </c>
    </row>
    <row r="118" spans="1:26">
      <c r="A118" s="70" t="s">
        <v>63</v>
      </c>
      <c r="B118" s="70">
        <v>1994</v>
      </c>
      <c r="C118" s="82">
        <v>190004.54302000001</v>
      </c>
      <c r="D118" s="82">
        <v>2285.5569919999898</v>
      </c>
      <c r="E118" s="82">
        <v>15022.536872999901</v>
      </c>
      <c r="F118" s="82">
        <v>11750.003248000001</v>
      </c>
      <c r="G118" s="82">
        <v>4305.1853185999998</v>
      </c>
      <c r="H118" s="82">
        <v>95887.333697979906</v>
      </c>
      <c r="I118" s="82">
        <v>60753.92689042024</v>
      </c>
      <c r="J118" s="67">
        <f t="shared" si="36"/>
        <v>1.202895970629192</v>
      </c>
      <c r="K118" s="67">
        <f t="shared" si="37"/>
        <v>7.9064093069704215</v>
      </c>
      <c r="L118" s="67">
        <f t="shared" si="38"/>
        <v>6.1840643709046406</v>
      </c>
      <c r="M118" s="67">
        <f t="shared" si="39"/>
        <v>2.2658328322954011</v>
      </c>
      <c r="N118" s="67">
        <f t="shared" si="39"/>
        <v>50.465811066363152</v>
      </c>
      <c r="O118" s="67">
        <f t="shared" si="40"/>
        <v>31.9749864528372</v>
      </c>
      <c r="P118" s="67"/>
      <c r="Q118" s="67">
        <v>-0.53500000000000003</v>
      </c>
      <c r="R118" s="67">
        <v>-1.349</v>
      </c>
      <c r="S118" s="67">
        <v>-1.181</v>
      </c>
      <c r="T118" s="67"/>
      <c r="U118" s="67">
        <f t="shared" si="41"/>
        <v>0.48338598338531763</v>
      </c>
      <c r="V118" s="67">
        <f t="shared" si="41"/>
        <v>0.37808440231046953</v>
      </c>
      <c r="W118" s="67">
        <f t="shared" si="41"/>
        <v>0.13852961430421293</v>
      </c>
      <c r="X118" s="67">
        <f t="shared" si="30"/>
        <v>1</v>
      </c>
      <c r="Y118" s="88">
        <f t="shared" si="42"/>
        <v>-0.93225083432124378</v>
      </c>
      <c r="Z118" s="89">
        <f t="shared" si="31"/>
        <v>-9.3225083432124378E-3</v>
      </c>
    </row>
    <row r="119" spans="1:26">
      <c r="A119" s="70" t="s">
        <v>63</v>
      </c>
      <c r="B119" s="70">
        <v>1995</v>
      </c>
      <c r="C119" s="82">
        <v>230441.478039999</v>
      </c>
      <c r="D119" s="82">
        <v>2694.7041279999899</v>
      </c>
      <c r="E119" s="82">
        <v>17092.801058000001</v>
      </c>
      <c r="F119" s="82">
        <v>13962.665337</v>
      </c>
      <c r="G119" s="82">
        <v>5691.9264088999998</v>
      </c>
      <c r="H119" s="82">
        <v>116581.20565186</v>
      </c>
      <c r="I119" s="82">
        <v>74418.175456238998</v>
      </c>
      <c r="J119" s="67">
        <f t="shared" si="36"/>
        <v>1.1693659279221664</v>
      </c>
      <c r="K119" s="67">
        <f t="shared" si="37"/>
        <v>7.4174151300284183</v>
      </c>
      <c r="L119" s="67">
        <f t="shared" si="38"/>
        <v>6.0590938123458935</v>
      </c>
      <c r="M119" s="67">
        <f t="shared" si="39"/>
        <v>2.4700095040668071</v>
      </c>
      <c r="N119" s="67">
        <f t="shared" si="39"/>
        <v>50.590374026165705</v>
      </c>
      <c r="O119" s="67">
        <f t="shared" si="40"/>
        <v>32.293741599471005</v>
      </c>
      <c r="P119" s="67"/>
      <c r="Q119" s="67">
        <v>-0.89200000000000002</v>
      </c>
      <c r="R119" s="67">
        <v>-0.749</v>
      </c>
      <c r="S119" s="67">
        <v>-0.54400000000000004</v>
      </c>
      <c r="T119" s="67"/>
      <c r="U119" s="67">
        <f t="shared" si="41"/>
        <v>0.46514323204409597</v>
      </c>
      <c r="V119" s="67">
        <f t="shared" si="41"/>
        <v>0.37996342792292309</v>
      </c>
      <c r="W119" s="67">
        <f t="shared" si="41"/>
        <v>0.15489334003298091</v>
      </c>
      <c r="X119" s="67">
        <f t="shared" si="30"/>
        <v>1</v>
      </c>
      <c r="Y119" s="88">
        <f t="shared" si="42"/>
        <v>-0.78376234747554463</v>
      </c>
      <c r="Z119" s="89">
        <f t="shared" si="31"/>
        <v>-7.8376234747554469E-3</v>
      </c>
    </row>
    <row r="120" spans="1:26">
      <c r="A120" s="70" t="s">
        <v>63</v>
      </c>
      <c r="B120" s="70">
        <v>1996</v>
      </c>
      <c r="C120" s="82">
        <v>252098.56846000001</v>
      </c>
      <c r="D120" s="82">
        <v>2868.6435839999899</v>
      </c>
      <c r="E120" s="82">
        <v>19084.724995</v>
      </c>
      <c r="F120" s="82">
        <v>15957.257799000001</v>
      </c>
      <c r="G120" s="82">
        <v>6093.4549656999898</v>
      </c>
      <c r="H120" s="82">
        <v>121535.89933176</v>
      </c>
      <c r="I120" s="82">
        <v>86558.587784540039</v>
      </c>
      <c r="J120" s="67">
        <f t="shared" si="36"/>
        <v>1.1379055428690987</v>
      </c>
      <c r="K120" s="67">
        <f t="shared" si="37"/>
        <v>7.5703424702422044</v>
      </c>
      <c r="L120" s="67">
        <f t="shared" si="38"/>
        <v>6.3297693027288684</v>
      </c>
      <c r="M120" s="67">
        <f t="shared" si="39"/>
        <v>2.417092252019998</v>
      </c>
      <c r="N120" s="67">
        <f t="shared" si="39"/>
        <v>48.209674523020489</v>
      </c>
      <c r="O120" s="67">
        <f t="shared" ref="O120:O130" si="43">I120/$C120*100</f>
        <v>34.335215909119341</v>
      </c>
      <c r="P120" s="67"/>
      <c r="Q120" s="67">
        <v>-0.25600000000000001</v>
      </c>
      <c r="R120" s="67">
        <v>-0.61499999999999999</v>
      </c>
      <c r="S120" s="67">
        <v>1.0369999999999999</v>
      </c>
      <c r="T120" s="67"/>
      <c r="U120" s="67">
        <f t="shared" si="41"/>
        <v>0.46394850849738928</v>
      </c>
      <c r="V120" s="67">
        <f t="shared" si="41"/>
        <v>0.38791997042105575</v>
      </c>
      <c r="W120" s="67">
        <f t="shared" si="41"/>
        <v>0.14813152108155495</v>
      </c>
      <c r="X120" s="67">
        <f t="shared" si="30"/>
        <v>0.99999999999999989</v>
      </c>
      <c r="Y120" s="88">
        <f t="shared" si="42"/>
        <v>-0.20372921262270849</v>
      </c>
      <c r="Z120" s="89">
        <f t="shared" si="31"/>
        <v>-2.0372921262270848E-3</v>
      </c>
    </row>
    <row r="121" spans="1:26">
      <c r="A121" s="70" t="s">
        <v>63</v>
      </c>
      <c r="B121" s="70">
        <v>1997</v>
      </c>
      <c r="C121" s="82">
        <v>238265.778499999</v>
      </c>
      <c r="D121" s="82">
        <v>2528.4613119999899</v>
      </c>
      <c r="E121" s="82">
        <v>19696.381418000001</v>
      </c>
      <c r="F121" s="82">
        <v>16523.784944999901</v>
      </c>
      <c r="G121" s="82">
        <v>5150.1837499000003</v>
      </c>
      <c r="H121" s="82">
        <v>110635.29530879</v>
      </c>
      <c r="I121" s="82">
        <v>83731.671766309111</v>
      </c>
      <c r="J121" s="67">
        <f t="shared" si="36"/>
        <v>1.0611936501825421</v>
      </c>
      <c r="K121" s="67">
        <f t="shared" si="37"/>
        <v>8.2665591097464652</v>
      </c>
      <c r="L121" s="67">
        <f t="shared" si="38"/>
        <v>6.9350223305358023</v>
      </c>
      <c r="M121" s="67">
        <f t="shared" si="39"/>
        <v>2.1615289372745665</v>
      </c>
      <c r="N121" s="67">
        <f t="shared" si="39"/>
        <v>46.433565073966534</v>
      </c>
      <c r="O121" s="67">
        <f t="shared" si="43"/>
        <v>35.142130898294091</v>
      </c>
      <c r="P121" s="67"/>
      <c r="Q121" s="67">
        <v>0.995</v>
      </c>
      <c r="R121" s="67">
        <v>3.1E-2</v>
      </c>
      <c r="S121" s="67">
        <v>1.228</v>
      </c>
      <c r="T121" s="67"/>
      <c r="U121" s="67">
        <f t="shared" si="41"/>
        <v>0.47609897823558345</v>
      </c>
      <c r="V121" s="67">
        <f t="shared" si="41"/>
        <v>0.39941129093436251</v>
      </c>
      <c r="W121" s="67">
        <f t="shared" si="41"/>
        <v>0.12448973083005392</v>
      </c>
      <c r="X121" s="67">
        <f t="shared" si="30"/>
        <v>0.99999999999999978</v>
      </c>
      <c r="Y121" s="88">
        <f t="shared" si="42"/>
        <v>0.638973622822677</v>
      </c>
      <c r="Z121" s="89">
        <f t="shared" si="31"/>
        <v>6.38973622822677E-3</v>
      </c>
    </row>
    <row r="122" spans="1:26">
      <c r="A122" s="70" t="s">
        <v>63</v>
      </c>
      <c r="B122" s="70">
        <v>1998</v>
      </c>
      <c r="C122" s="82">
        <v>242102.21259000001</v>
      </c>
      <c r="D122" s="82">
        <v>2055.0809599999898</v>
      </c>
      <c r="E122" s="82">
        <v>21230.699083</v>
      </c>
      <c r="F122" s="82">
        <v>17418.652059</v>
      </c>
      <c r="G122" s="82">
        <v>4445.5923355000004</v>
      </c>
      <c r="H122" s="82">
        <v>115787.15771465001</v>
      </c>
      <c r="I122" s="82">
        <v>81165.03043785</v>
      </c>
      <c r="J122" s="67">
        <f t="shared" si="36"/>
        <v>0.84884848346275488</v>
      </c>
      <c r="K122" s="67">
        <f t="shared" si="37"/>
        <v>8.7693122899930618</v>
      </c>
      <c r="L122" s="67">
        <f t="shared" si="38"/>
        <v>7.194751288167069</v>
      </c>
      <c r="M122" s="67">
        <f t="shared" si="39"/>
        <v>1.8362460582004712</v>
      </c>
      <c r="N122" s="67">
        <f t="shared" si="39"/>
        <v>47.825732972847923</v>
      </c>
      <c r="O122" s="67">
        <f t="shared" si="43"/>
        <v>33.525108907328715</v>
      </c>
      <c r="P122" s="67"/>
      <c r="Q122" s="67">
        <v>1.8779999999999999</v>
      </c>
      <c r="R122" s="67">
        <v>0.47</v>
      </c>
      <c r="S122" s="67">
        <v>-1.5469999999999999</v>
      </c>
      <c r="T122" s="67"/>
      <c r="U122" s="67">
        <f t="shared" si="41"/>
        <v>0.49264942403473883</v>
      </c>
      <c r="V122" s="67">
        <f t="shared" si="41"/>
        <v>0.40419247952127679</v>
      </c>
      <c r="W122" s="67">
        <f t="shared" si="41"/>
        <v>0.10315809644398435</v>
      </c>
      <c r="X122" s="67">
        <f t="shared" si="30"/>
        <v>0.99999999999999989</v>
      </c>
      <c r="Y122" s="88">
        <f t="shared" si="42"/>
        <v>0.95558050851339593</v>
      </c>
      <c r="Z122" s="89">
        <f t="shared" si="31"/>
        <v>9.5558050851339595E-3</v>
      </c>
    </row>
    <row r="123" spans="1:26">
      <c r="A123" s="70" t="s">
        <v>63</v>
      </c>
      <c r="B123" s="70">
        <v>1999</v>
      </c>
      <c r="C123" s="82">
        <v>234962.95063000001</v>
      </c>
      <c r="D123" s="82">
        <v>1933.024116</v>
      </c>
      <c r="E123" s="82">
        <v>22661.1438869999</v>
      </c>
      <c r="F123" s="82">
        <v>16644.222836000001</v>
      </c>
      <c r="G123" s="82">
        <v>4260.9707279000004</v>
      </c>
      <c r="H123" s="82">
        <v>114707.5443279</v>
      </c>
      <c r="I123" s="82">
        <v>74756.044735200107</v>
      </c>
      <c r="J123" s="67">
        <f t="shared" si="36"/>
        <v>0.82269315686453248</v>
      </c>
      <c r="K123" s="67">
        <f t="shared" si="37"/>
        <v>9.6445604833609586</v>
      </c>
      <c r="L123" s="67">
        <f t="shared" si="38"/>
        <v>7.0837648196757321</v>
      </c>
      <c r="M123" s="67">
        <f t="shared" si="39"/>
        <v>1.8134649383978074</v>
      </c>
      <c r="N123" s="67">
        <f t="shared" si="39"/>
        <v>48.819417708339834</v>
      </c>
      <c r="O123" s="67">
        <f t="shared" si="43"/>
        <v>31.81609889336114</v>
      </c>
      <c r="P123" s="67"/>
      <c r="Q123" s="67">
        <v>3.1280000000000001</v>
      </c>
      <c r="R123" s="67">
        <v>0.53500000000000003</v>
      </c>
      <c r="S123" s="67">
        <v>-2.202</v>
      </c>
      <c r="T123" s="67"/>
      <c r="U123" s="67">
        <f t="shared" si="41"/>
        <v>0.52015260434824118</v>
      </c>
      <c r="V123" s="67">
        <f t="shared" si="41"/>
        <v>0.38204319687782706</v>
      </c>
      <c r="W123" s="67">
        <f t="shared" si="41"/>
        <v>9.7804198773931733E-2</v>
      </c>
      <c r="X123" s="67">
        <f t="shared" si="30"/>
        <v>1</v>
      </c>
      <c r="Y123" s="88">
        <f t="shared" si="42"/>
        <v>1.6160656110307381</v>
      </c>
      <c r="Z123" s="89">
        <f t="shared" si="31"/>
        <v>1.616065611030738E-2</v>
      </c>
    </row>
    <row r="124" spans="1:26">
      <c r="A124" s="70" t="s">
        <v>63</v>
      </c>
      <c r="B124" s="70">
        <v>2000</v>
      </c>
      <c r="C124" s="82">
        <v>240515.86759000001</v>
      </c>
      <c r="D124" s="82">
        <v>2159.8246399999898</v>
      </c>
      <c r="E124" s="82">
        <v>25870.752666</v>
      </c>
      <c r="F124" s="82">
        <v>16182.009427999899</v>
      </c>
      <c r="G124" s="82">
        <v>4651.4019549000004</v>
      </c>
      <c r="H124" s="82">
        <v>111068.2832303</v>
      </c>
      <c r="I124" s="82">
        <v>80583.595670800103</v>
      </c>
      <c r="J124" s="67">
        <f t="shared" si="36"/>
        <v>0.89799673578367656</v>
      </c>
      <c r="K124" s="67">
        <f t="shared" si="37"/>
        <v>10.756360037792216</v>
      </c>
      <c r="L124" s="67">
        <f t="shared" si="38"/>
        <v>6.7280423491995434</v>
      </c>
      <c r="M124" s="67">
        <f t="shared" si="39"/>
        <v>1.9339272712056994</v>
      </c>
      <c r="N124" s="67">
        <f t="shared" si="39"/>
        <v>46.179191561545821</v>
      </c>
      <c r="O124" s="67">
        <f t="shared" si="43"/>
        <v>33.504482044473036</v>
      </c>
      <c r="P124" s="67"/>
      <c r="Q124" s="67">
        <v>3.7280000000000002</v>
      </c>
      <c r="R124" s="67">
        <v>1.2689999999999999</v>
      </c>
      <c r="S124" s="67">
        <v>-0.77600000000000002</v>
      </c>
      <c r="T124" s="67"/>
      <c r="U124" s="67">
        <f t="shared" si="41"/>
        <v>0.55392818162665247</v>
      </c>
      <c r="V124" s="67">
        <f t="shared" si="41"/>
        <v>0.34647894374165678</v>
      </c>
      <c r="W124" s="67">
        <f t="shared" si="41"/>
        <v>9.9592874631690614E-2</v>
      </c>
      <c r="X124" s="67">
        <f t="shared" si="30"/>
        <v>0.99999999999999989</v>
      </c>
      <c r="Y124" s="88">
        <f t="shared" si="42"/>
        <v>2.4274419699981307</v>
      </c>
      <c r="Z124" s="89">
        <f t="shared" si="31"/>
        <v>2.4274419699981307E-2</v>
      </c>
    </row>
    <row r="125" spans="1:26">
      <c r="A125" s="70" t="s">
        <v>63</v>
      </c>
      <c r="B125" s="70">
        <v>2001</v>
      </c>
      <c r="C125" s="82">
        <v>244180.820349999</v>
      </c>
      <c r="D125" s="82">
        <v>2900.2391040000002</v>
      </c>
      <c r="E125" s="82">
        <v>24468.545824000001</v>
      </c>
      <c r="F125" s="82">
        <v>16311.120412</v>
      </c>
      <c r="G125" s="82">
        <v>4696.5690768000004</v>
      </c>
      <c r="H125" s="82">
        <v>111789.17384459999</v>
      </c>
      <c r="I125" s="82">
        <v>84015.172088599007</v>
      </c>
      <c r="J125" s="67">
        <f t="shared" si="36"/>
        <v>1.187742386909387</v>
      </c>
      <c r="K125" s="67">
        <f t="shared" si="37"/>
        <v>10.020666565427936</v>
      </c>
      <c r="L125" s="67">
        <f t="shared" si="38"/>
        <v>6.6799351352085283</v>
      </c>
      <c r="M125" s="67">
        <f t="shared" si="39"/>
        <v>1.923398025310967</v>
      </c>
      <c r="N125" s="67">
        <f t="shared" si="39"/>
        <v>45.781308165140025</v>
      </c>
      <c r="O125" s="67">
        <f t="shared" si="43"/>
        <v>34.406949722003155</v>
      </c>
      <c r="P125" s="67"/>
      <c r="Q125" s="67">
        <v>0.98</v>
      </c>
      <c r="R125" s="67">
        <v>1.0069999999999999</v>
      </c>
      <c r="S125" s="67">
        <v>-1.2549999999999999</v>
      </c>
      <c r="T125" s="67"/>
      <c r="U125" s="67">
        <f t="shared" si="41"/>
        <v>0.53805126250441726</v>
      </c>
      <c r="V125" s="67">
        <f t="shared" si="41"/>
        <v>0.35867349836253876</v>
      </c>
      <c r="W125" s="67">
        <f t="shared" si="41"/>
        <v>0.10327523913304401</v>
      </c>
      <c r="X125" s="67">
        <f t="shared" si="30"/>
        <v>1</v>
      </c>
      <c r="Y125" s="88">
        <f t="shared" si="42"/>
        <v>0.75886402499343519</v>
      </c>
      <c r="Z125" s="89">
        <f t="shared" si="31"/>
        <v>7.5886402499343517E-3</v>
      </c>
    </row>
    <row r="126" spans="1:26">
      <c r="A126" s="70" t="s">
        <v>63</v>
      </c>
      <c r="B126" s="70">
        <v>2002</v>
      </c>
      <c r="C126" s="82">
        <v>254501.37229</v>
      </c>
      <c r="D126" s="82">
        <v>3756.0962559999898</v>
      </c>
      <c r="E126" s="82">
        <v>24976.2712939999</v>
      </c>
      <c r="F126" s="82">
        <v>17391.716696</v>
      </c>
      <c r="G126" s="82">
        <v>4729.1211407999899</v>
      </c>
      <c r="H126" s="82">
        <v>114499.02714190001</v>
      </c>
      <c r="I126" s="82">
        <v>89149.139761300117</v>
      </c>
      <c r="J126" s="67">
        <f t="shared" si="36"/>
        <v>1.4758648341274883</v>
      </c>
      <c r="K126" s="67">
        <f t="shared" si="37"/>
        <v>9.8138061375715733</v>
      </c>
      <c r="L126" s="67">
        <f t="shared" si="38"/>
        <v>6.8336435829439974</v>
      </c>
      <c r="M126" s="67">
        <f t="shared" si="39"/>
        <v>1.8581908216240328</v>
      </c>
      <c r="N126" s="67">
        <f t="shared" si="39"/>
        <v>44.989551966513687</v>
      </c>
      <c r="O126" s="67">
        <f t="shared" si="43"/>
        <v>35.028942657219226</v>
      </c>
      <c r="P126" s="67"/>
      <c r="Q126" s="67">
        <v>-0.46400000000000002</v>
      </c>
      <c r="R126" s="67">
        <v>0.41499999999999998</v>
      </c>
      <c r="S126" s="67">
        <v>-2.02</v>
      </c>
      <c r="T126" s="67"/>
      <c r="U126" s="67">
        <f t="shared" si="41"/>
        <v>0.53031431769272397</v>
      </c>
      <c r="V126" s="67">
        <f t="shared" si="41"/>
        <v>0.36927355026609088</v>
      </c>
      <c r="W126" s="67">
        <f t="shared" si="41"/>
        <v>0.10041213204118525</v>
      </c>
      <c r="X126" s="67">
        <f t="shared" si="30"/>
        <v>1</v>
      </c>
      <c r="Y126" s="88">
        <f t="shared" si="42"/>
        <v>-0.29564982677219043</v>
      </c>
      <c r="Z126" s="89">
        <f t="shared" si="31"/>
        <v>-2.9564982677219042E-3</v>
      </c>
    </row>
    <row r="127" spans="1:26">
      <c r="A127" s="70" t="s">
        <v>63</v>
      </c>
      <c r="B127" s="70">
        <v>2003</v>
      </c>
      <c r="C127" s="82">
        <v>299509.45166999899</v>
      </c>
      <c r="D127" s="82">
        <v>4300.3462</v>
      </c>
      <c r="E127" s="82">
        <v>25920.083696000002</v>
      </c>
      <c r="F127" s="82">
        <v>20892.1561049999</v>
      </c>
      <c r="G127" s="82">
        <v>5343.1213806999904</v>
      </c>
      <c r="H127" s="82">
        <v>137495.39369110001</v>
      </c>
      <c r="I127" s="82">
        <v>105558.35059719911</v>
      </c>
      <c r="J127" s="67">
        <f t="shared" si="36"/>
        <v>1.4357964919044168</v>
      </c>
      <c r="K127" s="67">
        <f t="shared" si="37"/>
        <v>8.6541788753160542</v>
      </c>
      <c r="L127" s="67">
        <f t="shared" si="38"/>
        <v>6.9754580326296294</v>
      </c>
      <c r="M127" s="67">
        <f t="shared" si="39"/>
        <v>1.783957518171102</v>
      </c>
      <c r="N127" s="67">
        <f t="shared" si="39"/>
        <v>45.906863013656448</v>
      </c>
      <c r="O127" s="67">
        <f t="shared" si="43"/>
        <v>35.243746068322359</v>
      </c>
      <c r="P127" s="67"/>
      <c r="Q127" s="67">
        <v>-0.67600000000000005</v>
      </c>
      <c r="R127" s="67">
        <v>0.54300000000000004</v>
      </c>
      <c r="S127" s="67">
        <v>-1.5329999999999999</v>
      </c>
      <c r="T127" s="67"/>
      <c r="U127" s="67">
        <f t="shared" si="41"/>
        <v>0.49697831840717371</v>
      </c>
      <c r="V127" s="67">
        <f t="shared" si="41"/>
        <v>0.40057542756180686</v>
      </c>
      <c r="W127" s="67">
        <f t="shared" si="41"/>
        <v>0.10244625403101928</v>
      </c>
      <c r="X127" s="67">
        <f t="shared" si="30"/>
        <v>0.99999999999999989</v>
      </c>
      <c r="Y127" s="88">
        <f t="shared" si="42"/>
        <v>-0.27549499350674089</v>
      </c>
      <c r="Z127" s="89">
        <f t="shared" si="31"/>
        <v>-2.7549499350674089E-3</v>
      </c>
    </row>
    <row r="128" spans="1:26">
      <c r="A128" s="70" t="s">
        <v>63</v>
      </c>
      <c r="B128" s="70">
        <v>2004</v>
      </c>
      <c r="C128" s="82">
        <v>353491.95928000001</v>
      </c>
      <c r="D128" s="82">
        <v>5450.183129</v>
      </c>
      <c r="E128" s="82">
        <v>28928.755232</v>
      </c>
      <c r="F128" s="82">
        <v>23924.879079999901</v>
      </c>
      <c r="G128" s="82">
        <v>6019.2902807999899</v>
      </c>
      <c r="H128" s="82">
        <v>162419.54300110001</v>
      </c>
      <c r="I128" s="82">
        <v>126749.30855710007</v>
      </c>
      <c r="J128" s="67">
        <f t="shared" si="36"/>
        <v>1.5418124757635365</v>
      </c>
      <c r="K128" s="67">
        <f t="shared" si="37"/>
        <v>8.183709550543302</v>
      </c>
      <c r="L128" s="67">
        <f t="shared" si="38"/>
        <v>6.7681536883414859</v>
      </c>
      <c r="M128" s="67">
        <f t="shared" si="39"/>
        <v>1.7028082599276684</v>
      </c>
      <c r="N128" s="67">
        <f t="shared" si="39"/>
        <v>45.947167605147122</v>
      </c>
      <c r="O128" s="67">
        <f t="shared" si="43"/>
        <v>35.856348420276881</v>
      </c>
      <c r="P128" s="67"/>
      <c r="Q128" s="67">
        <v>0.19400000000000001</v>
      </c>
      <c r="R128" s="67">
        <v>1.0129999999999999</v>
      </c>
      <c r="S128" s="67">
        <v>-0.60599999999999998</v>
      </c>
      <c r="T128" s="67"/>
      <c r="U128" s="67">
        <f t="shared" si="41"/>
        <v>0.49137622144794829</v>
      </c>
      <c r="V128" s="67">
        <f t="shared" si="41"/>
        <v>0.40638169830152954</v>
      </c>
      <c r="W128" s="67">
        <f t="shared" si="41"/>
        <v>0.10224208025052223</v>
      </c>
      <c r="X128" s="67">
        <f t="shared" si="30"/>
        <v>1</v>
      </c>
      <c r="Y128" s="88">
        <f t="shared" si="42"/>
        <v>0.44503294670853483</v>
      </c>
      <c r="Z128" s="89">
        <f t="shared" si="31"/>
        <v>4.4503294670853481E-3</v>
      </c>
    </row>
    <row r="129" spans="1:26">
      <c r="A129" s="70" t="s">
        <v>63</v>
      </c>
      <c r="B129" s="70">
        <v>2005</v>
      </c>
      <c r="C129" s="82">
        <v>367852.12807999901</v>
      </c>
      <c r="D129" s="82">
        <v>5662.5594789999896</v>
      </c>
      <c r="E129" s="82">
        <v>31109.126970000001</v>
      </c>
      <c r="F129" s="82">
        <v>23006.717065000001</v>
      </c>
      <c r="G129" s="82">
        <v>6037.7459501000003</v>
      </c>
      <c r="H129" s="82">
        <v>165272.28672229999</v>
      </c>
      <c r="I129" s="82">
        <v>136763.69189359903</v>
      </c>
      <c r="J129" s="67">
        <f t="shared" si="36"/>
        <v>1.5393575425418007</v>
      </c>
      <c r="K129" s="67">
        <f t="shared" si="37"/>
        <v>8.4569653388642383</v>
      </c>
      <c r="L129" s="67">
        <f t="shared" si="38"/>
        <v>6.2543384443861623</v>
      </c>
      <c r="M129" s="67">
        <f t="shared" si="39"/>
        <v>1.6413513717085078</v>
      </c>
      <c r="N129" s="67">
        <f t="shared" si="39"/>
        <v>44.929001113827248</v>
      </c>
      <c r="O129" s="67">
        <f t="shared" si="43"/>
        <v>37.178986188672042</v>
      </c>
      <c r="P129" s="67"/>
      <c r="Q129" s="67">
        <v>0.92700000000000005</v>
      </c>
      <c r="R129" s="67">
        <v>0.81899999999999995</v>
      </c>
      <c r="S129" s="67">
        <v>-0.70099999999999996</v>
      </c>
      <c r="T129" s="67"/>
      <c r="U129" s="67">
        <f t="shared" si="41"/>
        <v>0.51716160212060003</v>
      </c>
      <c r="V129" s="67">
        <f t="shared" si="41"/>
        <v>0.38246623469519853</v>
      </c>
      <c r="W129" s="67">
        <f t="shared" si="41"/>
        <v>0.10037216318420139</v>
      </c>
      <c r="X129" s="67">
        <f t="shared" si="30"/>
        <v>1</v>
      </c>
      <c r="Y129" s="88">
        <f t="shared" si="42"/>
        <v>0.72228776498903868</v>
      </c>
      <c r="Z129" s="89">
        <f t="shared" si="31"/>
        <v>7.2228776498903871E-3</v>
      </c>
    </row>
    <row r="130" spans="1:26">
      <c r="A130" s="70" t="s">
        <v>63</v>
      </c>
      <c r="B130" s="70">
        <v>2006</v>
      </c>
      <c r="C130" s="82">
        <v>410829.77529999899</v>
      </c>
      <c r="D130" s="82">
        <v>7091.7132170000004</v>
      </c>
      <c r="E130" s="82">
        <v>32221.209111</v>
      </c>
      <c r="F130" s="82">
        <v>24221.474493000002</v>
      </c>
      <c r="G130" s="82">
        <v>6100.7453495999998</v>
      </c>
      <c r="H130" s="82">
        <v>184605.1871488</v>
      </c>
      <c r="I130" s="82">
        <v>156589.44598059898</v>
      </c>
      <c r="J130" s="67">
        <f t="shared" si="36"/>
        <v>1.7261926090487087</v>
      </c>
      <c r="K130" s="67">
        <f t="shared" si="37"/>
        <v>7.8429585799790686</v>
      </c>
      <c r="L130" s="67">
        <f t="shared" si="38"/>
        <v>5.8957446488178293</v>
      </c>
      <c r="M130" s="67">
        <f t="shared" si="39"/>
        <v>1.4849813028145467</v>
      </c>
      <c r="N130" s="67">
        <f t="shared" si="39"/>
        <v>44.934714630651179</v>
      </c>
      <c r="O130" s="67">
        <f t="shared" si="43"/>
        <v>38.115408228688672</v>
      </c>
      <c r="P130" s="67"/>
      <c r="Q130" s="67">
        <v>0.89700000000000002</v>
      </c>
      <c r="R130" s="67">
        <v>1.121</v>
      </c>
      <c r="S130" s="67">
        <v>-0.42399999999999999</v>
      </c>
      <c r="T130" s="67"/>
      <c r="U130" s="67">
        <f t="shared" si="41"/>
        <v>0.51518136517434021</v>
      </c>
      <c r="V130" s="67">
        <f t="shared" si="41"/>
        <v>0.38727448907493606</v>
      </c>
      <c r="W130" s="67">
        <f t="shared" si="41"/>
        <v>9.7544145750723843E-2</v>
      </c>
      <c r="X130" s="67">
        <f t="shared" si="30"/>
        <v>1</v>
      </c>
      <c r="Y130" s="88">
        <f t="shared" si="42"/>
        <v>0.85489366901607966</v>
      </c>
      <c r="Z130" s="89">
        <f t="shared" si="31"/>
        <v>8.5489366901607966E-3</v>
      </c>
    </row>
    <row r="131" spans="1:26" s="78" customFormat="1">
      <c r="A131" s="80" t="s">
        <v>63</v>
      </c>
      <c r="B131" s="80">
        <v>2007</v>
      </c>
      <c r="C131" s="82">
        <v>410829.77529999899</v>
      </c>
      <c r="D131" s="82">
        <v>7091.7132170000004</v>
      </c>
      <c r="E131" s="82">
        <v>32221.209111</v>
      </c>
      <c r="F131" s="82">
        <v>24221.474493000002</v>
      </c>
      <c r="G131" s="82">
        <v>6100.7453495999998</v>
      </c>
      <c r="H131" s="82">
        <v>184605.1871488</v>
      </c>
      <c r="I131" s="82">
        <v>156589.44598059898</v>
      </c>
      <c r="J131" s="67">
        <f t="shared" si="36"/>
        <v>1.7261926090487087</v>
      </c>
      <c r="K131" s="67">
        <f t="shared" si="37"/>
        <v>7.8429585799790686</v>
      </c>
      <c r="L131" s="67">
        <f t="shared" si="38"/>
        <v>5.8957446488178293</v>
      </c>
      <c r="M131" s="67">
        <f t="shared" si="39"/>
        <v>1.4849813028145467</v>
      </c>
      <c r="N131" s="67">
        <f t="shared" si="39"/>
        <v>44.934714630651179</v>
      </c>
      <c r="O131" s="67">
        <f>I131/$C131*100</f>
        <v>38.115408228688672</v>
      </c>
      <c r="P131" s="67"/>
      <c r="Q131" s="67">
        <v>9.9000000000000005E-2</v>
      </c>
      <c r="R131" s="67">
        <v>2.17</v>
      </c>
      <c r="S131" s="67">
        <v>0.28699999999999998</v>
      </c>
      <c r="T131" s="67"/>
      <c r="U131" s="67">
        <f t="shared" ref="U131:W132" si="44">K131/($K131+$L131+$M131)</f>
        <v>0.51518136517434021</v>
      </c>
      <c r="V131" s="67">
        <f t="shared" si="44"/>
        <v>0.38727448907493606</v>
      </c>
      <c r="W131" s="67">
        <f t="shared" si="44"/>
        <v>9.7544145750723843E-2</v>
      </c>
      <c r="X131" s="67">
        <f>SUM(U131:W131)</f>
        <v>1</v>
      </c>
      <c r="Y131" s="88">
        <f t="shared" si="42"/>
        <v>0.91938376627532858</v>
      </c>
      <c r="Z131" s="89">
        <f>Y131/100</f>
        <v>9.1938376627532861E-3</v>
      </c>
    </row>
    <row r="132" spans="1:26" s="78" customFormat="1">
      <c r="A132" s="80" t="s">
        <v>63</v>
      </c>
      <c r="B132" s="80">
        <v>2008</v>
      </c>
      <c r="C132" s="82">
        <v>410829.77529999899</v>
      </c>
      <c r="D132" s="82">
        <v>7091.7132170000004</v>
      </c>
      <c r="E132" s="82">
        <v>32221.209111</v>
      </c>
      <c r="F132" s="82">
        <v>24221.474493000002</v>
      </c>
      <c r="G132" s="82">
        <v>6100.7453495999998</v>
      </c>
      <c r="H132" s="82">
        <v>184605.1871488</v>
      </c>
      <c r="I132" s="82">
        <v>156589.44598059898</v>
      </c>
      <c r="J132" s="67">
        <f t="shared" si="36"/>
        <v>1.7261926090487087</v>
      </c>
      <c r="K132" s="67">
        <f t="shared" si="37"/>
        <v>7.8429585799790686</v>
      </c>
      <c r="L132" s="67">
        <f t="shared" si="38"/>
        <v>5.8957446488178293</v>
      </c>
      <c r="M132" s="67">
        <f t="shared" si="39"/>
        <v>1.4849813028145467</v>
      </c>
      <c r="N132" s="67">
        <f t="shared" si="39"/>
        <v>44.934714630651179</v>
      </c>
      <c r="O132" s="67">
        <f>I132/$C132*100</f>
        <v>38.115408228688672</v>
      </c>
      <c r="P132" s="67"/>
      <c r="Q132" s="67">
        <v>-2.2240000000000002</v>
      </c>
      <c r="R132" s="67">
        <v>1.339</v>
      </c>
      <c r="S132" s="67">
        <v>-1.57</v>
      </c>
      <c r="T132" s="67"/>
      <c r="U132" s="67">
        <f t="shared" si="44"/>
        <v>0.51518136517434021</v>
      </c>
      <c r="V132" s="67">
        <f t="shared" si="44"/>
        <v>0.38727448907493606</v>
      </c>
      <c r="W132" s="67">
        <f t="shared" si="44"/>
        <v>9.7544145750723843E-2</v>
      </c>
      <c r="X132" s="67">
        <f>SUM(U132:W132)</f>
        <v>1</v>
      </c>
      <c r="Y132" s="88">
        <f t="shared" si="42"/>
        <v>-0.78034712410502971</v>
      </c>
      <c r="Z132" s="89">
        <f>Y132/100</f>
        <v>-7.8034712410502971E-3</v>
      </c>
    </row>
    <row r="133" spans="1:26" s="78" customFormat="1">
      <c r="A133" s="80" t="s">
        <v>63</v>
      </c>
      <c r="B133" s="80">
        <v>2009</v>
      </c>
      <c r="C133" s="82">
        <v>410829.77529999899</v>
      </c>
      <c r="D133" s="82">
        <v>7091.7132170000004</v>
      </c>
      <c r="E133" s="82">
        <v>32221.209111</v>
      </c>
      <c r="F133" s="82">
        <v>24221.474493000002</v>
      </c>
      <c r="G133" s="82">
        <v>6100.7453495999998</v>
      </c>
      <c r="H133" s="82">
        <v>184605.1871488</v>
      </c>
      <c r="I133" s="82">
        <v>156589.44598059898</v>
      </c>
      <c r="J133" s="67">
        <f t="shared" ref="J133:N135" si="45">D133/$C133*100</f>
        <v>1.7261926090487087</v>
      </c>
      <c r="K133" s="67">
        <f t="shared" si="45"/>
        <v>7.8429585799790686</v>
      </c>
      <c r="L133" s="67">
        <f t="shared" si="45"/>
        <v>5.8957446488178293</v>
      </c>
      <c r="M133" s="67">
        <f t="shared" si="45"/>
        <v>1.4849813028145467</v>
      </c>
      <c r="N133" s="67">
        <f t="shared" si="45"/>
        <v>44.934714630651179</v>
      </c>
      <c r="O133" s="67">
        <f>I133/$C133*100</f>
        <v>38.115408228688672</v>
      </c>
      <c r="P133" s="67"/>
      <c r="Q133" s="67">
        <v>-6.9880000000000004</v>
      </c>
      <c r="R133" s="67">
        <v>-3.2759999999999998</v>
      </c>
      <c r="S133" s="67">
        <v>-7.3319999999999999</v>
      </c>
      <c r="T133" s="67"/>
      <c r="U133" s="67">
        <f t="shared" ref="U133:W135" si="46">K133/($K133+$L133+$M133)</f>
        <v>0.51518136517434021</v>
      </c>
      <c r="V133" s="67">
        <f t="shared" si="46"/>
        <v>0.38727448907493606</v>
      </c>
      <c r="W133" s="67">
        <f t="shared" si="46"/>
        <v>9.7544145750723843E-2</v>
      </c>
      <c r="X133" s="67">
        <f>SUM(U133:W133)</f>
        <v>1</v>
      </c>
      <c r="Y133" s="88">
        <f>Q133*U133+V133*R133+W133*S133</f>
        <v>-5.5839922826920869</v>
      </c>
      <c r="Z133" s="89">
        <f>Y133/100</f>
        <v>-5.5839922826920872E-2</v>
      </c>
    </row>
    <row r="134" spans="1:26" s="78" customFormat="1">
      <c r="A134" s="80" t="s">
        <v>63</v>
      </c>
      <c r="B134" s="80">
        <v>2009</v>
      </c>
      <c r="C134" s="82">
        <v>410829.77529999899</v>
      </c>
      <c r="D134" s="82">
        <v>7091.7132170000004</v>
      </c>
      <c r="E134" s="82">
        <v>32221.209111</v>
      </c>
      <c r="F134" s="82">
        <v>24221.474493000002</v>
      </c>
      <c r="G134" s="82">
        <v>6100.7453495999998</v>
      </c>
      <c r="H134" s="82">
        <v>184605.1871488</v>
      </c>
      <c r="I134" s="82">
        <v>156589.44598059898</v>
      </c>
      <c r="J134" s="67">
        <f t="shared" si="45"/>
        <v>1.7261926090487087</v>
      </c>
      <c r="K134" s="67">
        <f t="shared" si="45"/>
        <v>7.8429585799790686</v>
      </c>
      <c r="L134" s="67">
        <f t="shared" si="45"/>
        <v>5.8957446488178293</v>
      </c>
      <c r="M134" s="67">
        <f t="shared" si="45"/>
        <v>1.4849813028145467</v>
      </c>
      <c r="N134" s="67">
        <f t="shared" si="45"/>
        <v>44.934714630651179</v>
      </c>
      <c r="O134" s="67">
        <f>I134/$C134*100</f>
        <v>38.115408228688672</v>
      </c>
      <c r="P134" s="67"/>
      <c r="Q134" s="67">
        <v>-5.1289999999999996</v>
      </c>
      <c r="R134" s="67">
        <v>-2.6549999999999998</v>
      </c>
      <c r="S134" s="67">
        <v>-3.6139999999999999</v>
      </c>
      <c r="T134" s="67"/>
      <c r="U134" s="67">
        <f t="shared" si="46"/>
        <v>0.51518136517434021</v>
      </c>
      <c r="V134" s="67">
        <f t="shared" si="46"/>
        <v>0.38727448907493606</v>
      </c>
      <c r="W134" s="67">
        <f t="shared" si="46"/>
        <v>9.7544145750723843E-2</v>
      </c>
      <c r="X134" s="67">
        <f>SUM(U134:W134)</f>
        <v>1</v>
      </c>
      <c r="Y134" s="88">
        <f>Q134*U134+V134*R134+W134*S134</f>
        <v>-4.0231035332162621</v>
      </c>
      <c r="Z134" s="89">
        <f>Y134/100</f>
        <v>-4.0231035332162622E-2</v>
      </c>
    </row>
    <row r="135" spans="1:26" s="78" customFormat="1">
      <c r="A135" s="80" t="s">
        <v>63</v>
      </c>
      <c r="B135" s="80">
        <v>2009</v>
      </c>
      <c r="C135" s="82">
        <v>410829.77529999899</v>
      </c>
      <c r="D135" s="82">
        <v>7091.7132170000004</v>
      </c>
      <c r="E135" s="82">
        <v>32221.209111</v>
      </c>
      <c r="F135" s="82">
        <v>24221.474493000002</v>
      </c>
      <c r="G135" s="82">
        <v>6100.7453495999998</v>
      </c>
      <c r="H135" s="82">
        <v>184605.1871488</v>
      </c>
      <c r="I135" s="82">
        <v>156589.44598059898</v>
      </c>
      <c r="J135" s="67">
        <f t="shared" si="45"/>
        <v>1.7261926090487087</v>
      </c>
      <c r="K135" s="67">
        <f t="shared" si="45"/>
        <v>7.8429585799790686</v>
      </c>
      <c r="L135" s="67">
        <f t="shared" si="45"/>
        <v>5.8957446488178293</v>
      </c>
      <c r="M135" s="67">
        <f t="shared" si="45"/>
        <v>1.4849813028145467</v>
      </c>
      <c r="N135" s="67">
        <f t="shared" si="45"/>
        <v>44.934714630651179</v>
      </c>
      <c r="O135" s="67">
        <f>I135/$C135*100</f>
        <v>38.115408228688672</v>
      </c>
      <c r="P135" s="67"/>
      <c r="Q135" s="67">
        <v>-5.117</v>
      </c>
      <c r="R135" s="67">
        <v>-3.1930000000000001</v>
      </c>
      <c r="S135" s="67">
        <v>-4.5679999999999996</v>
      </c>
      <c r="T135" s="67"/>
      <c r="U135" s="67">
        <f t="shared" si="46"/>
        <v>0.51518136517434021</v>
      </c>
      <c r="V135" s="67">
        <f t="shared" si="46"/>
        <v>0.38727448907493606</v>
      </c>
      <c r="W135" s="67">
        <f t="shared" si="46"/>
        <v>9.7544145750723843E-2</v>
      </c>
      <c r="X135" s="67">
        <f>SUM(U135:W135)</f>
        <v>1</v>
      </c>
      <c r="Y135" s="88">
        <f>Q135*U135+V135*R135+W135*S135</f>
        <v>-4.3183321470026765</v>
      </c>
      <c r="Z135" s="89">
        <f>Y135/100</f>
        <v>-4.3183321470026764E-2</v>
      </c>
    </row>
    <row r="136" spans="1:26">
      <c r="C136" s="82"/>
      <c r="J136" s="67"/>
      <c r="K136" s="67"/>
      <c r="L136" s="67"/>
      <c r="M136" s="67"/>
      <c r="N136" s="67"/>
      <c r="O136" s="67"/>
      <c r="P136" s="67" t="s">
        <v>54</v>
      </c>
      <c r="Q136" s="67" t="s">
        <v>55</v>
      </c>
      <c r="R136" s="67" t="s">
        <v>56</v>
      </c>
      <c r="S136" s="67" t="s">
        <v>57</v>
      </c>
      <c r="T136" s="67" t="s">
        <v>58</v>
      </c>
      <c r="U136" s="67"/>
      <c r="V136" s="67"/>
      <c r="W136" s="67"/>
      <c r="X136" s="67"/>
      <c r="Y136" s="88"/>
      <c r="Z136" s="89"/>
    </row>
    <row r="137" spans="1:26" ht="12.75" hidden="1" customHeight="1">
      <c r="A137" s="70" t="s">
        <v>30</v>
      </c>
      <c r="B137" s="70">
        <v>1980</v>
      </c>
      <c r="C137" s="82">
        <v>17491.656521000001</v>
      </c>
      <c r="D137" s="82">
        <v>86.165791999999897</v>
      </c>
      <c r="E137" s="82">
        <v>352.04347197999903</v>
      </c>
      <c r="F137" s="82">
        <v>678.22361009999895</v>
      </c>
      <c r="G137" s="82">
        <v>141.25237196</v>
      </c>
      <c r="H137" s="82">
        <v>9124.0386931199992</v>
      </c>
      <c r="I137" s="82">
        <f>C137-D137-E137-F137-G137-H137</f>
        <v>7109.9325818400048</v>
      </c>
      <c r="J137" s="67">
        <f>D137/$C137*100</f>
        <v>0.49261081645727278</v>
      </c>
      <c r="K137" s="67">
        <f>E137/$C137*100</f>
        <v>2.0126365479298394</v>
      </c>
      <c r="L137" s="67">
        <f>F137/$C137*100</f>
        <v>3.8774121209488781</v>
      </c>
      <c r="M137" s="67">
        <f>G137/$C137*100</f>
        <v>0.80754142290878106</v>
      </c>
      <c r="N137" s="67">
        <f t="shared" ref="M137:N165" si="47">H137/$C137*100</f>
        <v>52.162233360607836</v>
      </c>
      <c r="O137" s="67">
        <f>I137/$C137*100</f>
        <v>40.647565731147395</v>
      </c>
      <c r="P137" s="67"/>
      <c r="Q137" s="67">
        <v>-2.5870000000000002</v>
      </c>
      <c r="R137" s="67">
        <v>9.0999999999999998E-2</v>
      </c>
      <c r="S137" s="67">
        <v>-6.4850000000000003</v>
      </c>
      <c r="T137" s="67"/>
      <c r="U137" s="67">
        <f t="shared" ref="U137:U165" si="48">K137/($K137+$L137+$M137)</f>
        <v>0.30050160137415827</v>
      </c>
      <c r="V137" s="67">
        <f t="shared" ref="V137:V165" si="49">L137/($K137+$L137+$M137)</f>
        <v>0.57892645978787383</v>
      </c>
      <c r="W137" s="67">
        <f t="shared" ref="W137:W165" si="50">M137/($K137+$L137+$M137)</f>
        <v>0.12057193883796773</v>
      </c>
      <c r="X137" s="67">
        <f t="shared" ref="X137:X165" si="51">SUM(U137:W137)</f>
        <v>0.99999999999999978</v>
      </c>
      <c r="Y137" s="88">
        <f t="shared" ref="Y137:Y165" si="52">Q137*U137+V137*R137+W137*S137</f>
        <v>-1.5066243582784717</v>
      </c>
      <c r="Z137" s="89">
        <f t="shared" ref="Z137:Z205" si="53">Y137/100</f>
        <v>-1.5066243582784718E-2</v>
      </c>
    </row>
    <row r="138" spans="1:26" ht="12.75" hidden="1" customHeight="1">
      <c r="A138" s="70" t="s">
        <v>30</v>
      </c>
      <c r="B138" s="70">
        <v>1981</v>
      </c>
      <c r="C138" s="82">
        <v>15845.305931000001</v>
      </c>
      <c r="D138" s="82">
        <v>46.154311999999898</v>
      </c>
      <c r="E138" s="82">
        <v>358.10386836999902</v>
      </c>
      <c r="F138" s="82">
        <v>681.19302918000005</v>
      </c>
      <c r="G138" s="82">
        <v>128.57573393000001</v>
      </c>
      <c r="H138" s="82">
        <v>7855.7392764899896</v>
      </c>
      <c r="I138" s="82">
        <f t="shared" ref="I138:I207" si="54">C138-D138-E138-F138-G138-H138</f>
        <v>6775.5397110300119</v>
      </c>
      <c r="J138" s="67">
        <f t="shared" ref="J138:J165" si="55">D138/$C138*100</f>
        <v>0.29128066192589497</v>
      </c>
      <c r="K138" s="67">
        <f t="shared" ref="K138:K165" si="56">E138/$C138*100</f>
        <v>2.2599997117720467</v>
      </c>
      <c r="L138" s="67">
        <f t="shared" ref="L138:L165" si="57">F138/$C138*100</f>
        <v>4.2990209980566139</v>
      </c>
      <c r="M138" s="67">
        <f t="shared" si="47"/>
        <v>0.81144368237442788</v>
      </c>
      <c r="N138" s="67">
        <f t="shared" si="47"/>
        <v>49.577706550435863</v>
      </c>
      <c r="O138" s="67">
        <f t="shared" ref="O138:O165" si="58">I138/$C138*100</f>
        <v>42.760548395435158</v>
      </c>
      <c r="P138" s="67"/>
      <c r="Q138" s="67">
        <v>-1.712</v>
      </c>
      <c r="R138" s="67">
        <v>-2.081</v>
      </c>
      <c r="S138" s="67">
        <v>-5.2930000000000001</v>
      </c>
      <c r="T138" s="67"/>
      <c r="U138" s="67">
        <f t="shared" si="48"/>
        <v>0.30662921513640412</v>
      </c>
      <c r="V138" s="67">
        <f t="shared" si="49"/>
        <v>0.58327681531225795</v>
      </c>
      <c r="W138" s="67">
        <f t="shared" si="50"/>
        <v>0.11009396955133803</v>
      </c>
      <c r="X138" s="67">
        <f t="shared" si="51"/>
        <v>1.0000000000000002</v>
      </c>
      <c r="Y138" s="88">
        <f t="shared" si="52"/>
        <v>-2.3214756498135651</v>
      </c>
      <c r="Z138" s="89">
        <f t="shared" si="53"/>
        <v>-2.321475649813565E-2</v>
      </c>
    </row>
    <row r="139" spans="1:26">
      <c r="A139" s="70" t="s">
        <v>30</v>
      </c>
      <c r="B139" s="70">
        <v>1982</v>
      </c>
      <c r="C139" s="82">
        <v>15696.975637</v>
      </c>
      <c r="D139" s="82">
        <v>55.958992000000002</v>
      </c>
      <c r="E139" s="82">
        <v>441.35691899</v>
      </c>
      <c r="F139" s="82">
        <v>680.51594306000004</v>
      </c>
      <c r="G139" s="82">
        <v>131.33375735000001</v>
      </c>
      <c r="H139" s="82">
        <v>7836.8057881900004</v>
      </c>
      <c r="I139" s="82">
        <f t="shared" si="54"/>
        <v>6551.0042374099994</v>
      </c>
      <c r="J139" s="67">
        <f t="shared" si="55"/>
        <v>0.3564953739757149</v>
      </c>
      <c r="K139" s="67">
        <f t="shared" si="56"/>
        <v>2.8117322036842505</v>
      </c>
      <c r="L139" s="67">
        <f t="shared" si="57"/>
        <v>4.3353315874169249</v>
      </c>
      <c r="M139" s="67">
        <f t="shared" si="47"/>
        <v>0.83668192132774744</v>
      </c>
      <c r="N139" s="67">
        <f t="shared" si="47"/>
        <v>49.92557782734616</v>
      </c>
      <c r="O139" s="67">
        <f t="shared" si="58"/>
        <v>41.734181086249208</v>
      </c>
      <c r="P139" s="67"/>
      <c r="Q139" s="67">
        <v>-6.3550000000000004</v>
      </c>
      <c r="R139" s="67">
        <v>-1.56</v>
      </c>
      <c r="S139" s="67">
        <v>-4.7359999999999998</v>
      </c>
      <c r="T139" s="67"/>
      <c r="U139" s="67">
        <f t="shared" si="48"/>
        <v>0.35218208406951224</v>
      </c>
      <c r="V139" s="67">
        <f t="shared" si="49"/>
        <v>0.54301974832036226</v>
      </c>
      <c r="W139" s="67">
        <f t="shared" si="50"/>
        <v>0.10479816761012556</v>
      </c>
      <c r="X139" s="67">
        <f t="shared" si="51"/>
        <v>1</v>
      </c>
      <c r="Y139" s="88">
        <f t="shared" si="52"/>
        <v>-3.5815520734430701</v>
      </c>
      <c r="Z139" s="89">
        <f t="shared" si="53"/>
        <v>-3.58155207344307E-2</v>
      </c>
    </row>
    <row r="140" spans="1:26">
      <c r="A140" s="70" t="s">
        <v>30</v>
      </c>
      <c r="B140" s="70">
        <v>1983</v>
      </c>
      <c r="C140" s="82">
        <v>15431.107012</v>
      </c>
      <c r="D140" s="82">
        <v>40.694760000000002</v>
      </c>
      <c r="E140" s="82">
        <v>419.61692340000002</v>
      </c>
      <c r="F140" s="82">
        <v>645.16550589999895</v>
      </c>
      <c r="G140" s="82">
        <v>147.60443881999899</v>
      </c>
      <c r="H140" s="82">
        <v>7942.6471765200004</v>
      </c>
      <c r="I140" s="82">
        <f t="shared" si="54"/>
        <v>6235.3782073600014</v>
      </c>
      <c r="J140" s="67">
        <f t="shared" si="55"/>
        <v>0.26371899286521522</v>
      </c>
      <c r="K140" s="67">
        <f t="shared" si="56"/>
        <v>2.7192924206519007</v>
      </c>
      <c r="L140" s="67">
        <f t="shared" si="57"/>
        <v>4.1809411690184382</v>
      </c>
      <c r="M140" s="67">
        <f t="shared" si="47"/>
        <v>0.95653823607868438</v>
      </c>
      <c r="N140" s="67">
        <f t="shared" si="47"/>
        <v>51.471661562215857</v>
      </c>
      <c r="O140" s="67">
        <f t="shared" si="58"/>
        <v>40.4078476191699</v>
      </c>
      <c r="P140" s="67"/>
      <c r="Q140" s="67">
        <v>-4.9610000000000003</v>
      </c>
      <c r="R140" s="67">
        <v>-0.36499999999999999</v>
      </c>
      <c r="S140" s="67">
        <v>-4.43</v>
      </c>
      <c r="T140" s="67"/>
      <c r="U140" s="67">
        <f t="shared" si="48"/>
        <v>0.34610810660683244</v>
      </c>
      <c r="V140" s="67">
        <f t="shared" si="49"/>
        <v>0.53214491418933996</v>
      </c>
      <c r="W140" s="67">
        <f t="shared" si="50"/>
        <v>0.12174697920382752</v>
      </c>
      <c r="X140" s="67">
        <f t="shared" si="51"/>
        <v>0.99999999999999989</v>
      </c>
      <c r="Y140" s="88">
        <f t="shared" si="52"/>
        <v>-2.4506143284285606</v>
      </c>
      <c r="Z140" s="89">
        <f t="shared" si="53"/>
        <v>-2.4506143284285607E-2</v>
      </c>
    </row>
    <row r="141" spans="1:26">
      <c r="A141" s="70" t="s">
        <v>30</v>
      </c>
      <c r="B141" s="70">
        <v>1984</v>
      </c>
      <c r="C141" s="82">
        <v>15717.338374000001</v>
      </c>
      <c r="D141" s="82">
        <v>87.698471999999896</v>
      </c>
      <c r="E141" s="82">
        <v>618.62372281</v>
      </c>
      <c r="F141" s="82">
        <v>684.45040978999896</v>
      </c>
      <c r="G141" s="82">
        <v>160.32417637999899</v>
      </c>
      <c r="H141" s="82">
        <v>7980.9323754300003</v>
      </c>
      <c r="I141" s="82">
        <f t="shared" si="54"/>
        <v>6185.3092175900019</v>
      </c>
      <c r="J141" s="67">
        <f t="shared" si="55"/>
        <v>0.55797279356836149</v>
      </c>
      <c r="K141" s="67">
        <f t="shared" si="56"/>
        <v>3.9359318231217966</v>
      </c>
      <c r="L141" s="67">
        <f t="shared" si="57"/>
        <v>4.3547475628712888</v>
      </c>
      <c r="M141" s="67">
        <f t="shared" si="47"/>
        <v>1.0200466043615317</v>
      </c>
      <c r="N141" s="67">
        <f t="shared" si="47"/>
        <v>50.777887359301566</v>
      </c>
      <c r="O141" s="67">
        <f t="shared" si="58"/>
        <v>39.353413856775454</v>
      </c>
      <c r="P141" s="67"/>
      <c r="Q141" s="67">
        <v>-1.113</v>
      </c>
      <c r="R141" s="67">
        <v>-0.76700000000000002</v>
      </c>
      <c r="S141" s="67">
        <v>-3.0670000000000002</v>
      </c>
      <c r="T141" s="67"/>
      <c r="U141" s="67">
        <f t="shared" si="48"/>
        <v>0.42273092637450593</v>
      </c>
      <c r="V141" s="67">
        <f t="shared" si="49"/>
        <v>0.4677129976096987</v>
      </c>
      <c r="W141" s="67">
        <f t="shared" si="50"/>
        <v>0.10955607601579533</v>
      </c>
      <c r="X141" s="67">
        <f t="shared" si="51"/>
        <v>0.99999999999999989</v>
      </c>
      <c r="Y141" s="88">
        <f t="shared" si="52"/>
        <v>-1.1652438753619083</v>
      </c>
      <c r="Z141" s="89">
        <f t="shared" si="53"/>
        <v>-1.1652438753619083E-2</v>
      </c>
    </row>
    <row r="142" spans="1:26">
      <c r="A142" s="70" t="s">
        <v>30</v>
      </c>
      <c r="B142" s="70">
        <v>1985</v>
      </c>
      <c r="C142" s="82">
        <v>17107.694800000001</v>
      </c>
      <c r="D142" s="82">
        <v>151.60126399999899</v>
      </c>
      <c r="E142" s="82">
        <v>752.96510407000005</v>
      </c>
      <c r="F142" s="82">
        <v>791.13353976999895</v>
      </c>
      <c r="G142" s="82">
        <v>156.46853297000001</v>
      </c>
      <c r="H142" s="82">
        <v>8842.1931321299999</v>
      </c>
      <c r="I142" s="82">
        <f t="shared" si="54"/>
        <v>6413.3332270600004</v>
      </c>
      <c r="J142" s="67">
        <f t="shared" si="55"/>
        <v>0.88615833852728654</v>
      </c>
      <c r="K142" s="67">
        <f t="shared" si="56"/>
        <v>4.4013241577702216</v>
      </c>
      <c r="L142" s="67">
        <f t="shared" si="57"/>
        <v>4.6244309886215582</v>
      </c>
      <c r="M142" s="67">
        <f t="shared" si="47"/>
        <v>0.91460909724669615</v>
      </c>
      <c r="N142" s="67">
        <f t="shared" si="47"/>
        <v>51.685473908091929</v>
      </c>
      <c r="O142" s="67">
        <f t="shared" si="58"/>
        <v>37.488003509742299</v>
      </c>
      <c r="P142" s="67"/>
      <c r="Q142" s="67">
        <v>-0.44400000000000001</v>
      </c>
      <c r="R142" s="67">
        <v>-0.746</v>
      </c>
      <c r="S142" s="67">
        <v>-0.51300000000000001</v>
      </c>
      <c r="T142" s="67"/>
      <c r="U142" s="67">
        <f t="shared" si="48"/>
        <v>0.44277292560852904</v>
      </c>
      <c r="V142" s="67">
        <f t="shared" si="49"/>
        <v>0.46521745836235828</v>
      </c>
      <c r="W142" s="67">
        <f t="shared" si="50"/>
        <v>9.2009616029112562E-2</v>
      </c>
      <c r="X142" s="67">
        <f t="shared" si="51"/>
        <v>1</v>
      </c>
      <c r="Y142" s="88">
        <f t="shared" si="52"/>
        <v>-0.59084433593144092</v>
      </c>
      <c r="Z142" s="89">
        <f t="shared" si="53"/>
        <v>-5.9084433593144092E-3</v>
      </c>
    </row>
    <row r="143" spans="1:26">
      <c r="A143" s="70" t="s">
        <v>30</v>
      </c>
      <c r="B143" s="70">
        <v>1986</v>
      </c>
      <c r="C143" s="82">
        <v>22524.323159</v>
      </c>
      <c r="D143" s="82">
        <v>187.858396</v>
      </c>
      <c r="E143" s="82">
        <v>795.31213247999995</v>
      </c>
      <c r="F143" s="82">
        <v>1010.5946199</v>
      </c>
      <c r="G143" s="82">
        <v>229.15814563000001</v>
      </c>
      <c r="H143" s="82">
        <v>12598.707988009999</v>
      </c>
      <c r="I143" s="82">
        <f t="shared" si="54"/>
        <v>7702.6918769799995</v>
      </c>
      <c r="J143" s="67">
        <f t="shared" si="55"/>
        <v>0.83402459942481244</v>
      </c>
      <c r="K143" s="67">
        <f t="shared" si="56"/>
        <v>3.5309035786152743</v>
      </c>
      <c r="L143" s="67">
        <f t="shared" si="57"/>
        <v>4.4866814099858914</v>
      </c>
      <c r="M143" s="67">
        <f t="shared" si="47"/>
        <v>1.0173808287705894</v>
      </c>
      <c r="N143" s="67">
        <f t="shared" si="47"/>
        <v>55.933791657468554</v>
      </c>
      <c r="O143" s="67">
        <f t="shared" si="58"/>
        <v>34.197217925734876</v>
      </c>
      <c r="P143" s="67"/>
      <c r="Q143" s="67">
        <v>-0.38600000000000001</v>
      </c>
      <c r="R143" s="67">
        <v>-0.55100000000000005</v>
      </c>
      <c r="S143" s="67">
        <v>-1.5640000000000001</v>
      </c>
      <c r="T143" s="67"/>
      <c r="U143" s="67">
        <f t="shared" si="48"/>
        <v>0.39080430961081425</v>
      </c>
      <c r="V143" s="67">
        <f t="shared" si="49"/>
        <v>0.49659085608926568</v>
      </c>
      <c r="W143" s="67">
        <f t="shared" si="50"/>
        <v>0.1126048342999202</v>
      </c>
      <c r="X143" s="67">
        <f t="shared" si="51"/>
        <v>1.0000000000000002</v>
      </c>
      <c r="Y143" s="88">
        <f t="shared" si="52"/>
        <v>-0.60058598606003488</v>
      </c>
      <c r="Z143" s="89">
        <f t="shared" si="53"/>
        <v>-6.0058598606003485E-3</v>
      </c>
    </row>
    <row r="144" spans="1:26">
      <c r="A144" s="70" t="s">
        <v>30</v>
      </c>
      <c r="B144" s="70">
        <v>1987</v>
      </c>
      <c r="C144" s="82">
        <v>27170.999574000001</v>
      </c>
      <c r="D144" s="82">
        <v>163.81808000000001</v>
      </c>
      <c r="E144" s="82">
        <v>875.04793619999998</v>
      </c>
      <c r="F144" s="82">
        <v>1241.1455705999999</v>
      </c>
      <c r="G144" s="82">
        <v>296.24615763999901</v>
      </c>
      <c r="H144" s="82">
        <v>16076.639755259999</v>
      </c>
      <c r="I144" s="82">
        <f t="shared" si="54"/>
        <v>8518.1020743000008</v>
      </c>
      <c r="J144" s="67">
        <f t="shared" si="55"/>
        <v>0.6029151763586863</v>
      </c>
      <c r="K144" s="67">
        <f t="shared" si="56"/>
        <v>3.2205216956292455</v>
      </c>
      <c r="L144" s="67">
        <f t="shared" si="57"/>
        <v>4.5679054508824741</v>
      </c>
      <c r="M144" s="67">
        <f t="shared" si="47"/>
        <v>1.0903027576632762</v>
      </c>
      <c r="N144" s="67">
        <f t="shared" si="47"/>
        <v>59.168378077057483</v>
      </c>
      <c r="O144" s="67">
        <f t="shared" si="58"/>
        <v>31.349976842408822</v>
      </c>
      <c r="P144" s="67"/>
      <c r="Q144" s="67">
        <v>-0.308</v>
      </c>
      <c r="R144" s="67">
        <v>0.32700000000000001</v>
      </c>
      <c r="S144" s="67">
        <v>-1.5429999999999999</v>
      </c>
      <c r="T144" s="67"/>
      <c r="U144" s="67">
        <f t="shared" si="48"/>
        <v>0.36272324199375378</v>
      </c>
      <c r="V144" s="67">
        <f t="shared" si="49"/>
        <v>0.51447735207425704</v>
      </c>
      <c r="W144" s="67">
        <f t="shared" si="50"/>
        <v>0.12279940593198913</v>
      </c>
      <c r="X144" s="67">
        <f t="shared" si="51"/>
        <v>0.99999999999999989</v>
      </c>
      <c r="Y144" s="88">
        <f t="shared" si="52"/>
        <v>-0.13296414775885335</v>
      </c>
      <c r="Z144" s="89">
        <f t="shared" si="53"/>
        <v>-1.3296414775885335E-3</v>
      </c>
    </row>
    <row r="145" spans="1:26">
      <c r="A145" s="70" t="s">
        <v>30</v>
      </c>
      <c r="B145" s="70">
        <v>1988</v>
      </c>
      <c r="C145" s="82">
        <v>31087.708316</v>
      </c>
      <c r="D145" s="82">
        <v>166.493935999999</v>
      </c>
      <c r="E145" s="82">
        <v>988.05386367999995</v>
      </c>
      <c r="F145" s="82">
        <v>1476.1890974</v>
      </c>
      <c r="G145" s="82">
        <v>377.70634945</v>
      </c>
      <c r="H145" s="82">
        <v>18469.694449129998</v>
      </c>
      <c r="I145" s="82">
        <f t="shared" si="54"/>
        <v>9609.5706203400005</v>
      </c>
      <c r="J145" s="67">
        <f t="shared" si="55"/>
        <v>0.53556194720956352</v>
      </c>
      <c r="K145" s="67">
        <f t="shared" si="56"/>
        <v>3.1782782237810543</v>
      </c>
      <c r="L145" s="67">
        <f t="shared" si="57"/>
        <v>4.7484654783647899</v>
      </c>
      <c r="M145" s="67">
        <f t="shared" si="47"/>
        <v>1.214970063443386</v>
      </c>
      <c r="N145" s="67">
        <f t="shared" si="47"/>
        <v>59.411566338018382</v>
      </c>
      <c r="O145" s="67">
        <f t="shared" si="58"/>
        <v>30.911157949182812</v>
      </c>
      <c r="P145" s="67"/>
      <c r="Q145" s="67">
        <v>0.69499999999999995</v>
      </c>
      <c r="R145" s="67">
        <v>1.986</v>
      </c>
      <c r="S145" s="67">
        <v>1.0820000000000001</v>
      </c>
      <c r="T145" s="67"/>
      <c r="U145" s="67">
        <f t="shared" si="48"/>
        <v>0.34766765896177648</v>
      </c>
      <c r="V145" s="67">
        <f t="shared" si="49"/>
        <v>0.51942836979196616</v>
      </c>
      <c r="W145" s="67">
        <f t="shared" si="50"/>
        <v>0.13290397124625733</v>
      </c>
      <c r="X145" s="67">
        <f t="shared" si="51"/>
        <v>0.99999999999999989</v>
      </c>
      <c r="Y145" s="88">
        <f t="shared" si="52"/>
        <v>1.4170158622737297</v>
      </c>
      <c r="Z145" s="89">
        <f t="shared" si="53"/>
        <v>1.4170158622737296E-2</v>
      </c>
    </row>
    <row r="146" spans="1:26">
      <c r="A146" s="70" t="s">
        <v>30</v>
      </c>
      <c r="B146" s="70">
        <v>1989</v>
      </c>
      <c r="C146" s="82">
        <v>32429.151700999901</v>
      </c>
      <c r="D146" s="82">
        <v>167.61276799999899</v>
      </c>
      <c r="E146" s="82">
        <v>1039.5821811999999</v>
      </c>
      <c r="F146" s="82">
        <v>1452.2942252999901</v>
      </c>
      <c r="G146" s="82">
        <v>452.17897293999903</v>
      </c>
      <c r="H146" s="82">
        <v>19404.174021229901</v>
      </c>
      <c r="I146" s="82">
        <f t="shared" si="54"/>
        <v>9913.3095323300113</v>
      </c>
      <c r="J146" s="67">
        <f t="shared" si="55"/>
        <v>0.51685831792766546</v>
      </c>
      <c r="K146" s="67">
        <f t="shared" si="56"/>
        <v>3.2057026677264151</v>
      </c>
      <c r="L146" s="67">
        <f t="shared" si="57"/>
        <v>4.4783602071688202</v>
      </c>
      <c r="M146" s="67">
        <f t="shared" si="47"/>
        <v>1.3943595475735395</v>
      </c>
      <c r="N146" s="67">
        <f t="shared" si="47"/>
        <v>59.835589287497783</v>
      </c>
      <c r="O146" s="67">
        <f t="shared" si="58"/>
        <v>30.569129972105781</v>
      </c>
      <c r="P146" s="67"/>
      <c r="Q146" s="67">
        <v>1.2529999999999999</v>
      </c>
      <c r="R146" s="67">
        <v>2.0760000000000001</v>
      </c>
      <c r="S146" s="67">
        <v>1.9550000000000001</v>
      </c>
      <c r="T146" s="67"/>
      <c r="U146" s="67">
        <f t="shared" si="48"/>
        <v>0.35311230504018126</v>
      </c>
      <c r="V146" s="67">
        <f t="shared" si="49"/>
        <v>0.4932971830089154</v>
      </c>
      <c r="W146" s="67">
        <f t="shared" si="50"/>
        <v>0.15359051195090337</v>
      </c>
      <c r="X146" s="67">
        <f t="shared" si="51"/>
        <v>1</v>
      </c>
      <c r="Y146" s="88">
        <f t="shared" si="52"/>
        <v>1.7668041210058716</v>
      </c>
      <c r="Z146" s="89">
        <f t="shared" si="53"/>
        <v>1.7668041210058716E-2</v>
      </c>
    </row>
    <row r="147" spans="1:26">
      <c r="A147" s="70" t="s">
        <v>30</v>
      </c>
      <c r="B147" s="70">
        <v>1990</v>
      </c>
      <c r="C147" s="82">
        <v>41880.721694</v>
      </c>
      <c r="D147" s="82">
        <v>258.72555199999903</v>
      </c>
      <c r="E147" s="82">
        <v>1274.4693909</v>
      </c>
      <c r="F147" s="82">
        <v>1637.5034802999901</v>
      </c>
      <c r="G147" s="82">
        <v>620.18510874000003</v>
      </c>
      <c r="H147" s="82">
        <v>25815.295248660001</v>
      </c>
      <c r="I147" s="82">
        <f t="shared" si="54"/>
        <v>12274.542913400019</v>
      </c>
      <c r="J147" s="67">
        <f t="shared" si="55"/>
        <v>0.61776765426911229</v>
      </c>
      <c r="K147" s="67">
        <f t="shared" si="56"/>
        <v>3.0430931926433002</v>
      </c>
      <c r="L147" s="67">
        <f t="shared" si="57"/>
        <v>3.9099218305366152</v>
      </c>
      <c r="M147" s="67">
        <f t="shared" si="47"/>
        <v>1.4808367278657717</v>
      </c>
      <c r="N147" s="67">
        <f t="shared" si="47"/>
        <v>61.6400439258868</v>
      </c>
      <c r="O147" s="67">
        <f t="shared" si="58"/>
        <v>29.308336668798425</v>
      </c>
      <c r="P147" s="67"/>
      <c r="Q147" s="67">
        <v>0.14099999999999999</v>
      </c>
      <c r="R147" s="67">
        <v>1.377</v>
      </c>
      <c r="S147" s="67">
        <v>3.3730000000000002</v>
      </c>
      <c r="T147" s="67"/>
      <c r="U147" s="67">
        <f t="shared" si="48"/>
        <v>0.36081890961220614</v>
      </c>
      <c r="V147" s="67">
        <f t="shared" si="49"/>
        <v>0.46359859598573527</v>
      </c>
      <c r="W147" s="67">
        <f t="shared" si="50"/>
        <v>0.17558249440205864</v>
      </c>
      <c r="X147" s="67">
        <f t="shared" si="51"/>
        <v>1</v>
      </c>
      <c r="Y147" s="88">
        <f t="shared" si="52"/>
        <v>1.2814904865458223</v>
      </c>
      <c r="Z147" s="89">
        <f t="shared" si="53"/>
        <v>1.2814904865458223E-2</v>
      </c>
    </row>
    <row r="148" spans="1:26">
      <c r="A148" s="70" t="s">
        <v>30</v>
      </c>
      <c r="B148" s="70">
        <v>1991</v>
      </c>
      <c r="C148" s="82">
        <v>41085.810433999897</v>
      </c>
      <c r="D148" s="82">
        <v>285.67430400000001</v>
      </c>
      <c r="E148" s="82">
        <v>1130.2752012999899</v>
      </c>
      <c r="F148" s="82">
        <v>1465.1950198</v>
      </c>
      <c r="G148" s="82">
        <v>640.37538360999895</v>
      </c>
      <c r="H148" s="82">
        <v>25662.38220779</v>
      </c>
      <c r="I148" s="82">
        <f t="shared" si="54"/>
        <v>11901.908317499907</v>
      </c>
      <c r="J148" s="67">
        <f t="shared" si="55"/>
        <v>0.69531135197857707</v>
      </c>
      <c r="K148" s="67">
        <f t="shared" si="56"/>
        <v>2.7510110896209778</v>
      </c>
      <c r="L148" s="67">
        <f t="shared" si="57"/>
        <v>3.5661825927802591</v>
      </c>
      <c r="M148" s="67">
        <f t="shared" si="47"/>
        <v>1.5586290664478817</v>
      </c>
      <c r="N148" s="67">
        <f t="shared" si="47"/>
        <v>62.460450303186697</v>
      </c>
      <c r="O148" s="67">
        <f t="shared" si="58"/>
        <v>28.968415595985604</v>
      </c>
      <c r="P148" s="67"/>
      <c r="Q148" s="67">
        <v>-2.7490000000000001</v>
      </c>
      <c r="R148" s="67">
        <v>-1.67</v>
      </c>
      <c r="S148" s="67">
        <v>3.097</v>
      </c>
      <c r="T148" s="67"/>
      <c r="U148" s="67">
        <f t="shared" si="48"/>
        <v>0.34929824823990341</v>
      </c>
      <c r="V148" s="67">
        <f t="shared" si="49"/>
        <v>0.45280127632397255</v>
      </c>
      <c r="W148" s="67">
        <f t="shared" si="50"/>
        <v>0.19790047543612399</v>
      </c>
      <c r="X148" s="67">
        <f t="shared" si="51"/>
        <v>1</v>
      </c>
      <c r="Y148" s="88">
        <f t="shared" si="52"/>
        <v>-1.1035012434468525</v>
      </c>
      <c r="Z148" s="89">
        <f t="shared" si="53"/>
        <v>-1.1035012434468526E-2</v>
      </c>
    </row>
    <row r="149" spans="1:26">
      <c r="A149" s="70" t="s">
        <v>30</v>
      </c>
      <c r="B149" s="70">
        <v>1992</v>
      </c>
      <c r="C149" s="82">
        <v>44434.803314999903</v>
      </c>
      <c r="D149" s="82">
        <v>236.417024</v>
      </c>
      <c r="E149" s="82">
        <v>1148.1914525</v>
      </c>
      <c r="F149" s="82">
        <v>1568.1738539</v>
      </c>
      <c r="G149" s="82">
        <v>623.72102209000002</v>
      </c>
      <c r="H149" s="82">
        <v>28461.995235480001</v>
      </c>
      <c r="I149" s="82">
        <f t="shared" si="54"/>
        <v>12396.304727029896</v>
      </c>
      <c r="J149" s="67">
        <f t="shared" si="55"/>
        <v>0.53205371997267836</v>
      </c>
      <c r="K149" s="67">
        <f t="shared" si="56"/>
        <v>2.583991301503981</v>
      </c>
      <c r="L149" s="67">
        <f t="shared" si="57"/>
        <v>3.5291567350555373</v>
      </c>
      <c r="M149" s="67">
        <f t="shared" si="47"/>
        <v>1.4036767928698131</v>
      </c>
      <c r="N149" s="67">
        <f t="shared" si="47"/>
        <v>64.053384086595145</v>
      </c>
      <c r="O149" s="67">
        <f t="shared" si="58"/>
        <v>27.897737364002829</v>
      </c>
      <c r="P149" s="67"/>
      <c r="Q149" s="67">
        <v>-1.9630000000000001</v>
      </c>
      <c r="R149" s="67">
        <v>-3.0960000000000001</v>
      </c>
      <c r="S149" s="67">
        <v>1.2</v>
      </c>
      <c r="T149" s="67"/>
      <c r="U149" s="67">
        <f t="shared" si="48"/>
        <v>0.34376101081766919</v>
      </c>
      <c r="V149" s="67">
        <f t="shared" si="49"/>
        <v>0.46950099478684626</v>
      </c>
      <c r="W149" s="67">
        <f t="shared" si="50"/>
        <v>0.18673799439548447</v>
      </c>
      <c r="X149" s="67">
        <f t="shared" si="51"/>
        <v>0.99999999999999989</v>
      </c>
      <c r="Y149" s="88">
        <f t="shared" si="52"/>
        <v>-1.9042923508205793</v>
      </c>
      <c r="Z149" s="89">
        <f t="shared" si="53"/>
        <v>-1.9042923508205793E-2</v>
      </c>
    </row>
    <row r="150" spans="1:26">
      <c r="A150" s="70" t="s">
        <v>30</v>
      </c>
      <c r="B150" s="70">
        <v>1993</v>
      </c>
      <c r="C150" s="82">
        <v>40159.075014000002</v>
      </c>
      <c r="D150" s="82">
        <v>315.27391999999901</v>
      </c>
      <c r="E150" s="82">
        <v>1268.1724162</v>
      </c>
      <c r="F150" s="82">
        <v>1341.3946664</v>
      </c>
      <c r="G150" s="82">
        <v>568.41323011999896</v>
      </c>
      <c r="H150" s="82">
        <v>25013.4516628899</v>
      </c>
      <c r="I150" s="82">
        <f t="shared" si="54"/>
        <v>11652.369118390096</v>
      </c>
      <c r="J150" s="67">
        <f t="shared" si="55"/>
        <v>0.78506270348629847</v>
      </c>
      <c r="K150" s="67">
        <f t="shared" si="56"/>
        <v>3.1578725748984451</v>
      </c>
      <c r="L150" s="67">
        <f t="shared" si="57"/>
        <v>3.340203094648897</v>
      </c>
      <c r="M150" s="67">
        <f t="shared" si="47"/>
        <v>1.4154041892694051</v>
      </c>
      <c r="N150" s="67">
        <f t="shared" si="47"/>
        <v>62.285925794281539</v>
      </c>
      <c r="O150" s="67">
        <f t="shared" si="58"/>
        <v>29.015531643415393</v>
      </c>
      <c r="P150" s="67"/>
      <c r="Q150" s="67">
        <v>-1.7509999999999999</v>
      </c>
      <c r="R150" s="67">
        <v>-3.0550000000000002</v>
      </c>
      <c r="S150" s="67">
        <v>-0.68600000000000005</v>
      </c>
      <c r="T150" s="67"/>
      <c r="U150" s="67">
        <f t="shared" si="48"/>
        <v>0.39904980251894162</v>
      </c>
      <c r="V150" s="67">
        <f t="shared" si="49"/>
        <v>0.42209030088418481</v>
      </c>
      <c r="W150" s="67">
        <f t="shared" si="50"/>
        <v>0.17885989659687357</v>
      </c>
      <c r="X150" s="67">
        <f t="shared" si="51"/>
        <v>1</v>
      </c>
      <c r="Y150" s="88">
        <f t="shared" si="52"/>
        <v>-2.1109199624773063</v>
      </c>
      <c r="Z150" s="89">
        <f t="shared" si="53"/>
        <v>-2.1109199624773062E-2</v>
      </c>
    </row>
    <row r="151" spans="1:26">
      <c r="A151" s="70" t="s">
        <v>30</v>
      </c>
      <c r="B151" s="70">
        <v>1994</v>
      </c>
      <c r="C151" s="82">
        <v>45072.1849</v>
      </c>
      <c r="D151" s="82">
        <v>327.576548</v>
      </c>
      <c r="E151" s="82">
        <v>1538.2134435999999</v>
      </c>
      <c r="F151" s="82">
        <v>1415.9784632999899</v>
      </c>
      <c r="G151" s="82">
        <v>643.58020021000004</v>
      </c>
      <c r="H151" s="82">
        <v>27986.132996109998</v>
      </c>
      <c r="I151" s="82">
        <f t="shared" si="54"/>
        <v>13160.703248780017</v>
      </c>
      <c r="J151" s="67">
        <f t="shared" si="55"/>
        <v>0.72678204690272286</v>
      </c>
      <c r="K151" s="67">
        <f t="shared" si="56"/>
        <v>3.4127776299568735</v>
      </c>
      <c r="L151" s="67">
        <f t="shared" si="57"/>
        <v>3.1415793719376364</v>
      </c>
      <c r="M151" s="67">
        <f t="shared" si="47"/>
        <v>1.4278877352803903</v>
      </c>
      <c r="N151" s="67">
        <f t="shared" si="47"/>
        <v>62.0918046422684</v>
      </c>
      <c r="O151" s="67">
        <f t="shared" si="58"/>
        <v>29.199168573653981</v>
      </c>
      <c r="P151" s="67"/>
      <c r="Q151" s="67">
        <v>-0.53500000000000003</v>
      </c>
      <c r="R151" s="67">
        <v>-1.349</v>
      </c>
      <c r="S151" s="67">
        <v>-1.181</v>
      </c>
      <c r="T151" s="67"/>
      <c r="U151" s="67">
        <f t="shared" si="48"/>
        <v>0.42754610292301481</v>
      </c>
      <c r="V151" s="67">
        <f t="shared" si="49"/>
        <v>0.39357091587366105</v>
      </c>
      <c r="W151" s="67">
        <f t="shared" si="50"/>
        <v>0.17888298120332408</v>
      </c>
      <c r="X151" s="67">
        <f t="shared" si="51"/>
        <v>1</v>
      </c>
      <c r="Y151" s="88">
        <f t="shared" si="52"/>
        <v>-0.97092513137850744</v>
      </c>
      <c r="Z151" s="89">
        <f t="shared" si="53"/>
        <v>-9.7092513137850747E-3</v>
      </c>
    </row>
    <row r="152" spans="1:26">
      <c r="A152" s="70" t="s">
        <v>30</v>
      </c>
      <c r="B152" s="70">
        <v>1995</v>
      </c>
      <c r="C152" s="82">
        <v>57582.932302000001</v>
      </c>
      <c r="D152" s="82">
        <v>430.71078399999902</v>
      </c>
      <c r="E152" s="82">
        <v>1782.4172297999901</v>
      </c>
      <c r="F152" s="82">
        <v>1663.1161964</v>
      </c>
      <c r="G152" s="82">
        <v>788.57901099000003</v>
      </c>
      <c r="H152" s="82">
        <v>33871.92391066</v>
      </c>
      <c r="I152" s="82">
        <f t="shared" si="54"/>
        <v>19046.185170150013</v>
      </c>
      <c r="J152" s="67">
        <f t="shared" si="55"/>
        <v>0.74798341588630657</v>
      </c>
      <c r="K152" s="67">
        <f t="shared" si="56"/>
        <v>3.0953915657714468</v>
      </c>
      <c r="L152" s="67">
        <f t="shared" si="57"/>
        <v>2.8882103253748954</v>
      </c>
      <c r="M152" s="67">
        <f t="shared" si="47"/>
        <v>1.3694665753633575</v>
      </c>
      <c r="N152" s="67">
        <f t="shared" si="47"/>
        <v>58.82285350286606</v>
      </c>
      <c r="O152" s="67">
        <f t="shared" si="58"/>
        <v>33.076094614737933</v>
      </c>
      <c r="P152" s="67"/>
      <c r="Q152" s="67">
        <v>-0.89200000000000002</v>
      </c>
      <c r="R152" s="67">
        <v>-0.749</v>
      </c>
      <c r="S152" s="67">
        <v>-0.54400000000000004</v>
      </c>
      <c r="T152" s="67"/>
      <c r="U152" s="67">
        <f t="shared" si="48"/>
        <v>0.4209659654156252</v>
      </c>
      <c r="V152" s="67">
        <f t="shared" si="49"/>
        <v>0.39278980449176337</v>
      </c>
      <c r="W152" s="67">
        <f t="shared" si="50"/>
        <v>0.18624423009261135</v>
      </c>
      <c r="X152" s="67">
        <f t="shared" si="51"/>
        <v>0.99999999999999989</v>
      </c>
      <c r="Y152" s="88">
        <f t="shared" si="52"/>
        <v>-0.77101806588544908</v>
      </c>
      <c r="Z152" s="89">
        <f t="shared" si="53"/>
        <v>-7.7101806588544906E-3</v>
      </c>
    </row>
    <row r="153" spans="1:26">
      <c r="A153" s="70" t="s">
        <v>30</v>
      </c>
      <c r="B153" s="70">
        <v>1996</v>
      </c>
      <c r="C153" s="82">
        <v>57830.455983</v>
      </c>
      <c r="D153" s="82">
        <v>322.71673600000003</v>
      </c>
      <c r="E153" s="82">
        <v>1951.0615591000001</v>
      </c>
      <c r="F153" s="82">
        <v>1941.4570959</v>
      </c>
      <c r="G153" s="82">
        <v>860.60626872</v>
      </c>
      <c r="H153" s="82">
        <v>33111.102751650003</v>
      </c>
      <c r="I153" s="82">
        <f t="shared" si="54"/>
        <v>19643.511571629992</v>
      </c>
      <c r="J153" s="67">
        <f t="shared" si="55"/>
        <v>0.5580394110931215</v>
      </c>
      <c r="K153" s="67">
        <f t="shared" si="56"/>
        <v>3.3737613268578404</v>
      </c>
      <c r="L153" s="67">
        <f t="shared" si="57"/>
        <v>3.3571533595908636</v>
      </c>
      <c r="M153" s="67">
        <f t="shared" si="47"/>
        <v>1.4881540428679765</v>
      </c>
      <c r="N153" s="67">
        <f t="shared" si="47"/>
        <v>57.255475836786474</v>
      </c>
      <c r="O153" s="67">
        <f t="shared" si="58"/>
        <v>33.967416022803718</v>
      </c>
      <c r="P153" s="67"/>
      <c r="Q153" s="67">
        <v>-0.25600000000000001</v>
      </c>
      <c r="R153" s="67">
        <v>-0.61499999999999999</v>
      </c>
      <c r="S153" s="67">
        <v>1.0369999999999999</v>
      </c>
      <c r="T153" s="67"/>
      <c r="U153" s="67">
        <f t="shared" si="48"/>
        <v>0.41047975603658549</v>
      </c>
      <c r="V153" s="67">
        <f t="shared" si="49"/>
        <v>0.40845909313499207</v>
      </c>
      <c r="W153" s="67">
        <f t="shared" si="50"/>
        <v>0.18106115082842225</v>
      </c>
      <c r="X153" s="67">
        <f t="shared" si="51"/>
        <v>0.99999999999999978</v>
      </c>
      <c r="Y153" s="88">
        <f t="shared" si="52"/>
        <v>-0.16852474641431217</v>
      </c>
      <c r="Z153" s="89">
        <f t="shared" si="53"/>
        <v>-1.6852474641431217E-3</v>
      </c>
    </row>
    <row r="154" spans="1:26">
      <c r="A154" s="70" t="s">
        <v>30</v>
      </c>
      <c r="B154" s="70">
        <v>1997</v>
      </c>
      <c r="C154" s="82">
        <v>56713.720110000002</v>
      </c>
      <c r="D154" s="82">
        <v>324.94463999999903</v>
      </c>
      <c r="E154" s="82">
        <v>2222.4824893999998</v>
      </c>
      <c r="F154" s="82">
        <v>2491.6500372999999</v>
      </c>
      <c r="G154" s="82">
        <v>771.29880113000002</v>
      </c>
      <c r="H154" s="82">
        <v>32262.5628587299</v>
      </c>
      <c r="I154" s="82">
        <f t="shared" si="54"/>
        <v>18640.781283440105</v>
      </c>
      <c r="J154" s="67">
        <f t="shared" si="55"/>
        <v>0.5729559608675775</v>
      </c>
      <c r="K154" s="67">
        <f t="shared" si="56"/>
        <v>3.9187739493888754</v>
      </c>
      <c r="L154" s="67">
        <f t="shared" si="57"/>
        <v>4.3933814118828396</v>
      </c>
      <c r="M154" s="67">
        <f t="shared" si="47"/>
        <v>1.3599862601748134</v>
      </c>
      <c r="N154" s="67">
        <f t="shared" si="47"/>
        <v>56.886698308900442</v>
      </c>
      <c r="O154" s="67">
        <f t="shared" si="58"/>
        <v>32.868204108785463</v>
      </c>
      <c r="P154" s="67"/>
      <c r="Q154" s="67">
        <v>0.995</v>
      </c>
      <c r="R154" s="67">
        <v>3.1E-2</v>
      </c>
      <c r="S154" s="67">
        <v>1.228</v>
      </c>
      <c r="T154" s="67"/>
      <c r="U154" s="67">
        <f t="shared" si="48"/>
        <v>0.40516093568146067</v>
      </c>
      <c r="V154" s="67">
        <f t="shared" si="49"/>
        <v>0.45423046764960234</v>
      </c>
      <c r="W154" s="67">
        <f t="shared" si="50"/>
        <v>0.14060859666893702</v>
      </c>
      <c r="X154" s="67">
        <f t="shared" si="51"/>
        <v>1</v>
      </c>
      <c r="Y154" s="88">
        <f t="shared" si="52"/>
        <v>0.58988363220964568</v>
      </c>
      <c r="Z154" s="89">
        <f t="shared" si="53"/>
        <v>5.8988363220964565E-3</v>
      </c>
    </row>
    <row r="155" spans="1:26">
      <c r="A155" s="70" t="s">
        <v>30</v>
      </c>
      <c r="B155" s="70">
        <v>1998</v>
      </c>
      <c r="C155" s="82">
        <v>60856.833189999903</v>
      </c>
      <c r="D155" s="82">
        <v>390.35408000000001</v>
      </c>
      <c r="E155" s="82">
        <v>2492.2720255999898</v>
      </c>
      <c r="F155" s="82">
        <v>2643.1259312000002</v>
      </c>
      <c r="G155" s="82">
        <v>565.91074976000004</v>
      </c>
      <c r="H155" s="82">
        <v>35737.916770290001</v>
      </c>
      <c r="I155" s="82">
        <f t="shared" si="54"/>
        <v>19027.253633149921</v>
      </c>
      <c r="J155" s="67">
        <f t="shared" si="55"/>
        <v>0.64143015588945185</v>
      </c>
      <c r="K155" s="67">
        <f t="shared" si="56"/>
        <v>4.0953035098275938</v>
      </c>
      <c r="L155" s="67">
        <f t="shared" si="57"/>
        <v>4.3431867756706124</v>
      </c>
      <c r="M155" s="67">
        <f t="shared" si="47"/>
        <v>0.92990502478691484</v>
      </c>
      <c r="N155" s="67">
        <f t="shared" si="47"/>
        <v>58.724575198833243</v>
      </c>
      <c r="O155" s="67">
        <f t="shared" si="58"/>
        <v>31.265599334992199</v>
      </c>
      <c r="P155" s="67"/>
      <c r="Q155" s="67">
        <v>1.8779999999999999</v>
      </c>
      <c r="R155" s="67">
        <v>0.47</v>
      </c>
      <c r="S155" s="67">
        <v>-1.5469999999999999</v>
      </c>
      <c r="T155" s="67"/>
      <c r="U155" s="67">
        <f t="shared" si="48"/>
        <v>0.43714033985431339</v>
      </c>
      <c r="V155" s="67">
        <f t="shared" si="49"/>
        <v>0.46359986228403827</v>
      </c>
      <c r="W155" s="67">
        <f t="shared" si="50"/>
        <v>9.9259797861648277E-2</v>
      </c>
      <c r="X155" s="67">
        <f t="shared" si="51"/>
        <v>1</v>
      </c>
      <c r="Y155" s="88">
        <f t="shared" si="52"/>
        <v>0.88528658622792855</v>
      </c>
      <c r="Z155" s="89">
        <f t="shared" si="53"/>
        <v>8.8528658622792859E-3</v>
      </c>
    </row>
    <row r="156" spans="1:26">
      <c r="A156" s="70" t="s">
        <v>30</v>
      </c>
      <c r="B156" s="70">
        <v>1999</v>
      </c>
      <c r="C156" s="82">
        <v>59271.554655</v>
      </c>
      <c r="D156" s="82">
        <v>391.40814</v>
      </c>
      <c r="E156" s="82">
        <v>2713.4850111999999</v>
      </c>
      <c r="F156" s="82">
        <v>2642.8688815999899</v>
      </c>
      <c r="G156" s="82">
        <v>749.16005862999896</v>
      </c>
      <c r="H156" s="82">
        <v>35342.394346219997</v>
      </c>
      <c r="I156" s="82">
        <f t="shared" si="54"/>
        <v>17432.238217350015</v>
      </c>
      <c r="J156" s="67">
        <f t="shared" si="55"/>
        <v>0.66036422070967526</v>
      </c>
      <c r="K156" s="67">
        <f t="shared" si="56"/>
        <v>4.5780560793356839</v>
      </c>
      <c r="L156" s="67">
        <f t="shared" si="57"/>
        <v>4.4589160803748955</v>
      </c>
      <c r="M156" s="67">
        <f t="shared" si="47"/>
        <v>1.2639453494861244</v>
      </c>
      <c r="N156" s="67">
        <f t="shared" si="47"/>
        <v>59.627918572300523</v>
      </c>
      <c r="O156" s="67">
        <f t="shared" si="58"/>
        <v>29.410799697793106</v>
      </c>
      <c r="P156" s="67"/>
      <c r="Q156" s="67">
        <v>3.1280000000000001</v>
      </c>
      <c r="R156" s="67">
        <v>0.53500000000000003</v>
      </c>
      <c r="S156" s="67">
        <v>-2.202</v>
      </c>
      <c r="T156" s="67"/>
      <c r="U156" s="67">
        <f t="shared" si="48"/>
        <v>0.44443187466052175</v>
      </c>
      <c r="V156" s="67">
        <f t="shared" si="49"/>
        <v>0.43286591474924013</v>
      </c>
      <c r="W156" s="67">
        <f t="shared" si="50"/>
        <v>0.12270221059023804</v>
      </c>
      <c r="X156" s="67">
        <f t="shared" si="51"/>
        <v>0.99999999999999989</v>
      </c>
      <c r="Y156" s="88">
        <f t="shared" si="52"/>
        <v>1.3515759006092516</v>
      </c>
      <c r="Z156" s="89">
        <f t="shared" si="53"/>
        <v>1.3515759006092516E-2</v>
      </c>
    </row>
    <row r="157" spans="1:26">
      <c r="A157" s="70" t="s">
        <v>30</v>
      </c>
      <c r="B157" s="70">
        <v>2000</v>
      </c>
      <c r="C157" s="82">
        <v>58602.754471</v>
      </c>
      <c r="D157" s="82">
        <v>419.76377600000001</v>
      </c>
      <c r="E157" s="82">
        <v>3093.1811130000001</v>
      </c>
      <c r="F157" s="82">
        <v>2479.2391834</v>
      </c>
      <c r="G157" s="82">
        <v>806.04992845000004</v>
      </c>
      <c r="H157" s="82">
        <v>33864.390465440003</v>
      </c>
      <c r="I157" s="82">
        <f t="shared" si="54"/>
        <v>17940.130004710001</v>
      </c>
      <c r="J157" s="67">
        <f t="shared" si="55"/>
        <v>0.71628676806944835</v>
      </c>
      <c r="K157" s="67">
        <f t="shared" si="56"/>
        <v>5.2782179624861891</v>
      </c>
      <c r="L157" s="67">
        <f t="shared" si="57"/>
        <v>4.2305847323727237</v>
      </c>
      <c r="M157" s="67">
        <f t="shared" si="47"/>
        <v>1.375447170915626</v>
      </c>
      <c r="N157" s="67">
        <f t="shared" si="47"/>
        <v>57.786346002214017</v>
      </c>
      <c r="O157" s="67">
        <f t="shared" si="58"/>
        <v>30.613117363942006</v>
      </c>
      <c r="P157" s="67"/>
      <c r="Q157" s="67">
        <v>3.7280000000000002</v>
      </c>
      <c r="R157" s="67">
        <v>1.2689999999999999</v>
      </c>
      <c r="S157" s="67">
        <v>-0.77600000000000002</v>
      </c>
      <c r="T157" s="67"/>
      <c r="U157" s="67">
        <f t="shared" si="48"/>
        <v>0.48494090337667783</v>
      </c>
      <c r="V157" s="67">
        <f t="shared" si="49"/>
        <v>0.38868868176903704</v>
      </c>
      <c r="W157" s="67">
        <f t="shared" si="50"/>
        <v>0.12637041485428516</v>
      </c>
      <c r="X157" s="67">
        <f t="shared" si="51"/>
        <v>1</v>
      </c>
      <c r="Y157" s="88">
        <f t="shared" si="52"/>
        <v>2.2030421830262377</v>
      </c>
      <c r="Z157" s="89">
        <f t="shared" si="53"/>
        <v>2.2030421830262378E-2</v>
      </c>
    </row>
    <row r="158" spans="1:26">
      <c r="A158" s="70" t="s">
        <v>30</v>
      </c>
      <c r="B158" s="70">
        <v>2001</v>
      </c>
      <c r="C158" s="82">
        <v>61647.688003000003</v>
      </c>
      <c r="D158" s="82">
        <v>588.16454399999895</v>
      </c>
      <c r="E158" s="82">
        <v>3641.6260646000001</v>
      </c>
      <c r="F158" s="82">
        <v>2948.8367497999998</v>
      </c>
      <c r="G158" s="82">
        <v>795.12665606999997</v>
      </c>
      <c r="H158" s="82">
        <v>34998.460297419901</v>
      </c>
      <c r="I158" s="82">
        <f t="shared" si="54"/>
        <v>18675.473691110099</v>
      </c>
      <c r="J158" s="67">
        <f t="shared" si="55"/>
        <v>0.95407396944290379</v>
      </c>
      <c r="K158" s="67">
        <f t="shared" si="56"/>
        <v>5.9071575635128202</v>
      </c>
      <c r="L158" s="67">
        <f t="shared" si="57"/>
        <v>4.7833695720373139</v>
      </c>
      <c r="M158" s="67">
        <f t="shared" si="47"/>
        <v>1.2897915263769604</v>
      </c>
      <c r="N158" s="67">
        <f t="shared" si="47"/>
        <v>56.771732130030159</v>
      </c>
      <c r="O158" s="67">
        <f t="shared" si="58"/>
        <v>30.293875238599838</v>
      </c>
      <c r="P158" s="67"/>
      <c r="Q158" s="67">
        <v>0.98</v>
      </c>
      <c r="R158" s="67">
        <v>1.0069999999999999</v>
      </c>
      <c r="S158" s="67">
        <v>-1.2549999999999999</v>
      </c>
      <c r="T158" s="67"/>
      <c r="U158" s="67">
        <f t="shared" si="48"/>
        <v>0.49307182306306235</v>
      </c>
      <c r="V158" s="67">
        <f t="shared" si="49"/>
        <v>0.39926897664572508</v>
      </c>
      <c r="W158" s="67">
        <f t="shared" si="50"/>
        <v>0.10765920029121252</v>
      </c>
      <c r="X158" s="67">
        <f t="shared" si="51"/>
        <v>1</v>
      </c>
      <c r="Y158" s="88">
        <f t="shared" si="52"/>
        <v>0.75016194971857442</v>
      </c>
      <c r="Z158" s="89">
        <f t="shared" si="53"/>
        <v>7.5016194971857441E-3</v>
      </c>
    </row>
    <row r="159" spans="1:26">
      <c r="A159" s="70" t="s">
        <v>30</v>
      </c>
      <c r="B159" s="70">
        <v>2002</v>
      </c>
      <c r="C159" s="82">
        <v>67681.699408999906</v>
      </c>
      <c r="D159" s="82">
        <v>776.64345600000001</v>
      </c>
      <c r="E159" s="82">
        <v>3573.4455754999899</v>
      </c>
      <c r="F159" s="82">
        <v>3458.1118320999899</v>
      </c>
      <c r="G159" s="82">
        <v>800.01136611000004</v>
      </c>
      <c r="H159" s="82">
        <v>37878.942330999897</v>
      </c>
      <c r="I159" s="82">
        <f t="shared" si="54"/>
        <v>21194.544848290032</v>
      </c>
      <c r="J159" s="67">
        <f t="shared" si="55"/>
        <v>1.1474940239114721</v>
      </c>
      <c r="K159" s="67">
        <f t="shared" si="56"/>
        <v>5.2797811028734518</v>
      </c>
      <c r="L159" s="67">
        <f t="shared" si="57"/>
        <v>5.1093750043163828</v>
      </c>
      <c r="M159" s="67">
        <f t="shared" si="47"/>
        <v>1.1820202109222147</v>
      </c>
      <c r="N159" s="67">
        <f t="shared" si="47"/>
        <v>55.966299105608719</v>
      </c>
      <c r="O159" s="67">
        <f t="shared" si="58"/>
        <v>31.315030552367762</v>
      </c>
      <c r="P159" s="67"/>
      <c r="Q159" s="67">
        <v>-0.46400000000000002</v>
      </c>
      <c r="R159" s="67">
        <v>0.41499999999999998</v>
      </c>
      <c r="S159" s="67">
        <v>-2.02</v>
      </c>
      <c r="T159" s="67"/>
      <c r="U159" s="67">
        <f t="shared" si="48"/>
        <v>0.45628732617349838</v>
      </c>
      <c r="V159" s="67">
        <f t="shared" si="49"/>
        <v>0.44156055217297285</v>
      </c>
      <c r="W159" s="67">
        <f t="shared" si="50"/>
        <v>0.10215212165352891</v>
      </c>
      <c r="X159" s="67">
        <f t="shared" si="51"/>
        <v>1</v>
      </c>
      <c r="Y159" s="88">
        <f t="shared" si="52"/>
        <v>-0.23481697593284792</v>
      </c>
      <c r="Z159" s="89">
        <f t="shared" si="53"/>
        <v>-2.3481697593284792E-3</v>
      </c>
    </row>
    <row r="160" spans="1:26">
      <c r="A160" s="70" t="s">
        <v>30</v>
      </c>
      <c r="B160" s="70">
        <v>2003</v>
      </c>
      <c r="C160" s="82">
        <v>88685.106541000001</v>
      </c>
      <c r="D160" s="82">
        <v>1004.595328</v>
      </c>
      <c r="E160" s="82">
        <v>4756.7819725999998</v>
      </c>
      <c r="F160" s="82">
        <v>4442.7730723999903</v>
      </c>
      <c r="G160" s="82">
        <v>976.90482997000004</v>
      </c>
      <c r="H160" s="82">
        <v>46890.312679169903</v>
      </c>
      <c r="I160" s="82">
        <f t="shared" si="54"/>
        <v>30613.738658860122</v>
      </c>
      <c r="J160" s="67">
        <f t="shared" si="55"/>
        <v>1.1327666698303684</v>
      </c>
      <c r="K160" s="67">
        <f t="shared" si="56"/>
        <v>5.3636762226822077</v>
      </c>
      <c r="L160" s="67">
        <f t="shared" si="57"/>
        <v>5.0096044822881876</v>
      </c>
      <c r="M160" s="67">
        <f t="shared" si="47"/>
        <v>1.1015432783162609</v>
      </c>
      <c r="N160" s="67">
        <f t="shared" si="47"/>
        <v>52.872815411787379</v>
      </c>
      <c r="O160" s="67">
        <f t="shared" si="58"/>
        <v>34.519593935095614</v>
      </c>
      <c r="P160" s="67"/>
      <c r="Q160" s="67">
        <v>-0.67600000000000005</v>
      </c>
      <c r="R160" s="67">
        <v>0.54300000000000004</v>
      </c>
      <c r="S160" s="67">
        <v>-1.5329999999999999</v>
      </c>
      <c r="T160" s="67"/>
      <c r="U160" s="67">
        <f t="shared" si="48"/>
        <v>0.46742993448043524</v>
      </c>
      <c r="V160" s="67">
        <f t="shared" si="49"/>
        <v>0.43657353608079669</v>
      </c>
      <c r="W160" s="67">
        <f t="shared" si="50"/>
        <v>9.5996529438768213E-2</v>
      </c>
      <c r="X160" s="67">
        <f t="shared" si="51"/>
        <v>1</v>
      </c>
      <c r="Y160" s="88">
        <f t="shared" si="52"/>
        <v>-0.22608588524653328</v>
      </c>
      <c r="Z160" s="89">
        <f t="shared" si="53"/>
        <v>-2.2608588524653328E-3</v>
      </c>
    </row>
    <row r="161" spans="1:26">
      <c r="A161" s="70" t="s">
        <v>30</v>
      </c>
      <c r="B161" s="70">
        <v>2004</v>
      </c>
      <c r="C161" s="82">
        <v>103741.58637</v>
      </c>
      <c r="D161" s="82">
        <v>1230.513281</v>
      </c>
      <c r="E161" s="82">
        <v>6209.8812770000004</v>
      </c>
      <c r="F161" s="82">
        <v>4514.1820491999897</v>
      </c>
      <c r="G161" s="82">
        <v>1242.6164775</v>
      </c>
      <c r="H161" s="82">
        <v>55777.956454959902</v>
      </c>
      <c r="I161" s="82">
        <f t="shared" si="54"/>
        <v>34766.436830340099</v>
      </c>
      <c r="J161" s="67">
        <f t="shared" si="55"/>
        <v>1.1861330870836191</v>
      </c>
      <c r="K161" s="67">
        <f t="shared" si="56"/>
        <v>5.9859131658659255</v>
      </c>
      <c r="L161" s="67">
        <f t="shared" si="57"/>
        <v>4.3513717180879752</v>
      </c>
      <c r="M161" s="67">
        <f t="shared" si="47"/>
        <v>1.1977997647617811</v>
      </c>
      <c r="N161" s="67">
        <f t="shared" si="47"/>
        <v>53.766245925741671</v>
      </c>
      <c r="O161" s="67">
        <f t="shared" si="58"/>
        <v>33.512536338459022</v>
      </c>
      <c r="P161" s="67"/>
      <c r="Q161" s="67">
        <v>0.19400000000000001</v>
      </c>
      <c r="R161" s="67">
        <v>1.0129999999999999</v>
      </c>
      <c r="S161" s="67">
        <v>-0.60599999999999998</v>
      </c>
      <c r="T161" s="67"/>
      <c r="U161" s="67">
        <f t="shared" si="48"/>
        <v>0.51893101335258929</v>
      </c>
      <c r="V161" s="67">
        <f t="shared" si="49"/>
        <v>0.37722928358158669</v>
      </c>
      <c r="W161" s="67">
        <f t="shared" si="50"/>
        <v>0.10383970306582399</v>
      </c>
      <c r="X161" s="67">
        <f t="shared" si="51"/>
        <v>1</v>
      </c>
      <c r="Y161" s="88">
        <f t="shared" si="52"/>
        <v>0.41987902080066031</v>
      </c>
      <c r="Z161" s="89">
        <f t="shared" si="53"/>
        <v>4.1987902080066032E-3</v>
      </c>
    </row>
    <row r="162" spans="1:26">
      <c r="A162" s="70" t="s">
        <v>30</v>
      </c>
      <c r="B162" s="70">
        <v>2005</v>
      </c>
      <c r="C162" s="82">
        <v>113532.242929999</v>
      </c>
      <c r="D162" s="82">
        <v>1430.299252</v>
      </c>
      <c r="E162" s="82">
        <v>6349.9427454999905</v>
      </c>
      <c r="F162" s="82">
        <v>4425.7808015000001</v>
      </c>
      <c r="G162" s="82">
        <v>1266.5887017999901</v>
      </c>
      <c r="H162" s="82">
        <v>60120.622249799999</v>
      </c>
      <c r="I162" s="82">
        <f t="shared" si="54"/>
        <v>39939.009179399014</v>
      </c>
      <c r="J162" s="67">
        <f t="shared" si="55"/>
        <v>1.2598176650855784</v>
      </c>
      <c r="K162" s="67">
        <f t="shared" si="56"/>
        <v>5.5930743387278961</v>
      </c>
      <c r="L162" s="67">
        <f t="shared" si="57"/>
        <v>3.8982589326882406</v>
      </c>
      <c r="M162" s="67">
        <f t="shared" si="47"/>
        <v>1.1156202582740617</v>
      </c>
      <c r="N162" s="67">
        <f t="shared" si="47"/>
        <v>52.954667941219824</v>
      </c>
      <c r="O162" s="67">
        <f t="shared" si="58"/>
        <v>35.178560864004382</v>
      </c>
      <c r="P162" s="67"/>
      <c r="Q162" s="67">
        <v>0.92700000000000005</v>
      </c>
      <c r="R162" s="67">
        <v>0.81899999999999995</v>
      </c>
      <c r="S162" s="67">
        <v>-0.70099999999999996</v>
      </c>
      <c r="T162" s="67"/>
      <c r="U162" s="67">
        <f t="shared" si="48"/>
        <v>0.5273026155033278</v>
      </c>
      <c r="V162" s="67">
        <f t="shared" si="49"/>
        <v>0.36751918652009957</v>
      </c>
      <c r="W162" s="67">
        <f t="shared" si="50"/>
        <v>0.10517819797657266</v>
      </c>
      <c r="X162" s="67">
        <f t="shared" si="51"/>
        <v>1</v>
      </c>
      <c r="Y162" s="88">
        <f t="shared" si="52"/>
        <v>0.71607782154996902</v>
      </c>
      <c r="Z162" s="89">
        <f t="shared" si="53"/>
        <v>7.1607782154996906E-3</v>
      </c>
    </row>
    <row r="163" spans="1:26">
      <c r="A163" s="70" t="s">
        <v>30</v>
      </c>
      <c r="B163" s="70">
        <v>2006</v>
      </c>
      <c r="C163" s="82">
        <v>134053.29629</v>
      </c>
      <c r="D163" s="82">
        <v>1507.427817</v>
      </c>
      <c r="E163" s="82">
        <v>8076.9422573000002</v>
      </c>
      <c r="F163" s="82">
        <v>4681.8084591999896</v>
      </c>
      <c r="G163" s="82">
        <v>1389.3260442000001</v>
      </c>
      <c r="H163" s="82">
        <v>69531.78281135</v>
      </c>
      <c r="I163" s="82">
        <f t="shared" si="54"/>
        <v>48866.008900950008</v>
      </c>
      <c r="J163" s="67">
        <f t="shared" si="55"/>
        <v>1.1244988812053924</v>
      </c>
      <c r="K163" s="67">
        <f t="shared" si="56"/>
        <v>6.0251724357653993</v>
      </c>
      <c r="L163" s="67">
        <f t="shared" si="57"/>
        <v>3.4924978264404225</v>
      </c>
      <c r="M163" s="67">
        <f t="shared" si="47"/>
        <v>1.0363982704270434</v>
      </c>
      <c r="N163" s="67">
        <f t="shared" si="47"/>
        <v>51.868760213796307</v>
      </c>
      <c r="O163" s="67">
        <f t="shared" si="58"/>
        <v>36.452672372365434</v>
      </c>
      <c r="P163" s="67"/>
      <c r="Q163" s="67">
        <v>0.89700000000000002</v>
      </c>
      <c r="R163" s="67">
        <v>1.121</v>
      </c>
      <c r="S163" s="67">
        <v>-0.42399999999999999</v>
      </c>
      <c r="T163" s="67"/>
      <c r="U163" s="67">
        <f t="shared" si="48"/>
        <v>0.57088623379085945</v>
      </c>
      <c r="V163" s="67">
        <f t="shared" si="49"/>
        <v>0.33091483304677466</v>
      </c>
      <c r="W163" s="67">
        <f t="shared" si="50"/>
        <v>9.8198933162365859E-2</v>
      </c>
      <c r="X163" s="67">
        <f t="shared" si="51"/>
        <v>1</v>
      </c>
      <c r="Y163" s="88">
        <f t="shared" si="52"/>
        <v>0.84140413189499219</v>
      </c>
      <c r="Z163" s="89">
        <f t="shared" si="53"/>
        <v>8.4140413189499226E-3</v>
      </c>
    </row>
    <row r="164" spans="1:26">
      <c r="A164" s="70" t="s">
        <v>30</v>
      </c>
      <c r="B164" s="70">
        <v>2007</v>
      </c>
      <c r="C164" s="82">
        <v>134053.29629</v>
      </c>
      <c r="D164" s="82">
        <v>1507.427817</v>
      </c>
      <c r="E164" s="82">
        <v>8076.9422573000002</v>
      </c>
      <c r="F164" s="82">
        <v>4681.8084591999896</v>
      </c>
      <c r="G164" s="82">
        <v>1389.3260442000001</v>
      </c>
      <c r="H164" s="82">
        <v>69531.78281135</v>
      </c>
      <c r="I164" s="82">
        <f t="shared" si="54"/>
        <v>48866.008900950008</v>
      </c>
      <c r="J164" s="67">
        <f t="shared" si="55"/>
        <v>1.1244988812053924</v>
      </c>
      <c r="K164" s="67">
        <f t="shared" si="56"/>
        <v>6.0251724357653993</v>
      </c>
      <c r="L164" s="67">
        <f t="shared" si="57"/>
        <v>3.4924978264404225</v>
      </c>
      <c r="M164" s="67">
        <f t="shared" si="47"/>
        <v>1.0363982704270434</v>
      </c>
      <c r="N164" s="67">
        <f t="shared" si="47"/>
        <v>51.868760213796307</v>
      </c>
      <c r="O164" s="67">
        <f t="shared" si="58"/>
        <v>36.452672372365434</v>
      </c>
      <c r="P164" s="67"/>
      <c r="Q164" s="67">
        <v>9.9000000000000005E-2</v>
      </c>
      <c r="R164" s="67">
        <v>2.17</v>
      </c>
      <c r="S164" s="67">
        <v>0.28699999999999998</v>
      </c>
      <c r="T164" s="67"/>
      <c r="U164" s="67">
        <f t="shared" si="48"/>
        <v>0.57088623379085945</v>
      </c>
      <c r="V164" s="67">
        <f t="shared" si="49"/>
        <v>0.33091483304677466</v>
      </c>
      <c r="W164" s="67">
        <f t="shared" si="50"/>
        <v>9.8198933162365859E-2</v>
      </c>
      <c r="X164" s="67">
        <f t="shared" si="51"/>
        <v>1</v>
      </c>
      <c r="Y164" s="88">
        <f t="shared" si="52"/>
        <v>0.80278601867439503</v>
      </c>
      <c r="Z164" s="89">
        <f t="shared" si="53"/>
        <v>8.0278601867439497E-3</v>
      </c>
    </row>
    <row r="165" spans="1:26">
      <c r="A165" s="70" t="s">
        <v>30</v>
      </c>
      <c r="B165" s="70">
        <v>2008</v>
      </c>
      <c r="C165" s="82">
        <v>134053.29629</v>
      </c>
      <c r="D165" s="82">
        <v>1507.427817</v>
      </c>
      <c r="E165" s="82">
        <v>8076.9422573000002</v>
      </c>
      <c r="F165" s="82">
        <v>4681.8084591999896</v>
      </c>
      <c r="G165" s="82">
        <v>1389.3260442000001</v>
      </c>
      <c r="H165" s="82">
        <v>69531.78281135</v>
      </c>
      <c r="I165" s="82">
        <f t="shared" si="54"/>
        <v>48866.008900950008</v>
      </c>
      <c r="J165" s="67">
        <f t="shared" si="55"/>
        <v>1.1244988812053924</v>
      </c>
      <c r="K165" s="67">
        <f t="shared" si="56"/>
        <v>6.0251724357653993</v>
      </c>
      <c r="L165" s="67">
        <f t="shared" si="57"/>
        <v>3.4924978264404225</v>
      </c>
      <c r="M165" s="67">
        <f t="shared" si="47"/>
        <v>1.0363982704270434</v>
      </c>
      <c r="N165" s="67">
        <f t="shared" si="47"/>
        <v>51.868760213796307</v>
      </c>
      <c r="O165" s="67">
        <f t="shared" si="58"/>
        <v>36.452672372365434</v>
      </c>
      <c r="P165" s="67"/>
      <c r="Q165" s="67">
        <v>-2.2240000000000002</v>
      </c>
      <c r="R165" s="67">
        <v>1.339</v>
      </c>
      <c r="S165" s="67">
        <v>-1.57</v>
      </c>
      <c r="T165" s="67"/>
      <c r="U165" s="67">
        <f t="shared" si="48"/>
        <v>0.57088623379085945</v>
      </c>
      <c r="V165" s="67">
        <f t="shared" si="49"/>
        <v>0.33091483304677466</v>
      </c>
      <c r="W165" s="67">
        <f t="shared" si="50"/>
        <v>9.8198933162365859E-2</v>
      </c>
      <c r="X165" s="67">
        <f t="shared" si="51"/>
        <v>1</v>
      </c>
      <c r="Y165" s="88">
        <f t="shared" si="52"/>
        <v>-0.98072834756615479</v>
      </c>
      <c r="Z165" s="89">
        <f t="shared" si="53"/>
        <v>-9.8072834756615483E-3</v>
      </c>
    </row>
    <row r="166" spans="1:26">
      <c r="A166" s="70" t="s">
        <v>30</v>
      </c>
      <c r="B166" s="70">
        <v>2009</v>
      </c>
      <c r="C166" s="82">
        <v>134053.29629</v>
      </c>
      <c r="D166" s="82">
        <v>1507.427817</v>
      </c>
      <c r="E166" s="82">
        <v>8076.9422573000002</v>
      </c>
      <c r="F166" s="82">
        <v>4681.8084591999896</v>
      </c>
      <c r="G166" s="82">
        <v>1389.3260442000001</v>
      </c>
      <c r="H166" s="82">
        <v>69531.78281135</v>
      </c>
      <c r="I166" s="82">
        <f>C166-D166-E166-F166-G166-H166</f>
        <v>48866.008900950008</v>
      </c>
      <c r="J166" s="67">
        <f t="shared" ref="J166:O166" si="59">D166/$C166*100</f>
        <v>1.1244988812053924</v>
      </c>
      <c r="K166" s="67">
        <f t="shared" si="59"/>
        <v>6.0251724357653993</v>
      </c>
      <c r="L166" s="67">
        <f t="shared" si="59"/>
        <v>3.4924978264404225</v>
      </c>
      <c r="M166" s="67">
        <f t="shared" si="59"/>
        <v>1.0363982704270434</v>
      </c>
      <c r="N166" s="67">
        <f t="shared" si="59"/>
        <v>51.868760213796307</v>
      </c>
      <c r="O166" s="67">
        <f t="shared" si="59"/>
        <v>36.452672372365434</v>
      </c>
      <c r="P166" s="67"/>
      <c r="Q166" s="67">
        <v>-6.9880000000000004</v>
      </c>
      <c r="R166" s="67">
        <v>-3.2759999999999998</v>
      </c>
      <c r="S166" s="67">
        <v>-7.3319999999999999</v>
      </c>
      <c r="T166" s="67"/>
      <c r="U166" s="67">
        <f t="shared" ref="U166:W168" si="60">K166/($K166+$L166+$M166)</f>
        <v>0.57088623379085945</v>
      </c>
      <c r="V166" s="67">
        <f t="shared" si="60"/>
        <v>0.33091483304677466</v>
      </c>
      <c r="W166" s="67">
        <f t="shared" si="60"/>
        <v>9.8198933162365859E-2</v>
      </c>
      <c r="X166" s="67">
        <f>SUM(U166:W166)</f>
        <v>1</v>
      </c>
      <c r="Y166" s="88">
        <f>Q166*U166+V166*R166+W166*S166</f>
        <v>-5.7934245727382265</v>
      </c>
      <c r="Z166" s="89">
        <f>Y166/100</f>
        <v>-5.7934245727382268E-2</v>
      </c>
    </row>
    <row r="167" spans="1:26">
      <c r="A167" s="70" t="s">
        <v>30</v>
      </c>
      <c r="B167" s="70">
        <v>2010</v>
      </c>
      <c r="C167" s="82">
        <v>134053.29629</v>
      </c>
      <c r="D167" s="82">
        <v>1507.427817</v>
      </c>
      <c r="E167" s="82">
        <v>8076.9422573000002</v>
      </c>
      <c r="F167" s="82">
        <v>4681.8084591999896</v>
      </c>
      <c r="G167" s="82">
        <v>1389.3260442000001</v>
      </c>
      <c r="H167" s="82">
        <v>69531.78281135</v>
      </c>
      <c r="I167" s="82">
        <f>C167-D167-E167-F167-G167-H167</f>
        <v>48866.008900950008</v>
      </c>
      <c r="J167" s="67">
        <f t="shared" ref="J167:O168" si="61">D167/$C167*100</f>
        <v>1.1244988812053924</v>
      </c>
      <c r="K167" s="67">
        <f t="shared" si="61"/>
        <v>6.0251724357653993</v>
      </c>
      <c r="L167" s="67">
        <f t="shared" si="61"/>
        <v>3.4924978264404225</v>
      </c>
      <c r="M167" s="67">
        <f t="shared" si="61"/>
        <v>1.0363982704270434</v>
      </c>
      <c r="N167" s="67">
        <f t="shared" si="61"/>
        <v>51.868760213796307</v>
      </c>
      <c r="O167" s="67">
        <f t="shared" si="61"/>
        <v>36.452672372365434</v>
      </c>
      <c r="P167" s="67"/>
      <c r="Q167" s="67">
        <v>-5.1289999999999996</v>
      </c>
      <c r="R167" s="67">
        <v>-2.6549999999999998</v>
      </c>
      <c r="S167" s="67">
        <v>-3.6139999999999999</v>
      </c>
      <c r="T167" s="67"/>
      <c r="U167" s="67">
        <f t="shared" si="60"/>
        <v>0.57088623379085945</v>
      </c>
      <c r="V167" s="67">
        <f t="shared" si="60"/>
        <v>0.33091483304677466</v>
      </c>
      <c r="W167" s="67">
        <f t="shared" si="60"/>
        <v>9.8198933162365859E-2</v>
      </c>
      <c r="X167" s="67">
        <f>SUM(U167:W167)</f>
        <v>1</v>
      </c>
      <c r="Y167" s="88">
        <f>Q167*U167+V167*R167+W167*S167</f>
        <v>-4.161545319301295</v>
      </c>
      <c r="Z167" s="89">
        <f>Y167/100</f>
        <v>-4.161545319301295E-2</v>
      </c>
    </row>
    <row r="168" spans="1:26">
      <c r="A168" s="70" t="s">
        <v>30</v>
      </c>
      <c r="B168" s="70">
        <v>2011</v>
      </c>
      <c r="C168" s="82">
        <v>134053.29629</v>
      </c>
      <c r="D168" s="82">
        <v>1507.427817</v>
      </c>
      <c r="E168" s="82">
        <v>8076.9422573000002</v>
      </c>
      <c r="F168" s="82">
        <v>4681.8084591999896</v>
      </c>
      <c r="G168" s="82">
        <v>1389.3260442000001</v>
      </c>
      <c r="H168" s="82">
        <v>69531.78281135</v>
      </c>
      <c r="I168" s="82">
        <f>C168-D168-E168-F168-G168-H168</f>
        <v>48866.008900950008</v>
      </c>
      <c r="J168" s="67">
        <f t="shared" si="61"/>
        <v>1.1244988812053924</v>
      </c>
      <c r="K168" s="67">
        <f t="shared" si="61"/>
        <v>6.0251724357653993</v>
      </c>
      <c r="L168" s="67">
        <f t="shared" si="61"/>
        <v>3.4924978264404225</v>
      </c>
      <c r="M168" s="67">
        <f t="shared" si="61"/>
        <v>1.0363982704270434</v>
      </c>
      <c r="N168" s="67">
        <f t="shared" si="61"/>
        <v>51.868760213796307</v>
      </c>
      <c r="O168" s="67">
        <f t="shared" si="61"/>
        <v>36.452672372365434</v>
      </c>
      <c r="P168" s="67"/>
      <c r="Q168" s="67">
        <v>-5.117</v>
      </c>
      <c r="R168" s="67">
        <v>-3.1930000000000001</v>
      </c>
      <c r="S168" s="67">
        <v>-4.5679999999999996</v>
      </c>
      <c r="T168" s="67"/>
      <c r="U168" s="67">
        <f t="shared" si="60"/>
        <v>0.57088623379085945</v>
      </c>
      <c r="V168" s="67">
        <f t="shared" si="60"/>
        <v>0.33091483304677466</v>
      </c>
      <c r="W168" s="67">
        <f t="shared" si="60"/>
        <v>9.8198933162365859E-2</v>
      </c>
      <c r="X168" s="67">
        <f>SUM(U168:W168)</f>
        <v>1</v>
      </c>
      <c r="Y168" s="88">
        <f>Q168*U168+V168*R168+W168*S168</f>
        <v>-4.4264086469118666</v>
      </c>
      <c r="Z168" s="89">
        <f>Y168/100</f>
        <v>-4.4264086469118669E-2</v>
      </c>
    </row>
    <row r="169" spans="1:26">
      <c r="I169" s="82">
        <f t="shared" si="54"/>
        <v>0</v>
      </c>
      <c r="J169" s="67"/>
      <c r="K169" s="67"/>
      <c r="L169" s="67"/>
      <c r="M169" s="67"/>
      <c r="N169" s="67"/>
      <c r="O169" s="67"/>
      <c r="P169" s="67" t="s">
        <v>54</v>
      </c>
      <c r="Q169" s="67" t="s">
        <v>55</v>
      </c>
      <c r="R169" s="67" t="s">
        <v>56</v>
      </c>
      <c r="S169" s="67" t="s">
        <v>57</v>
      </c>
      <c r="T169" s="67" t="s">
        <v>58</v>
      </c>
      <c r="U169" s="67"/>
      <c r="V169" s="67"/>
      <c r="W169" s="67"/>
      <c r="X169" s="67"/>
      <c r="Y169" s="88"/>
      <c r="Z169" s="89"/>
    </row>
    <row r="170" spans="1:26" ht="12.75" hidden="1" customHeight="1">
      <c r="A170" s="70" t="s">
        <v>31</v>
      </c>
      <c r="B170" s="70">
        <v>1980</v>
      </c>
      <c r="C170" s="82">
        <v>64505.840955</v>
      </c>
      <c r="D170" s="82">
        <v>104.28852000000001</v>
      </c>
      <c r="E170" s="82">
        <v>2028.3141704</v>
      </c>
      <c r="F170" s="82">
        <v>5865.4659823000002</v>
      </c>
      <c r="G170" s="82">
        <v>332.04685036000001</v>
      </c>
      <c r="I170" s="82">
        <f t="shared" si="54"/>
        <v>56175.725431939994</v>
      </c>
      <c r="J170" s="67">
        <f t="shared" ref="J170:J198" si="62">D170/$C170*100</f>
        <v>0.16167298721483664</v>
      </c>
      <c r="K170" s="67">
        <f t="shared" ref="K170:K198" si="63">E170/$C170*100</f>
        <v>3.1443883846347727</v>
      </c>
      <c r="L170" s="67">
        <f t="shared" ref="L170:L198" si="64">F170/$C170*100</f>
        <v>9.0929222772117875</v>
      </c>
      <c r="M170" s="67">
        <f t="shared" ref="M170:M198" si="65">G170/$C170*100</f>
        <v>0.51475470351846064</v>
      </c>
      <c r="N170" s="67"/>
      <c r="O170" s="67">
        <f t="shared" ref="O170:O198" si="66">I170/$C170*100</f>
        <v>87.086261647420145</v>
      </c>
      <c r="P170" s="67"/>
      <c r="Q170" s="67">
        <v>-2.5870000000000002</v>
      </c>
      <c r="R170" s="67">
        <v>9.0999999999999998E-2</v>
      </c>
      <c r="S170" s="67">
        <v>-6.4850000000000003</v>
      </c>
      <c r="T170" s="67"/>
      <c r="U170" s="67">
        <f t="shared" ref="U170:U198" si="67">K170/($K170+$L170+$M170)</f>
        <v>0.24657875367977822</v>
      </c>
      <c r="V170" s="67">
        <f t="shared" ref="V170:V198" si="68">L170/($K170+$L170+$M170)</f>
        <v>0.71305486732434942</v>
      </c>
      <c r="W170" s="67">
        <f t="shared" ref="W170:W198" si="69">M170/($K170+$L170+$M170)</f>
        <v>4.0366378995872254E-2</v>
      </c>
      <c r="X170" s="67">
        <f t="shared" ref="X170:X198" si="70">SUM(U170:W170)</f>
        <v>0.99999999999999989</v>
      </c>
      <c r="Y170" s="88">
        <f t="shared" ref="Y170:Y198" si="71">Q170*U170+V170*R170+W170*S170</f>
        <v>-0.83478721063130212</v>
      </c>
      <c r="Z170" s="89">
        <f t="shared" si="53"/>
        <v>-8.3478721063130219E-3</v>
      </c>
    </row>
    <row r="171" spans="1:26" ht="12.75" hidden="1" customHeight="1">
      <c r="A171" s="70" t="s">
        <v>31</v>
      </c>
      <c r="B171" s="70">
        <v>1981</v>
      </c>
      <c r="C171" s="82">
        <v>55635.058990999903</v>
      </c>
      <c r="D171" s="82">
        <v>116.022704</v>
      </c>
      <c r="E171" s="82">
        <v>2307.6674243000002</v>
      </c>
      <c r="F171" s="82">
        <v>5252.5100510000002</v>
      </c>
      <c r="G171" s="82">
        <v>333.19372000999903</v>
      </c>
      <c r="I171" s="82">
        <f t="shared" si="54"/>
        <v>47625.665091689902</v>
      </c>
      <c r="J171" s="67">
        <f t="shared" si="62"/>
        <v>0.20854243008669951</v>
      </c>
      <c r="K171" s="67">
        <f t="shared" si="63"/>
        <v>4.147865511697062</v>
      </c>
      <c r="L171" s="67">
        <f t="shared" si="64"/>
        <v>9.4410074263598798</v>
      </c>
      <c r="M171" s="67">
        <f t="shared" si="65"/>
        <v>0.59889164503968595</v>
      </c>
      <c r="N171" s="67"/>
      <c r="O171" s="67">
        <f t="shared" si="66"/>
        <v>85.603692986816668</v>
      </c>
      <c r="P171" s="67"/>
      <c r="Q171" s="67">
        <v>-1.712</v>
      </c>
      <c r="R171" s="67">
        <v>-2.081</v>
      </c>
      <c r="S171" s="67">
        <v>-5.2930000000000001</v>
      </c>
      <c r="T171" s="67"/>
      <c r="U171" s="67">
        <f t="shared" si="67"/>
        <v>0.29235511256218966</v>
      </c>
      <c r="V171" s="67">
        <f t="shared" si="68"/>
        <v>0.66543304768447764</v>
      </c>
      <c r="W171" s="67">
        <f t="shared" si="69"/>
        <v>4.2211839753332842E-2</v>
      </c>
      <c r="X171" s="67">
        <f t="shared" si="70"/>
        <v>1.0000000000000002</v>
      </c>
      <c r="Y171" s="88">
        <f t="shared" si="71"/>
        <v>-2.1087053927522574</v>
      </c>
      <c r="Z171" s="89">
        <f t="shared" si="53"/>
        <v>-2.1087053927522574E-2</v>
      </c>
    </row>
    <row r="172" spans="1:26">
      <c r="A172" s="70" t="s">
        <v>31</v>
      </c>
      <c r="B172" s="70">
        <v>1982</v>
      </c>
      <c r="C172" s="82">
        <v>52397.677036000001</v>
      </c>
      <c r="D172" s="82">
        <v>208.45361600000001</v>
      </c>
      <c r="E172" s="82">
        <v>2283.8644193</v>
      </c>
      <c r="F172" s="82">
        <v>5235.0150788000001</v>
      </c>
      <c r="G172" s="82">
        <v>331.20554043999903</v>
      </c>
      <c r="I172" s="82">
        <f t="shared" si="54"/>
        <v>44339.138381459998</v>
      </c>
      <c r="J172" s="67">
        <f t="shared" si="62"/>
        <v>0.39782988062005353</v>
      </c>
      <c r="K172" s="67">
        <f t="shared" si="63"/>
        <v>4.3587131119016274</v>
      </c>
      <c r="L172" s="67">
        <f t="shared" si="64"/>
        <v>9.9909297032447935</v>
      </c>
      <c r="M172" s="67">
        <f t="shared" si="65"/>
        <v>0.63209966390770178</v>
      </c>
      <c r="N172" s="67"/>
      <c r="O172" s="67">
        <f t="shared" si="66"/>
        <v>84.620427640325815</v>
      </c>
      <c r="P172" s="67"/>
      <c r="Q172" s="67">
        <v>-6.3550000000000004</v>
      </c>
      <c r="R172" s="67">
        <v>-1.56</v>
      </c>
      <c r="S172" s="67">
        <v>-4.7359999999999998</v>
      </c>
      <c r="T172" s="67"/>
      <c r="U172" s="67">
        <f t="shared" si="67"/>
        <v>0.29093499090613228</v>
      </c>
      <c r="V172" s="67">
        <f t="shared" si="68"/>
        <v>0.66687367755873839</v>
      </c>
      <c r="W172" s="67">
        <f t="shared" si="69"/>
        <v>4.2191331535129259E-2</v>
      </c>
      <c r="X172" s="67">
        <f t="shared" si="70"/>
        <v>0.99999999999999989</v>
      </c>
      <c r="Y172" s="88">
        <f t="shared" si="71"/>
        <v>-3.0890329503504752</v>
      </c>
      <c r="Z172" s="89">
        <f t="shared" si="53"/>
        <v>-3.0890329503504753E-2</v>
      </c>
    </row>
    <row r="173" spans="1:26">
      <c r="A173" s="70" t="s">
        <v>31</v>
      </c>
      <c r="B173" s="70">
        <v>1983</v>
      </c>
      <c r="C173" s="82">
        <v>52017.407309000002</v>
      </c>
      <c r="D173" s="82">
        <v>214.279664</v>
      </c>
      <c r="E173" s="82">
        <v>2513.8440307000001</v>
      </c>
      <c r="F173" s="82">
        <v>5176.8593889000003</v>
      </c>
      <c r="G173" s="82">
        <v>366.43610647999998</v>
      </c>
      <c r="I173" s="82">
        <f t="shared" si="54"/>
        <v>43745.988118919995</v>
      </c>
      <c r="J173" s="67">
        <f t="shared" si="62"/>
        <v>0.41193837810314227</v>
      </c>
      <c r="K173" s="67">
        <f t="shared" si="63"/>
        <v>4.8326976693916404</v>
      </c>
      <c r="L173" s="67">
        <f t="shared" si="64"/>
        <v>9.9521672776726504</v>
      </c>
      <c r="M173" s="67">
        <f t="shared" si="65"/>
        <v>0.70444900166448621</v>
      </c>
      <c r="N173" s="67"/>
      <c r="O173" s="67">
        <f t="shared" si="66"/>
        <v>84.098747673168063</v>
      </c>
      <c r="P173" s="67"/>
      <c r="Q173" s="67">
        <v>-4.9610000000000003</v>
      </c>
      <c r="R173" s="67">
        <v>-0.36499999999999999</v>
      </c>
      <c r="S173" s="67">
        <v>-4.43</v>
      </c>
      <c r="T173" s="67"/>
      <c r="U173" s="67">
        <f t="shared" si="67"/>
        <v>0.31200204769484091</v>
      </c>
      <c r="V173" s="67">
        <f t="shared" si="68"/>
        <v>0.642518274896832</v>
      </c>
      <c r="W173" s="67">
        <f t="shared" si="69"/>
        <v>4.5479677408327118E-2</v>
      </c>
      <c r="X173" s="67">
        <f t="shared" si="70"/>
        <v>1</v>
      </c>
      <c r="Y173" s="88">
        <f t="shared" si="71"/>
        <v>-1.9838362998703387</v>
      </c>
      <c r="Z173" s="89">
        <f t="shared" si="53"/>
        <v>-1.9838362998703386E-2</v>
      </c>
    </row>
    <row r="174" spans="1:26">
      <c r="A174" s="70" t="s">
        <v>31</v>
      </c>
      <c r="B174" s="70">
        <v>1984</v>
      </c>
      <c r="C174" s="82">
        <v>51686.472575</v>
      </c>
      <c r="D174" s="82">
        <v>242.80569600000001</v>
      </c>
      <c r="E174" s="82">
        <v>3032.8572448</v>
      </c>
      <c r="F174" s="82">
        <v>5233.0919137000001</v>
      </c>
      <c r="G174" s="82">
        <v>427.05143343999902</v>
      </c>
      <c r="I174" s="82">
        <f t="shared" si="54"/>
        <v>42750.666287059998</v>
      </c>
      <c r="J174" s="67">
        <f t="shared" si="62"/>
        <v>0.46976642804879981</v>
      </c>
      <c r="K174" s="67">
        <f t="shared" si="63"/>
        <v>5.8677969180410834</v>
      </c>
      <c r="L174" s="67">
        <f t="shared" si="64"/>
        <v>10.124683796338562</v>
      </c>
      <c r="M174" s="67">
        <f t="shared" si="65"/>
        <v>0.82623443265609431</v>
      </c>
      <c r="N174" s="67"/>
      <c r="O174" s="67">
        <f t="shared" si="66"/>
        <v>82.711518424915454</v>
      </c>
      <c r="P174" s="67"/>
      <c r="Q174" s="67">
        <v>-1.113</v>
      </c>
      <c r="R174" s="67">
        <v>-0.76700000000000002</v>
      </c>
      <c r="S174" s="67">
        <v>-3.0670000000000002</v>
      </c>
      <c r="T174" s="67"/>
      <c r="U174" s="67">
        <f t="shared" si="67"/>
        <v>0.34888496931796059</v>
      </c>
      <c r="V174" s="67">
        <f t="shared" si="68"/>
        <v>0.60198913578264712</v>
      </c>
      <c r="W174" s="67">
        <f t="shared" si="69"/>
        <v>4.9125894899392258E-2</v>
      </c>
      <c r="X174" s="67">
        <f t="shared" si="70"/>
        <v>1</v>
      </c>
      <c r="Y174" s="88">
        <f t="shared" si="71"/>
        <v>-1.0007037576526165</v>
      </c>
      <c r="Z174" s="89">
        <f t="shared" si="53"/>
        <v>-1.0007037576526165E-2</v>
      </c>
    </row>
    <row r="175" spans="1:26">
      <c r="A175" s="70" t="s">
        <v>31</v>
      </c>
      <c r="B175" s="70">
        <v>1985</v>
      </c>
      <c r="C175" s="82">
        <v>53609.986879999902</v>
      </c>
      <c r="D175" s="82">
        <v>267.32638400000002</v>
      </c>
      <c r="E175" s="82">
        <v>3258.2168277999999</v>
      </c>
      <c r="F175" s="82">
        <v>5392.5016286</v>
      </c>
      <c r="G175" s="82">
        <v>422.25346347999903</v>
      </c>
      <c r="I175" s="82">
        <f t="shared" si="54"/>
        <v>44269.688576119901</v>
      </c>
      <c r="J175" s="67">
        <f t="shared" si="62"/>
        <v>0.49865034400844177</v>
      </c>
      <c r="K175" s="67">
        <f t="shared" si="63"/>
        <v>6.0776303398341849</v>
      </c>
      <c r="L175" s="67">
        <f t="shared" si="64"/>
        <v>10.058763194011828</v>
      </c>
      <c r="M175" s="67">
        <f t="shared" si="65"/>
        <v>0.78763955757938775</v>
      </c>
      <c r="N175" s="67"/>
      <c r="O175" s="67">
        <f t="shared" si="66"/>
        <v>82.577316564566146</v>
      </c>
      <c r="P175" s="67"/>
      <c r="Q175" s="67">
        <v>-0.44400000000000001</v>
      </c>
      <c r="R175" s="67">
        <v>-0.746</v>
      </c>
      <c r="S175" s="67">
        <v>-0.51300000000000001</v>
      </c>
      <c r="T175" s="67"/>
      <c r="U175" s="67">
        <f t="shared" si="67"/>
        <v>0.35911241174028607</v>
      </c>
      <c r="V175" s="67">
        <f t="shared" si="68"/>
        <v>0.5943478802997687</v>
      </c>
      <c r="W175" s="67">
        <f t="shared" si="69"/>
        <v>4.6539707959945262E-2</v>
      </c>
      <c r="X175" s="67">
        <f t="shared" si="70"/>
        <v>1</v>
      </c>
      <c r="Y175" s="88">
        <f t="shared" si="71"/>
        <v>-0.62670429969976638</v>
      </c>
      <c r="Z175" s="89">
        <f t="shared" si="53"/>
        <v>-6.2670429969976637E-3</v>
      </c>
    </row>
    <row r="176" spans="1:26">
      <c r="A176" s="70" t="s">
        <v>31</v>
      </c>
      <c r="B176" s="70">
        <v>1986</v>
      </c>
      <c r="C176" s="82">
        <v>68834.222603000002</v>
      </c>
      <c r="D176" s="82">
        <v>322.90688</v>
      </c>
      <c r="E176" s="82">
        <v>3544.3845998000002</v>
      </c>
      <c r="F176" s="82">
        <v>6121.1156038999998</v>
      </c>
      <c r="G176" s="82">
        <v>620.63781868000001</v>
      </c>
      <c r="I176" s="82">
        <f t="shared" si="54"/>
        <v>58225.177700620006</v>
      </c>
      <c r="J176" s="67">
        <f t="shared" si="62"/>
        <v>0.46910805089259006</v>
      </c>
      <c r="K176" s="67">
        <f t="shared" si="63"/>
        <v>5.1491604986115229</v>
      </c>
      <c r="L176" s="67">
        <f t="shared" si="64"/>
        <v>8.8925470099421489</v>
      </c>
      <c r="M176" s="67">
        <f t="shared" si="65"/>
        <v>0.90164135688655356</v>
      </c>
      <c r="N176" s="67"/>
      <c r="O176" s="67">
        <f t="shared" si="66"/>
        <v>84.5875430836672</v>
      </c>
      <c r="P176" s="67"/>
      <c r="Q176" s="67">
        <v>-0.38600000000000001</v>
      </c>
      <c r="R176" s="67">
        <v>-0.55100000000000005</v>
      </c>
      <c r="S176" s="67">
        <v>-1.5640000000000001</v>
      </c>
      <c r="T176" s="67"/>
      <c r="U176" s="67">
        <f t="shared" si="67"/>
        <v>0.34457875172278735</v>
      </c>
      <c r="V176" s="67">
        <f t="shared" si="68"/>
        <v>0.59508394604291925</v>
      </c>
      <c r="W176" s="67">
        <f t="shared" si="69"/>
        <v>6.033730223429349E-2</v>
      </c>
      <c r="X176" s="67">
        <f t="shared" si="70"/>
        <v>1</v>
      </c>
      <c r="Y176" s="88">
        <f t="shared" si="71"/>
        <v>-0.55526619312907943</v>
      </c>
      <c r="Z176" s="89">
        <f t="shared" si="53"/>
        <v>-5.552661931290794E-3</v>
      </c>
    </row>
    <row r="177" spans="1:26">
      <c r="A177" s="70" t="s">
        <v>31</v>
      </c>
      <c r="B177" s="70">
        <v>1987</v>
      </c>
      <c r="C177" s="82">
        <v>83181.098429000005</v>
      </c>
      <c r="D177" s="82">
        <v>272.18835200000001</v>
      </c>
      <c r="E177" s="82">
        <v>4056.8920097999999</v>
      </c>
      <c r="F177" s="82">
        <v>7240.4204318000002</v>
      </c>
      <c r="G177" s="82">
        <v>815.74924540999905</v>
      </c>
      <c r="I177" s="82">
        <f t="shared" si="54"/>
        <v>70795.848389990017</v>
      </c>
      <c r="J177" s="67">
        <f t="shared" si="62"/>
        <v>0.3272238010085054</v>
      </c>
      <c r="K177" s="67">
        <f t="shared" si="63"/>
        <v>4.877180136377735</v>
      </c>
      <c r="L177" s="67">
        <f t="shared" si="64"/>
        <v>8.7044058909370232</v>
      </c>
      <c r="M177" s="67">
        <f t="shared" si="65"/>
        <v>0.9806906386386437</v>
      </c>
      <c r="N177" s="67"/>
      <c r="O177" s="67">
        <f t="shared" si="66"/>
        <v>85.110499533038109</v>
      </c>
      <c r="P177" s="67"/>
      <c r="Q177" s="67">
        <v>-0.308</v>
      </c>
      <c r="R177" s="67">
        <v>0.32700000000000001</v>
      </c>
      <c r="S177" s="67">
        <v>-1.5429999999999999</v>
      </c>
      <c r="T177" s="67"/>
      <c r="U177" s="67">
        <f t="shared" si="67"/>
        <v>0.33491879382985357</v>
      </c>
      <c r="V177" s="67">
        <f t="shared" si="68"/>
        <v>0.59773661018870228</v>
      </c>
      <c r="W177" s="67">
        <f t="shared" si="69"/>
        <v>6.7344595981444169E-2</v>
      </c>
      <c r="X177" s="67">
        <f t="shared" si="70"/>
        <v>1</v>
      </c>
      <c r="Y177" s="88">
        <f t="shared" si="71"/>
        <v>-1.1607828567257589E-2</v>
      </c>
      <c r="Z177" s="89">
        <f t="shared" si="53"/>
        <v>-1.1607828567257588E-4</v>
      </c>
    </row>
    <row r="178" spans="1:26">
      <c r="A178" s="70" t="s">
        <v>31</v>
      </c>
      <c r="B178" s="70">
        <v>1988</v>
      </c>
      <c r="C178" s="82">
        <v>89418.345212</v>
      </c>
      <c r="D178" s="82">
        <v>345.35177599999901</v>
      </c>
      <c r="E178" s="82">
        <v>4151.2893075000002</v>
      </c>
      <c r="F178" s="82">
        <v>8633.8723843999906</v>
      </c>
      <c r="G178" s="82">
        <v>1037.5744204</v>
      </c>
      <c r="I178" s="82">
        <f t="shared" si="54"/>
        <v>75250.257323700018</v>
      </c>
      <c r="J178" s="67">
        <f t="shared" si="62"/>
        <v>0.38622027189299019</v>
      </c>
      <c r="K178" s="67">
        <f t="shared" si="63"/>
        <v>4.6425476759358482</v>
      </c>
      <c r="L178" s="67">
        <f t="shared" si="64"/>
        <v>9.6555940103008293</v>
      </c>
      <c r="M178" s="67">
        <f t="shared" si="65"/>
        <v>1.1603596755677343</v>
      </c>
      <c r="N178" s="67"/>
      <c r="O178" s="67">
        <f t="shared" si="66"/>
        <v>84.15527836630261</v>
      </c>
      <c r="P178" s="67"/>
      <c r="Q178" s="67">
        <v>0.69499999999999995</v>
      </c>
      <c r="R178" s="67">
        <v>1.986</v>
      </c>
      <c r="S178" s="67">
        <v>1.0820000000000001</v>
      </c>
      <c r="T178" s="67"/>
      <c r="U178" s="67">
        <f t="shared" si="67"/>
        <v>0.30032326984858132</v>
      </c>
      <c r="V178" s="67">
        <f t="shared" si="68"/>
        <v>0.62461384737839609</v>
      </c>
      <c r="W178" s="67">
        <f t="shared" si="69"/>
        <v>7.5062882773022574E-2</v>
      </c>
      <c r="X178" s="67">
        <f t="shared" si="70"/>
        <v>0.99999999999999989</v>
      </c>
      <c r="Y178" s="88">
        <f t="shared" si="71"/>
        <v>1.5304258125986692</v>
      </c>
      <c r="Z178" s="89">
        <f t="shared" si="53"/>
        <v>1.5304258125986691E-2</v>
      </c>
    </row>
    <row r="179" spans="1:26">
      <c r="A179" s="70" t="s">
        <v>31</v>
      </c>
      <c r="B179" s="70">
        <v>1989</v>
      </c>
      <c r="C179" s="82">
        <v>101259.73937</v>
      </c>
      <c r="D179" s="82">
        <v>359.49990400000002</v>
      </c>
      <c r="E179" s="82">
        <v>4697.9196468999999</v>
      </c>
      <c r="F179" s="82">
        <v>9682.7964255999905</v>
      </c>
      <c r="G179" s="82">
        <v>1286.8556724</v>
      </c>
      <c r="I179" s="82">
        <f t="shared" si="54"/>
        <v>85232.667721100021</v>
      </c>
      <c r="J179" s="67">
        <f t="shared" si="62"/>
        <v>0.35502748302205117</v>
      </c>
      <c r="K179" s="67">
        <f t="shared" si="63"/>
        <v>4.6394743618033081</v>
      </c>
      <c r="L179" s="67">
        <f t="shared" si="64"/>
        <v>9.5623359153822705</v>
      </c>
      <c r="M179" s="67">
        <f t="shared" si="65"/>
        <v>1.2708463209626371</v>
      </c>
      <c r="N179" s="67"/>
      <c r="O179" s="67">
        <f t="shared" si="66"/>
        <v>84.172315918829739</v>
      </c>
      <c r="P179" s="67"/>
      <c r="Q179" s="67">
        <v>1.2529999999999999</v>
      </c>
      <c r="R179" s="67">
        <v>2.0760000000000001</v>
      </c>
      <c r="S179" s="67">
        <v>1.9550000000000001</v>
      </c>
      <c r="T179" s="67"/>
      <c r="U179" s="67">
        <f t="shared" si="67"/>
        <v>0.2998498888909979</v>
      </c>
      <c r="V179" s="67">
        <f t="shared" si="68"/>
        <v>0.61801513235462746</v>
      </c>
      <c r="W179" s="67">
        <f t="shared" si="69"/>
        <v>8.213497875437456E-2</v>
      </c>
      <c r="X179" s="67">
        <f t="shared" si="70"/>
        <v>1</v>
      </c>
      <c r="Y179" s="88">
        <f t="shared" si="71"/>
        <v>1.8192852090134293</v>
      </c>
      <c r="Z179" s="89">
        <f t="shared" si="53"/>
        <v>1.8192852090134291E-2</v>
      </c>
    </row>
    <row r="180" spans="1:26">
      <c r="A180" s="70" t="s">
        <v>31</v>
      </c>
      <c r="B180" s="70">
        <v>1990</v>
      </c>
      <c r="C180" s="82">
        <v>118295.99827</v>
      </c>
      <c r="D180" s="82">
        <v>352.107776</v>
      </c>
      <c r="E180" s="82">
        <v>4824.6576465999997</v>
      </c>
      <c r="F180" s="82">
        <v>10578.434753</v>
      </c>
      <c r="G180" s="82">
        <v>1556.8256940000001</v>
      </c>
      <c r="I180" s="82">
        <f t="shared" si="54"/>
        <v>100983.9724004</v>
      </c>
      <c r="J180" s="67">
        <f t="shared" si="62"/>
        <v>0.29764977780258095</v>
      </c>
      <c r="K180" s="67">
        <f t="shared" si="63"/>
        <v>4.078462261747986</v>
      </c>
      <c r="L180" s="67">
        <f t="shared" si="64"/>
        <v>8.9423437036776789</v>
      </c>
      <c r="M180" s="67">
        <f t="shared" si="65"/>
        <v>1.3160425684448642</v>
      </c>
      <c r="N180" s="67"/>
      <c r="O180" s="67">
        <f t="shared" si="66"/>
        <v>85.365501688326901</v>
      </c>
      <c r="P180" s="67"/>
      <c r="Q180" s="67">
        <v>0.14099999999999999</v>
      </c>
      <c r="R180" s="67">
        <v>1.377</v>
      </c>
      <c r="S180" s="67">
        <v>3.3730000000000002</v>
      </c>
      <c r="T180" s="67"/>
      <c r="U180" s="67">
        <f t="shared" si="67"/>
        <v>0.28447411243221948</v>
      </c>
      <c r="V180" s="67">
        <f t="shared" si="68"/>
        <v>0.62373147645046001</v>
      </c>
      <c r="W180" s="67">
        <f t="shared" si="69"/>
        <v>9.1794411117320437E-2</v>
      </c>
      <c r="X180" s="67">
        <f t="shared" si="70"/>
        <v>0.99999999999999989</v>
      </c>
      <c r="Y180" s="88">
        <f t="shared" si="71"/>
        <v>1.2086116416239483</v>
      </c>
      <c r="Z180" s="89">
        <f t="shared" si="53"/>
        <v>1.2086116416239483E-2</v>
      </c>
    </row>
    <row r="181" spans="1:26">
      <c r="A181" s="70" t="s">
        <v>31</v>
      </c>
      <c r="B181" s="70">
        <v>1991</v>
      </c>
      <c r="C181" s="82">
        <v>118560.08291</v>
      </c>
      <c r="D181" s="82">
        <v>491.18012800000002</v>
      </c>
      <c r="E181" s="82">
        <v>4124.4980384999899</v>
      </c>
      <c r="F181" s="82">
        <v>9093.1694352999893</v>
      </c>
      <c r="G181" s="82">
        <v>1384.4683992</v>
      </c>
      <c r="I181" s="82">
        <f t="shared" si="54"/>
        <v>103466.766909</v>
      </c>
      <c r="J181" s="67">
        <f t="shared" si="62"/>
        <v>0.41428794240373396</v>
      </c>
      <c r="K181" s="67">
        <f t="shared" si="63"/>
        <v>3.4788251975421889</v>
      </c>
      <c r="L181" s="67">
        <f t="shared" si="64"/>
        <v>7.6696719605052017</v>
      </c>
      <c r="M181" s="67">
        <f t="shared" si="65"/>
        <v>1.1677356874412463</v>
      </c>
      <c r="N181" s="67"/>
      <c r="O181" s="67">
        <f t="shared" si="66"/>
        <v>87.269479212107612</v>
      </c>
      <c r="P181" s="67"/>
      <c r="Q181" s="67">
        <v>-2.7490000000000001</v>
      </c>
      <c r="R181" s="67">
        <v>-1.67</v>
      </c>
      <c r="S181" s="67">
        <v>3.097</v>
      </c>
      <c r="T181" s="67"/>
      <c r="U181" s="67">
        <f t="shared" si="67"/>
        <v>0.28245854403576515</v>
      </c>
      <c r="V181" s="67">
        <f t="shared" si="68"/>
        <v>0.62272872368717491</v>
      </c>
      <c r="W181" s="67">
        <f t="shared" si="69"/>
        <v>9.4812732277059941E-2</v>
      </c>
      <c r="X181" s="67">
        <f t="shared" si="70"/>
        <v>1</v>
      </c>
      <c r="Y181" s="88">
        <f t="shared" si="71"/>
        <v>-1.5228004742498458</v>
      </c>
      <c r="Z181" s="89">
        <f t="shared" si="53"/>
        <v>-1.5228004742498458E-2</v>
      </c>
    </row>
    <row r="182" spans="1:26">
      <c r="A182" s="70" t="s">
        <v>31</v>
      </c>
      <c r="B182" s="70">
        <v>1992</v>
      </c>
      <c r="C182" s="82">
        <v>123459.5474</v>
      </c>
      <c r="D182" s="82">
        <v>439.05670400000002</v>
      </c>
      <c r="E182" s="82">
        <v>4498.8000562999996</v>
      </c>
      <c r="F182" s="82">
        <v>9631.4218768999908</v>
      </c>
      <c r="G182" s="82">
        <v>1249.1840992999901</v>
      </c>
      <c r="I182" s="82">
        <f t="shared" si="54"/>
        <v>107641.08466350002</v>
      </c>
      <c r="J182" s="67">
        <f t="shared" si="62"/>
        <v>0.35562798766586118</v>
      </c>
      <c r="K182" s="67">
        <f t="shared" si="63"/>
        <v>3.6439466619168894</v>
      </c>
      <c r="L182" s="67">
        <f t="shared" si="64"/>
        <v>7.8012774870256747</v>
      </c>
      <c r="M182" s="67">
        <f t="shared" si="65"/>
        <v>1.0118165225834856</v>
      </c>
      <c r="N182" s="67"/>
      <c r="O182" s="67">
        <f t="shared" si="66"/>
        <v>87.1873313408081</v>
      </c>
      <c r="P182" s="67"/>
      <c r="Q182" s="67">
        <v>-1.9630000000000001</v>
      </c>
      <c r="R182" s="67">
        <v>-3.0960000000000001</v>
      </c>
      <c r="S182" s="67">
        <v>1.2</v>
      </c>
      <c r="T182" s="67"/>
      <c r="U182" s="67">
        <f t="shared" si="67"/>
        <v>0.29252105359550756</v>
      </c>
      <c r="V182" s="67">
        <f t="shared" si="68"/>
        <v>0.62625447670389434</v>
      </c>
      <c r="W182" s="67">
        <f t="shared" si="69"/>
        <v>8.1224469700598087E-2</v>
      </c>
      <c r="X182" s="67">
        <f t="shared" si="70"/>
        <v>0.99999999999999989</v>
      </c>
      <c r="Y182" s="88">
        <f t="shared" si="71"/>
        <v>-2.4156333244425205</v>
      </c>
      <c r="Z182" s="89">
        <f t="shared" si="53"/>
        <v>-2.4156333244425204E-2</v>
      </c>
    </row>
    <row r="183" spans="1:26">
      <c r="A183" s="70" t="s">
        <v>31</v>
      </c>
      <c r="B183" s="70">
        <v>1993</v>
      </c>
      <c r="C183" s="82">
        <v>120861.80127</v>
      </c>
      <c r="D183" s="82">
        <v>711.61843199999896</v>
      </c>
      <c r="E183" s="82">
        <v>5813.5853476000002</v>
      </c>
      <c r="F183" s="82">
        <v>10588.560915</v>
      </c>
      <c r="G183" s="82">
        <v>1383.16165</v>
      </c>
      <c r="I183" s="82">
        <f t="shared" si="54"/>
        <v>102364.8749254</v>
      </c>
      <c r="J183" s="67">
        <f t="shared" si="62"/>
        <v>0.58878688263984624</v>
      </c>
      <c r="K183" s="67">
        <f t="shared" si="63"/>
        <v>4.8101098002111549</v>
      </c>
      <c r="L183" s="67">
        <f t="shared" si="64"/>
        <v>8.7608829288797505</v>
      </c>
      <c r="M183" s="67">
        <f t="shared" si="65"/>
        <v>1.1444158828231239</v>
      </c>
      <c r="N183" s="67"/>
      <c r="O183" s="67">
        <f t="shared" si="66"/>
        <v>84.695804505446119</v>
      </c>
      <c r="P183" s="67"/>
      <c r="Q183" s="67">
        <v>-1.7509999999999999</v>
      </c>
      <c r="R183" s="67">
        <v>-3.0550000000000002</v>
      </c>
      <c r="S183" s="67">
        <v>-0.68600000000000005</v>
      </c>
      <c r="T183" s="67"/>
      <c r="U183" s="67">
        <f t="shared" si="67"/>
        <v>0.32687572102596923</v>
      </c>
      <c r="V183" s="67">
        <f t="shared" si="68"/>
        <v>0.59535437716535311</v>
      </c>
      <c r="W183" s="67">
        <f t="shared" si="69"/>
        <v>7.7769901808677683E-2</v>
      </c>
      <c r="X183" s="67">
        <f t="shared" si="70"/>
        <v>1</v>
      </c>
      <c r="Y183" s="88">
        <f t="shared" si="71"/>
        <v>-2.4445171623973789</v>
      </c>
      <c r="Z183" s="89">
        <f t="shared" si="53"/>
        <v>-2.4445171623973791E-2</v>
      </c>
    </row>
    <row r="184" spans="1:26">
      <c r="A184" s="70" t="s">
        <v>31</v>
      </c>
      <c r="B184" s="90">
        <v>1994</v>
      </c>
      <c r="C184" s="82">
        <v>137269.73748000001</v>
      </c>
      <c r="D184" s="82">
        <v>929.08883200000002</v>
      </c>
      <c r="E184" s="82">
        <v>7120.1144308000003</v>
      </c>
      <c r="F184" s="82">
        <v>11970.218981</v>
      </c>
      <c r="G184" s="82">
        <v>1838.5529816999999</v>
      </c>
      <c r="I184" s="82">
        <f t="shared" si="54"/>
        <v>115411.7622545</v>
      </c>
      <c r="J184" s="67">
        <f t="shared" si="62"/>
        <v>0.67683442035821395</v>
      </c>
      <c r="K184" s="67">
        <f t="shared" si="63"/>
        <v>5.1869512985973252</v>
      </c>
      <c r="L184" s="67">
        <f t="shared" si="64"/>
        <v>8.7202169981158768</v>
      </c>
      <c r="M184" s="67">
        <f t="shared" si="65"/>
        <v>1.3393724031619674</v>
      </c>
      <c r="N184" s="67"/>
      <c r="O184" s="67">
        <f t="shared" si="66"/>
        <v>84.076624879766612</v>
      </c>
      <c r="P184" s="67"/>
      <c r="Q184" s="67">
        <v>-0.53500000000000003</v>
      </c>
      <c r="R184" s="67">
        <v>-1.349</v>
      </c>
      <c r="S184" s="67">
        <v>-1.181</v>
      </c>
      <c r="T184" s="67"/>
      <c r="U184" s="67">
        <f t="shared" si="67"/>
        <v>0.34020512591684443</v>
      </c>
      <c r="V184" s="67">
        <f t="shared" si="68"/>
        <v>0.57194724821659204</v>
      </c>
      <c r="W184" s="67">
        <f t="shared" si="69"/>
        <v>8.7847625866563514E-2</v>
      </c>
      <c r="X184" s="67">
        <f t="shared" si="70"/>
        <v>1</v>
      </c>
      <c r="Y184" s="88">
        <f t="shared" si="71"/>
        <v>-1.0573146263581059</v>
      </c>
      <c r="Z184" s="89">
        <f t="shared" si="53"/>
        <v>-1.0573146263581058E-2</v>
      </c>
    </row>
    <row r="185" spans="1:26">
      <c r="A185" s="70" t="s">
        <v>31</v>
      </c>
      <c r="B185" s="70">
        <v>1995</v>
      </c>
      <c r="C185" s="82">
        <v>161072.6</v>
      </c>
      <c r="D185" s="82">
        <v>903.06720600000006</v>
      </c>
      <c r="E185" s="82">
        <v>6439.7563988000002</v>
      </c>
      <c r="F185" s="82">
        <v>13468.955984</v>
      </c>
      <c r="G185" s="82">
        <v>2260.1732666999901</v>
      </c>
      <c r="I185" s="82">
        <f t="shared" si="54"/>
        <v>138000.64714449999</v>
      </c>
      <c r="J185" s="67">
        <f t="shared" si="62"/>
        <v>0.56065848940167351</v>
      </c>
      <c r="K185" s="67">
        <f t="shared" si="63"/>
        <v>3.9980458493871702</v>
      </c>
      <c r="L185" s="67">
        <f t="shared" si="64"/>
        <v>8.3620404612578429</v>
      </c>
      <c r="M185" s="67">
        <f t="shared" si="65"/>
        <v>1.4032015791015915</v>
      </c>
      <c r="N185" s="67"/>
      <c r="O185" s="67">
        <f t="shared" si="66"/>
        <v>85.676053620851718</v>
      </c>
      <c r="P185" s="67"/>
      <c r="Q185" s="67">
        <v>-0.89200000000000002</v>
      </c>
      <c r="R185" s="67">
        <v>-0.749</v>
      </c>
      <c r="S185" s="67">
        <v>-0.54400000000000004</v>
      </c>
      <c r="T185" s="67"/>
      <c r="U185" s="67">
        <f t="shared" si="67"/>
        <v>0.29048624728438915</v>
      </c>
      <c r="V185" s="67">
        <f t="shared" si="68"/>
        <v>0.60756125485738111</v>
      </c>
      <c r="W185" s="67">
        <f t="shared" si="69"/>
        <v>0.10195249785822985</v>
      </c>
      <c r="X185" s="67">
        <f t="shared" si="70"/>
        <v>1</v>
      </c>
      <c r="Y185" s="88">
        <f t="shared" si="71"/>
        <v>-0.76963927130073062</v>
      </c>
      <c r="Z185" s="89">
        <f t="shared" si="53"/>
        <v>-7.6963927130073058E-3</v>
      </c>
    </row>
    <row r="186" spans="1:26">
      <c r="A186" s="70" t="s">
        <v>31</v>
      </c>
      <c r="B186" s="70">
        <v>1996</v>
      </c>
      <c r="C186" s="82">
        <v>160970.4</v>
      </c>
      <c r="D186" s="82">
        <v>702.62726399999895</v>
      </c>
      <c r="E186" s="82">
        <v>7303.2139614999896</v>
      </c>
      <c r="F186" s="82">
        <v>14622.348094999899</v>
      </c>
      <c r="G186" s="82">
        <v>2253.3842431999901</v>
      </c>
      <c r="I186" s="82">
        <f t="shared" si="54"/>
        <v>136088.82643630012</v>
      </c>
      <c r="J186" s="67">
        <f t="shared" si="62"/>
        <v>0.43649469964664245</v>
      </c>
      <c r="K186" s="67">
        <f t="shared" si="63"/>
        <v>4.5369918702444609</v>
      </c>
      <c r="L186" s="67">
        <f t="shared" si="64"/>
        <v>9.0838738643874279</v>
      </c>
      <c r="M186" s="67">
        <f t="shared" si="65"/>
        <v>1.3998749106667996</v>
      </c>
      <c r="N186" s="67"/>
      <c r="O186" s="67">
        <f t="shared" si="66"/>
        <v>84.542764655054668</v>
      </c>
      <c r="P186" s="67"/>
      <c r="Q186" s="67">
        <v>-0.25600000000000001</v>
      </c>
      <c r="R186" s="67">
        <v>-0.61499999999999999</v>
      </c>
      <c r="S186" s="67">
        <v>1.0369999999999999</v>
      </c>
      <c r="T186" s="67"/>
      <c r="U186" s="67">
        <f t="shared" si="67"/>
        <v>0.30204847932478518</v>
      </c>
      <c r="V186" s="67">
        <f t="shared" si="68"/>
        <v>0.60475538982364174</v>
      </c>
      <c r="W186" s="67">
        <f t="shared" si="69"/>
        <v>9.3196130851573133E-2</v>
      </c>
      <c r="X186" s="67">
        <f t="shared" si="70"/>
        <v>1</v>
      </c>
      <c r="Y186" s="88">
        <f t="shared" si="71"/>
        <v>-0.35260458775560338</v>
      </c>
      <c r="Z186" s="89">
        <f t="shared" si="53"/>
        <v>-3.5260458775560337E-3</v>
      </c>
    </row>
    <row r="187" spans="1:26">
      <c r="A187" s="70" t="s">
        <v>31</v>
      </c>
      <c r="B187" s="70">
        <v>1997</v>
      </c>
      <c r="C187" s="82">
        <v>153928</v>
      </c>
      <c r="D187" s="82">
        <v>705.93459199999904</v>
      </c>
      <c r="E187" s="82">
        <v>8498.5026149000005</v>
      </c>
      <c r="F187" s="82">
        <v>17148.505416</v>
      </c>
      <c r="G187" s="82">
        <v>1874.4177565</v>
      </c>
      <c r="I187" s="82">
        <f t="shared" si="54"/>
        <v>125700.63962059999</v>
      </c>
      <c r="J187" s="67">
        <f t="shared" si="62"/>
        <v>0.45861350241671367</v>
      </c>
      <c r="K187" s="67">
        <f t="shared" si="63"/>
        <v>5.5210894800815966</v>
      </c>
      <c r="L187" s="67">
        <f t="shared" si="64"/>
        <v>11.140601720284808</v>
      </c>
      <c r="M187" s="67">
        <f t="shared" si="65"/>
        <v>1.2177237127098384</v>
      </c>
      <c r="N187" s="67"/>
      <c r="O187" s="67">
        <f t="shared" si="66"/>
        <v>81.661971584507029</v>
      </c>
      <c r="P187" s="67"/>
      <c r="Q187" s="67">
        <v>0.995</v>
      </c>
      <c r="R187" s="67">
        <v>3.1E-2</v>
      </c>
      <c r="S187" s="67">
        <v>1.228</v>
      </c>
      <c r="T187" s="67"/>
      <c r="U187" s="67">
        <f t="shared" si="67"/>
        <v>0.3087958698270214</v>
      </c>
      <c r="V187" s="67">
        <f t="shared" si="68"/>
        <v>0.62309654842995144</v>
      </c>
      <c r="W187" s="67">
        <f t="shared" si="69"/>
        <v>6.8107581743027126E-2</v>
      </c>
      <c r="X187" s="67">
        <f t="shared" si="70"/>
        <v>0.99999999999999989</v>
      </c>
      <c r="Y187" s="88">
        <f t="shared" si="71"/>
        <v>0.41020399385965212</v>
      </c>
      <c r="Z187" s="89">
        <f t="shared" si="53"/>
        <v>4.1020399385965209E-3</v>
      </c>
    </row>
    <row r="188" spans="1:26">
      <c r="A188" s="70" t="s">
        <v>31</v>
      </c>
      <c r="B188" s="70">
        <v>1998</v>
      </c>
      <c r="C188" s="82">
        <v>158122.79999999999</v>
      </c>
      <c r="D188" s="82">
        <v>836.72012800000005</v>
      </c>
      <c r="E188" s="82">
        <v>9887.5094537000004</v>
      </c>
      <c r="F188" s="82">
        <v>19111.495934999901</v>
      </c>
      <c r="G188" s="82">
        <v>1768.3801123000001</v>
      </c>
      <c r="I188" s="82">
        <f t="shared" si="54"/>
        <v>126518.69437100009</v>
      </c>
      <c r="J188" s="67">
        <f t="shared" si="62"/>
        <v>0.52915843129517059</v>
      </c>
      <c r="K188" s="67">
        <f t="shared" si="63"/>
        <v>6.2530574045615186</v>
      </c>
      <c r="L188" s="67">
        <f t="shared" si="64"/>
        <v>12.086489699777578</v>
      </c>
      <c r="M188" s="67">
        <f t="shared" si="65"/>
        <v>1.1183587137971249</v>
      </c>
      <c r="N188" s="67"/>
      <c r="O188" s="67">
        <f t="shared" si="66"/>
        <v>80.012935750568616</v>
      </c>
      <c r="P188" s="67"/>
      <c r="Q188" s="67">
        <v>1.8779999999999999</v>
      </c>
      <c r="R188" s="67">
        <v>0.47</v>
      </c>
      <c r="S188" s="67">
        <v>-1.5469999999999999</v>
      </c>
      <c r="T188" s="67"/>
      <c r="U188" s="67">
        <f t="shared" si="67"/>
        <v>0.32136332979539872</v>
      </c>
      <c r="V188" s="67">
        <f t="shared" si="68"/>
        <v>0.62116086966111572</v>
      </c>
      <c r="W188" s="67">
        <f t="shared" si="69"/>
        <v>5.747580054348557E-2</v>
      </c>
      <c r="X188" s="67">
        <f t="shared" si="70"/>
        <v>1</v>
      </c>
      <c r="Y188" s="88">
        <f t="shared" si="71"/>
        <v>0.80655087865571096</v>
      </c>
      <c r="Z188" s="89">
        <f t="shared" si="53"/>
        <v>8.0655087865571101E-3</v>
      </c>
    </row>
    <row r="189" spans="1:26">
      <c r="A189" s="70" t="s">
        <v>31</v>
      </c>
      <c r="B189" s="70">
        <v>1999</v>
      </c>
      <c r="C189" s="82">
        <v>157278.39999999999</v>
      </c>
      <c r="D189" s="82">
        <v>977.42402700000002</v>
      </c>
      <c r="E189" s="82">
        <v>10731.295387</v>
      </c>
      <c r="F189" s="82">
        <v>19904.7195949999</v>
      </c>
      <c r="G189" s="82">
        <v>2141.3443120000002</v>
      </c>
      <c r="I189" s="82">
        <f t="shared" si="54"/>
        <v>123523.6166790001</v>
      </c>
      <c r="J189" s="67">
        <f t="shared" si="62"/>
        <v>0.6214610696700883</v>
      </c>
      <c r="K189" s="67">
        <f t="shared" si="63"/>
        <v>6.8231209034425593</v>
      </c>
      <c r="L189" s="67">
        <f t="shared" si="64"/>
        <v>12.655723605402841</v>
      </c>
      <c r="M189" s="67">
        <f t="shared" si="65"/>
        <v>1.3614992980600009</v>
      </c>
      <c r="N189" s="67"/>
      <c r="O189" s="67">
        <f t="shared" si="66"/>
        <v>78.538195123424515</v>
      </c>
      <c r="P189" s="67"/>
      <c r="Q189" s="67">
        <v>3.1280000000000001</v>
      </c>
      <c r="R189" s="67">
        <v>0.53500000000000003</v>
      </c>
      <c r="S189" s="67">
        <v>-2.202</v>
      </c>
      <c r="T189" s="67"/>
      <c r="U189" s="67">
        <f t="shared" si="67"/>
        <v>0.32739963249462967</v>
      </c>
      <c r="V189" s="67">
        <f t="shared" si="68"/>
        <v>0.60727038491607788</v>
      </c>
      <c r="W189" s="67">
        <f t="shared" si="69"/>
        <v>6.5329982589292568E-2</v>
      </c>
      <c r="X189" s="67">
        <f t="shared" si="70"/>
        <v>1</v>
      </c>
      <c r="Y189" s="88">
        <f t="shared" si="71"/>
        <v>1.2051390847116812</v>
      </c>
      <c r="Z189" s="89">
        <f t="shared" si="53"/>
        <v>1.2051390847116811E-2</v>
      </c>
    </row>
    <row r="190" spans="1:26">
      <c r="A190" s="70" t="s">
        <v>31</v>
      </c>
      <c r="B190" s="70">
        <v>2000</v>
      </c>
      <c r="C190" s="82">
        <v>160755.4</v>
      </c>
      <c r="D190" s="82">
        <v>1293.61024</v>
      </c>
      <c r="E190" s="82">
        <v>11957.04853</v>
      </c>
      <c r="F190" s="82">
        <v>20259.906572</v>
      </c>
      <c r="G190" s="82">
        <v>2330.8010672</v>
      </c>
      <c r="I190" s="82">
        <f t="shared" si="54"/>
        <v>124914.03359079998</v>
      </c>
      <c r="J190" s="67">
        <f t="shared" si="62"/>
        <v>0.80470717624415733</v>
      </c>
      <c r="K190" s="67">
        <f t="shared" si="63"/>
        <v>7.4380384920195528</v>
      </c>
      <c r="L190" s="67">
        <f t="shared" si="64"/>
        <v>12.602939977132962</v>
      </c>
      <c r="M190" s="67">
        <f t="shared" si="65"/>
        <v>1.4499053015948453</v>
      </c>
      <c r="N190" s="67"/>
      <c r="O190" s="67">
        <f t="shared" si="66"/>
        <v>77.704409053008476</v>
      </c>
      <c r="P190" s="67"/>
      <c r="Q190" s="67">
        <v>3.7280000000000002</v>
      </c>
      <c r="R190" s="67">
        <v>1.2689999999999999</v>
      </c>
      <c r="S190" s="67">
        <v>-0.77600000000000002</v>
      </c>
      <c r="T190" s="67"/>
      <c r="U190" s="67">
        <f t="shared" si="67"/>
        <v>0.34610202964961129</v>
      </c>
      <c r="V190" s="67">
        <f t="shared" si="68"/>
        <v>0.58643190813249124</v>
      </c>
      <c r="W190" s="67">
        <f t="shared" si="69"/>
        <v>6.7466062217897513E-2</v>
      </c>
      <c r="X190" s="67">
        <f t="shared" si="70"/>
        <v>1</v>
      </c>
      <c r="Y190" s="88">
        <f t="shared" si="71"/>
        <v>1.982096793672794</v>
      </c>
      <c r="Z190" s="89">
        <f t="shared" si="53"/>
        <v>1.982096793672794E-2</v>
      </c>
    </row>
    <row r="191" spans="1:26">
      <c r="A191" s="70" t="s">
        <v>31</v>
      </c>
      <c r="B191" s="70">
        <v>2001</v>
      </c>
      <c r="C191" s="82">
        <v>159510.1</v>
      </c>
      <c r="D191" s="82">
        <v>1567.1887879999899</v>
      </c>
      <c r="E191" s="82">
        <v>11883.798476</v>
      </c>
      <c r="F191" s="82">
        <v>21902.191383000001</v>
      </c>
      <c r="G191" s="82">
        <v>1947.732231</v>
      </c>
      <c r="I191" s="82">
        <f t="shared" si="54"/>
        <v>122209.18912200001</v>
      </c>
      <c r="J191" s="67">
        <f t="shared" si="62"/>
        <v>0.98250128863312713</v>
      </c>
      <c r="K191" s="67">
        <f t="shared" si="63"/>
        <v>7.4501855844864986</v>
      </c>
      <c r="L191" s="67">
        <f t="shared" si="64"/>
        <v>13.73091195040314</v>
      </c>
      <c r="M191" s="67">
        <f t="shared" si="65"/>
        <v>1.2210714124058601</v>
      </c>
      <c r="N191" s="67"/>
      <c r="O191" s="67">
        <f t="shared" si="66"/>
        <v>76.615329764071376</v>
      </c>
      <c r="P191" s="67"/>
      <c r="Q191" s="67">
        <v>0.98</v>
      </c>
      <c r="R191" s="67">
        <v>1.0069999999999999</v>
      </c>
      <c r="S191" s="67">
        <v>-1.2549999999999999</v>
      </c>
      <c r="T191" s="67"/>
      <c r="U191" s="67">
        <f t="shared" si="67"/>
        <v>0.33256536909502787</v>
      </c>
      <c r="V191" s="67">
        <f t="shared" si="68"/>
        <v>0.61292779206813386</v>
      </c>
      <c r="W191" s="67">
        <f t="shared" si="69"/>
        <v>5.4506838836838344E-2</v>
      </c>
      <c r="X191" s="67">
        <f t="shared" si="70"/>
        <v>1</v>
      </c>
      <c r="Y191" s="88">
        <f t="shared" si="71"/>
        <v>0.87472626558550592</v>
      </c>
      <c r="Z191" s="89">
        <f t="shared" si="53"/>
        <v>8.7472626558550599E-3</v>
      </c>
    </row>
    <row r="192" spans="1:26">
      <c r="A192" s="70" t="s">
        <v>31</v>
      </c>
      <c r="B192" s="70">
        <v>2002</v>
      </c>
      <c r="C192" s="82">
        <v>168968.6</v>
      </c>
      <c r="D192" s="82">
        <v>1951.7999159999899</v>
      </c>
      <c r="E192" s="82">
        <v>15129.565805</v>
      </c>
      <c r="F192" s="82">
        <v>24380.731847999901</v>
      </c>
      <c r="G192" s="82">
        <v>2130.2040843999998</v>
      </c>
      <c r="I192" s="82">
        <f t="shared" si="54"/>
        <v>125376.29834660012</v>
      </c>
      <c r="J192" s="67">
        <f t="shared" si="62"/>
        <v>1.1551258139086136</v>
      </c>
      <c r="K192" s="67">
        <f t="shared" si="63"/>
        <v>8.9540694572837793</v>
      </c>
      <c r="L192" s="67">
        <f t="shared" si="64"/>
        <v>14.429149468007607</v>
      </c>
      <c r="M192" s="67">
        <f t="shared" si="65"/>
        <v>1.2607100280170398</v>
      </c>
      <c r="N192" s="67"/>
      <c r="O192" s="67">
        <f t="shared" si="66"/>
        <v>74.200945232782971</v>
      </c>
      <c r="P192" s="67"/>
      <c r="Q192" s="67">
        <v>-0.46400000000000002</v>
      </c>
      <c r="R192" s="67">
        <v>0.41499999999999998</v>
      </c>
      <c r="S192" s="67">
        <v>-2.02</v>
      </c>
      <c r="T192" s="67"/>
      <c r="U192" s="67">
        <f t="shared" si="67"/>
        <v>0.36333774027057897</v>
      </c>
      <c r="V192" s="67">
        <f t="shared" si="68"/>
        <v>0.58550523722681425</v>
      </c>
      <c r="W192" s="67">
        <f t="shared" si="69"/>
        <v>5.1157022502606689E-2</v>
      </c>
      <c r="X192" s="67">
        <f t="shared" si="70"/>
        <v>0.99999999999999989</v>
      </c>
      <c r="Y192" s="88">
        <f t="shared" si="71"/>
        <v>-2.8941223491686263E-2</v>
      </c>
      <c r="Z192" s="89">
        <f t="shared" si="53"/>
        <v>-2.8941223491686261E-4</v>
      </c>
    </row>
    <row r="193" spans="1:26">
      <c r="A193" s="70" t="s">
        <v>31</v>
      </c>
      <c r="B193" s="70">
        <v>2003</v>
      </c>
      <c r="C193" s="82">
        <v>204821</v>
      </c>
      <c r="D193" s="82">
        <v>2641.8260150000001</v>
      </c>
      <c r="E193" s="82">
        <v>14989.951515000001</v>
      </c>
      <c r="F193" s="82">
        <v>28453.745394000001</v>
      </c>
      <c r="G193" s="82">
        <v>2592.0995154000002</v>
      </c>
      <c r="I193" s="82">
        <f t="shared" si="54"/>
        <v>156143.3775606</v>
      </c>
      <c r="J193" s="67">
        <f t="shared" si="62"/>
        <v>1.2898218517632469</v>
      </c>
      <c r="K193" s="67">
        <f t="shared" si="63"/>
        <v>7.3185618247152391</v>
      </c>
      <c r="L193" s="67">
        <f t="shared" si="64"/>
        <v>13.892005894903356</v>
      </c>
      <c r="M193" s="67">
        <f t="shared" si="65"/>
        <v>1.2655438238266585</v>
      </c>
      <c r="N193" s="67"/>
      <c r="O193" s="67">
        <f t="shared" si="66"/>
        <v>76.234066604791494</v>
      </c>
      <c r="P193" s="67"/>
      <c r="Q193" s="67">
        <v>-0.67600000000000005</v>
      </c>
      <c r="R193" s="67">
        <v>0.54300000000000004</v>
      </c>
      <c r="S193" s="67">
        <v>-1.5329999999999999</v>
      </c>
      <c r="T193" s="67"/>
      <c r="U193" s="67">
        <f t="shared" si="67"/>
        <v>0.32561512299708995</v>
      </c>
      <c r="V193" s="67">
        <f t="shared" si="68"/>
        <v>0.61807870405211196</v>
      </c>
      <c r="W193" s="67">
        <f t="shared" si="69"/>
        <v>5.6306172950798122E-2</v>
      </c>
      <c r="X193" s="67">
        <f t="shared" si="70"/>
        <v>1</v>
      </c>
      <c r="Y193" s="88">
        <f t="shared" si="71"/>
        <v>2.918355002069048E-2</v>
      </c>
      <c r="Z193" s="89">
        <f t="shared" si="53"/>
        <v>2.9183550020690481E-4</v>
      </c>
    </row>
    <row r="194" spans="1:26">
      <c r="A194" s="70" t="s">
        <v>31</v>
      </c>
      <c r="B194" s="70">
        <v>2004</v>
      </c>
      <c r="C194" s="82">
        <v>245246.9</v>
      </c>
      <c r="D194" s="82">
        <v>3014.1295030000001</v>
      </c>
      <c r="E194" s="82">
        <v>17983.750135999901</v>
      </c>
      <c r="F194" s="82">
        <v>31958.5795059999</v>
      </c>
      <c r="G194" s="82">
        <v>3119.4183824000002</v>
      </c>
      <c r="I194" s="82">
        <f t="shared" si="54"/>
        <v>189171.02247260019</v>
      </c>
      <c r="J194" s="67">
        <f t="shared" si="62"/>
        <v>1.2290183904465255</v>
      </c>
      <c r="K194" s="67">
        <f t="shared" si="63"/>
        <v>7.3329163940501996</v>
      </c>
      <c r="L194" s="67">
        <f t="shared" si="64"/>
        <v>13.031185921616096</v>
      </c>
      <c r="M194" s="67">
        <f t="shared" si="65"/>
        <v>1.271950178534367</v>
      </c>
      <c r="N194" s="67"/>
      <c r="O194" s="67">
        <f t="shared" si="66"/>
        <v>77.134929115352818</v>
      </c>
      <c r="P194" s="67"/>
      <c r="Q194" s="67">
        <v>0.19400000000000001</v>
      </c>
      <c r="R194" s="67">
        <v>1.0129999999999999</v>
      </c>
      <c r="S194" s="67">
        <v>-0.60599999999999998</v>
      </c>
      <c r="T194" s="67"/>
      <c r="U194" s="67">
        <f t="shared" si="67"/>
        <v>0.33892117778951214</v>
      </c>
      <c r="V194" s="67">
        <f t="shared" si="68"/>
        <v>0.60229036350826848</v>
      </c>
      <c r="W194" s="67">
        <f t="shared" si="69"/>
        <v>5.8788458702219416E-2</v>
      </c>
      <c r="X194" s="67">
        <f t="shared" si="70"/>
        <v>1</v>
      </c>
      <c r="Y194" s="88">
        <f t="shared" si="71"/>
        <v>0.64024504075149635</v>
      </c>
      <c r="Z194" s="89">
        <f t="shared" si="53"/>
        <v>6.4024504075149632E-3</v>
      </c>
    </row>
    <row r="195" spans="1:26">
      <c r="A195" s="70" t="s">
        <v>31</v>
      </c>
      <c r="B195" s="70">
        <v>2005</v>
      </c>
      <c r="C195" s="82">
        <v>262657.8</v>
      </c>
      <c r="D195" s="82">
        <v>3543.681302</v>
      </c>
      <c r="E195" s="82">
        <v>19131.375043</v>
      </c>
      <c r="F195" s="82">
        <v>32555.071517</v>
      </c>
      <c r="G195" s="82">
        <v>3180.1600675999898</v>
      </c>
      <c r="I195" s="82">
        <f t="shared" si="54"/>
        <v>204247.51207039997</v>
      </c>
      <c r="J195" s="67">
        <f t="shared" si="62"/>
        <v>1.3491627897591467</v>
      </c>
      <c r="K195" s="67">
        <f t="shared" si="63"/>
        <v>7.2837642906473752</v>
      </c>
      <c r="L195" s="67">
        <f t="shared" si="64"/>
        <v>12.394481152663275</v>
      </c>
      <c r="M195" s="67">
        <f t="shared" si="65"/>
        <v>1.2107617088089484</v>
      </c>
      <c r="N195" s="67"/>
      <c r="O195" s="67">
        <f t="shared" si="66"/>
        <v>77.761830058121234</v>
      </c>
      <c r="P195" s="67"/>
      <c r="Q195" s="67">
        <v>0.92700000000000005</v>
      </c>
      <c r="R195" s="67">
        <v>0.81899999999999995</v>
      </c>
      <c r="S195" s="67">
        <v>-0.70099999999999996</v>
      </c>
      <c r="T195" s="67"/>
      <c r="U195" s="67">
        <f t="shared" si="67"/>
        <v>0.34868886958604417</v>
      </c>
      <c r="V195" s="67">
        <f t="shared" si="68"/>
        <v>0.59334946186782322</v>
      </c>
      <c r="W195" s="67">
        <f t="shared" si="69"/>
        <v>5.7961668546132543E-2</v>
      </c>
      <c r="X195" s="67">
        <f t="shared" si="70"/>
        <v>0.99999999999999989</v>
      </c>
      <c r="Y195" s="88">
        <f t="shared" si="71"/>
        <v>0.76855666172517123</v>
      </c>
      <c r="Z195" s="89">
        <f t="shared" si="53"/>
        <v>7.685566617251712E-3</v>
      </c>
    </row>
    <row r="196" spans="1:26">
      <c r="A196" s="70" t="s">
        <v>31</v>
      </c>
      <c r="B196" s="70">
        <v>2006</v>
      </c>
      <c r="C196" s="82">
        <v>281118.40000000002</v>
      </c>
      <c r="D196" s="82">
        <v>3896.5343670000002</v>
      </c>
      <c r="E196" s="82">
        <v>20584.746686999901</v>
      </c>
      <c r="F196" s="82">
        <v>35521.874752000003</v>
      </c>
      <c r="G196" s="82">
        <v>2779.0175927999999</v>
      </c>
      <c r="I196" s="82">
        <f t="shared" si="54"/>
        <v>218336.22660120015</v>
      </c>
      <c r="J196" s="67">
        <f t="shared" si="62"/>
        <v>1.3860830052390736</v>
      </c>
      <c r="K196" s="67">
        <f t="shared" si="63"/>
        <v>7.3224472987182265</v>
      </c>
      <c r="L196" s="67">
        <f t="shared" si="64"/>
        <v>12.635912395631166</v>
      </c>
      <c r="M196" s="67">
        <f t="shared" si="65"/>
        <v>0.98855770123905085</v>
      </c>
      <c r="N196" s="67"/>
      <c r="O196" s="67">
        <f t="shared" si="66"/>
        <v>77.666999599172499</v>
      </c>
      <c r="P196" s="67"/>
      <c r="Q196" s="67">
        <v>0.89700000000000002</v>
      </c>
      <c r="R196" s="67">
        <v>1.121</v>
      </c>
      <c r="S196" s="67">
        <v>-0.42399999999999999</v>
      </c>
      <c r="T196" s="67"/>
      <c r="U196" s="67">
        <f t="shared" si="67"/>
        <v>0.34957159377829894</v>
      </c>
      <c r="V196" s="67">
        <f t="shared" si="68"/>
        <v>0.60323493700759867</v>
      </c>
      <c r="W196" s="67">
        <f t="shared" si="69"/>
        <v>4.7193469214102481E-2</v>
      </c>
      <c r="X196" s="67">
        <f t="shared" si="70"/>
        <v>1</v>
      </c>
      <c r="Y196" s="88">
        <f t="shared" si="71"/>
        <v>0.96978205305787279</v>
      </c>
      <c r="Z196" s="89">
        <f t="shared" si="53"/>
        <v>9.6978205305787279E-3</v>
      </c>
    </row>
    <row r="197" spans="1:26">
      <c r="A197" s="70" t="s">
        <v>31</v>
      </c>
      <c r="B197" s="70">
        <v>2007</v>
      </c>
      <c r="C197" s="82">
        <v>281118.40000000002</v>
      </c>
      <c r="D197" s="82">
        <v>3896.5343670000002</v>
      </c>
      <c r="E197" s="82">
        <v>20584.746686999901</v>
      </c>
      <c r="F197" s="82">
        <v>35521.874752000003</v>
      </c>
      <c r="G197" s="82">
        <v>2779.0175927999999</v>
      </c>
      <c r="I197" s="82">
        <f t="shared" si="54"/>
        <v>218336.22660120015</v>
      </c>
      <c r="J197" s="67">
        <f t="shared" si="62"/>
        <v>1.3860830052390736</v>
      </c>
      <c r="K197" s="67">
        <f t="shared" si="63"/>
        <v>7.3224472987182265</v>
      </c>
      <c r="L197" s="67">
        <f t="shared" si="64"/>
        <v>12.635912395631166</v>
      </c>
      <c r="M197" s="67">
        <f t="shared" si="65"/>
        <v>0.98855770123905085</v>
      </c>
      <c r="N197" s="67"/>
      <c r="O197" s="67">
        <f t="shared" si="66"/>
        <v>77.666999599172499</v>
      </c>
      <c r="P197" s="67"/>
      <c r="Q197" s="67">
        <v>9.9000000000000005E-2</v>
      </c>
      <c r="R197" s="67">
        <v>2.17</v>
      </c>
      <c r="S197" s="67">
        <v>0.28699999999999998</v>
      </c>
      <c r="T197" s="67"/>
      <c r="U197" s="67">
        <f t="shared" si="67"/>
        <v>0.34957159377829894</v>
      </c>
      <c r="V197" s="67">
        <f t="shared" si="68"/>
        <v>0.60323493700759867</v>
      </c>
      <c r="W197" s="67">
        <f t="shared" si="69"/>
        <v>4.7193469214102481E-2</v>
      </c>
      <c r="X197" s="67">
        <f t="shared" si="70"/>
        <v>1</v>
      </c>
      <c r="Y197" s="88">
        <f t="shared" si="71"/>
        <v>1.3571719267549878</v>
      </c>
      <c r="Z197" s="89">
        <f t="shared" si="53"/>
        <v>1.3571719267549878E-2</v>
      </c>
    </row>
    <row r="198" spans="1:26">
      <c r="A198" s="70" t="s">
        <v>31</v>
      </c>
      <c r="B198" s="70">
        <v>2008</v>
      </c>
      <c r="C198" s="82">
        <v>281118.40000000002</v>
      </c>
      <c r="D198" s="82">
        <v>3896.5343670000002</v>
      </c>
      <c r="E198" s="82">
        <v>20584.746686999901</v>
      </c>
      <c r="F198" s="82">
        <v>35521.874752000003</v>
      </c>
      <c r="G198" s="82">
        <v>2779.0175927999999</v>
      </c>
      <c r="I198" s="82">
        <f t="shared" si="54"/>
        <v>218336.22660120015</v>
      </c>
      <c r="J198" s="67">
        <f t="shared" si="62"/>
        <v>1.3860830052390736</v>
      </c>
      <c r="K198" s="67">
        <f t="shared" si="63"/>
        <v>7.3224472987182265</v>
      </c>
      <c r="L198" s="67">
        <f t="shared" si="64"/>
        <v>12.635912395631166</v>
      </c>
      <c r="M198" s="67">
        <f t="shared" si="65"/>
        <v>0.98855770123905085</v>
      </c>
      <c r="N198" s="67"/>
      <c r="O198" s="67">
        <f t="shared" si="66"/>
        <v>77.666999599172499</v>
      </c>
      <c r="P198" s="67"/>
      <c r="Q198" s="67">
        <v>-2.2240000000000002</v>
      </c>
      <c r="R198" s="67">
        <v>1.339</v>
      </c>
      <c r="S198" s="67">
        <v>-1.57</v>
      </c>
      <c r="T198" s="67"/>
      <c r="U198" s="67">
        <f t="shared" si="67"/>
        <v>0.34957159377829894</v>
      </c>
      <c r="V198" s="67">
        <f t="shared" si="68"/>
        <v>0.60323493700759867</v>
      </c>
      <c r="W198" s="67">
        <f t="shared" si="69"/>
        <v>4.7193469214102481E-2</v>
      </c>
      <c r="X198" s="67">
        <f t="shared" si="70"/>
        <v>1</v>
      </c>
      <c r="Y198" s="88">
        <f t="shared" si="71"/>
        <v>-4.3809390575903176E-2</v>
      </c>
      <c r="Z198" s="89">
        <f t="shared" si="53"/>
        <v>-4.3809390575903176E-4</v>
      </c>
    </row>
    <row r="199" spans="1:26">
      <c r="A199" s="70" t="s">
        <v>31</v>
      </c>
      <c r="B199" s="70">
        <v>2009</v>
      </c>
      <c r="C199" s="82"/>
      <c r="J199" s="67"/>
      <c r="K199" s="67"/>
      <c r="L199" s="67"/>
      <c r="M199" s="67"/>
      <c r="N199" s="67"/>
      <c r="O199" s="67"/>
      <c r="P199" s="67"/>
      <c r="Q199" s="67">
        <v>-6.9880000000000004</v>
      </c>
      <c r="R199" s="67">
        <v>-3.2759999999999998</v>
      </c>
      <c r="S199" s="67">
        <v>-7.3319999999999999</v>
      </c>
      <c r="T199" s="67"/>
      <c r="U199" s="67"/>
      <c r="V199" s="67"/>
      <c r="W199" s="67"/>
      <c r="X199" s="67"/>
      <c r="Y199" s="88"/>
      <c r="Z199" s="89"/>
    </row>
    <row r="200" spans="1:26">
      <c r="A200" s="70" t="s">
        <v>31</v>
      </c>
      <c r="B200" s="70">
        <v>2010</v>
      </c>
      <c r="C200" s="82"/>
      <c r="J200" s="67"/>
      <c r="K200" s="67"/>
      <c r="L200" s="67"/>
      <c r="M200" s="67"/>
      <c r="N200" s="67"/>
      <c r="O200" s="67"/>
      <c r="P200" s="67"/>
      <c r="Q200" s="67">
        <v>-5.1289999999999996</v>
      </c>
      <c r="R200" s="67">
        <v>-2.6549999999999998</v>
      </c>
      <c r="S200" s="67">
        <v>-3.6139999999999999</v>
      </c>
      <c r="T200" s="67"/>
      <c r="U200" s="67"/>
      <c r="V200" s="67"/>
      <c r="W200" s="67"/>
      <c r="X200" s="67"/>
      <c r="Y200" s="88"/>
      <c r="Z200" s="89"/>
    </row>
    <row r="201" spans="1:26">
      <c r="A201" s="70" t="s">
        <v>31</v>
      </c>
      <c r="B201" s="70">
        <v>2011</v>
      </c>
      <c r="C201" s="82"/>
      <c r="J201" s="67"/>
      <c r="K201" s="67"/>
      <c r="L201" s="67"/>
      <c r="M201" s="67"/>
      <c r="N201" s="67"/>
      <c r="O201" s="67"/>
      <c r="P201" s="67"/>
      <c r="Q201" s="67">
        <v>-5.117</v>
      </c>
      <c r="R201" s="67">
        <v>-3.1930000000000001</v>
      </c>
      <c r="S201" s="67">
        <v>-4.5679999999999996</v>
      </c>
      <c r="T201" s="67"/>
      <c r="U201" s="67"/>
      <c r="V201" s="67"/>
      <c r="W201" s="67"/>
      <c r="X201" s="67"/>
      <c r="Y201" s="88"/>
      <c r="Z201" s="89"/>
    </row>
    <row r="202" spans="1:26">
      <c r="C202" s="82"/>
      <c r="I202" s="82">
        <f t="shared" si="54"/>
        <v>0</v>
      </c>
      <c r="J202" s="67"/>
      <c r="K202" s="67"/>
      <c r="L202" s="67"/>
      <c r="M202" s="67"/>
      <c r="N202" s="67"/>
      <c r="O202" s="67"/>
      <c r="P202" s="67" t="s">
        <v>54</v>
      </c>
      <c r="Q202" s="67" t="s">
        <v>55</v>
      </c>
      <c r="R202" s="67" t="s">
        <v>56</v>
      </c>
      <c r="S202" s="67" t="s">
        <v>57</v>
      </c>
      <c r="T202" s="67" t="s">
        <v>58</v>
      </c>
      <c r="U202" s="67"/>
      <c r="V202" s="67"/>
      <c r="W202" s="67"/>
      <c r="X202" s="67"/>
      <c r="Y202" s="88"/>
      <c r="Z202" s="89"/>
    </row>
    <row r="203" spans="1:26" ht="12.75" hidden="1" customHeight="1">
      <c r="A203" s="70" t="s">
        <v>32</v>
      </c>
      <c r="B203" s="70">
        <v>1980</v>
      </c>
      <c r="C203" s="82">
        <v>14152.626166</v>
      </c>
      <c r="D203" s="82">
        <v>79.262960000000007</v>
      </c>
      <c r="E203" s="82">
        <v>423.94002892999902</v>
      </c>
      <c r="F203" s="82">
        <v>1632.4724692</v>
      </c>
      <c r="G203" s="82">
        <v>88.290128870000004</v>
      </c>
      <c r="H203" s="82">
        <v>3620.6320647699899</v>
      </c>
      <c r="I203" s="82">
        <f t="shared" si="54"/>
        <v>8308.0285142300108</v>
      </c>
      <c r="J203" s="67">
        <f t="shared" ref="J203:J271" si="72">D203/$C203*100</f>
        <v>0.56005831758928137</v>
      </c>
      <c r="K203" s="67">
        <f t="shared" ref="K203:K271" si="73">E203/$C203*100</f>
        <v>2.9954866606203763</v>
      </c>
      <c r="L203" s="67">
        <f t="shared" ref="L203:L271" si="74">F203/$C203*100</f>
        <v>11.534767117086869</v>
      </c>
      <c r="M203" s="67">
        <f t="shared" ref="M203:N271" si="75">G203/$C203*100</f>
        <v>0.62384272596775381</v>
      </c>
      <c r="N203" s="67">
        <f t="shared" si="75"/>
        <v>25.582757732046417</v>
      </c>
      <c r="O203" s="67">
        <f t="shared" ref="O203:O271" si="76">I203/$C203*100</f>
        <v>58.703087446689295</v>
      </c>
      <c r="P203" s="67"/>
      <c r="Q203" s="67">
        <v>-2.5870000000000002</v>
      </c>
      <c r="R203" s="67">
        <v>9.0999999999999998E-2</v>
      </c>
      <c r="S203" s="67">
        <v>-6.4850000000000003</v>
      </c>
      <c r="T203" s="67"/>
      <c r="U203" s="67">
        <f t="shared" ref="U203:U271" si="77">K203/($K203+$L203+$M203)</f>
        <v>0.19766844297803865</v>
      </c>
      <c r="V203" s="67">
        <f t="shared" ref="V203:V271" si="78">L203/($K203+$L203+$M203)</f>
        <v>0.76116495063163869</v>
      </c>
      <c r="W203" s="67">
        <f t="shared" ref="W203:W271" si="79">M203/($K203+$L203+$M203)</f>
        <v>4.1166606390322685E-2</v>
      </c>
      <c r="X203" s="67">
        <f t="shared" ref="X203:X271" si="80">SUM(U203:W203)</f>
        <v>1</v>
      </c>
      <c r="Y203" s="88">
        <f t="shared" ref="Y203:Y271" si="81">Q203*U203+V203*R203+W203*S203</f>
        <v>-0.70906769391794966</v>
      </c>
      <c r="Z203" s="89">
        <f t="shared" si="53"/>
        <v>-7.0906769391794969E-3</v>
      </c>
    </row>
    <row r="204" spans="1:26" ht="12.75" hidden="1" customHeight="1">
      <c r="A204" s="70" t="s">
        <v>32</v>
      </c>
      <c r="B204" s="70">
        <v>1981</v>
      </c>
      <c r="C204" s="82">
        <v>14016.315962000001</v>
      </c>
      <c r="D204" s="82">
        <v>42.347572</v>
      </c>
      <c r="E204" s="82">
        <v>497.01553740000003</v>
      </c>
      <c r="F204" s="82">
        <v>1519.3255202</v>
      </c>
      <c r="G204" s="82">
        <v>101.77662410000001</v>
      </c>
      <c r="H204" s="82">
        <v>3145.6576817300001</v>
      </c>
      <c r="I204" s="82">
        <f t="shared" si="54"/>
        <v>8710.1930265699993</v>
      </c>
      <c r="J204" s="67">
        <f t="shared" si="72"/>
        <v>0.30213054639185932</v>
      </c>
      <c r="K204" s="67">
        <f t="shared" si="73"/>
        <v>3.5459784065047608</v>
      </c>
      <c r="L204" s="67">
        <f t="shared" si="74"/>
        <v>10.839692286611426</v>
      </c>
      <c r="M204" s="67">
        <f t="shared" si="75"/>
        <v>0.72612963617493542</v>
      </c>
      <c r="N204" s="67">
        <f t="shared" si="75"/>
        <v>22.442827988882918</v>
      </c>
      <c r="O204" s="67">
        <f t="shared" si="76"/>
        <v>62.143241135434089</v>
      </c>
      <c r="P204" s="67"/>
      <c r="Q204" s="67">
        <v>-1.712</v>
      </c>
      <c r="R204" s="67">
        <v>-2.081</v>
      </c>
      <c r="S204" s="67">
        <v>-5.2930000000000001</v>
      </c>
      <c r="T204" s="67"/>
      <c r="U204" s="67">
        <f t="shared" si="77"/>
        <v>0.23464963334855676</v>
      </c>
      <c r="V204" s="67">
        <f t="shared" si="78"/>
        <v>0.71729986172467541</v>
      </c>
      <c r="W204" s="67">
        <f t="shared" si="79"/>
        <v>4.8050504926767879E-2</v>
      </c>
      <c r="X204" s="67">
        <f t="shared" si="80"/>
        <v>1</v>
      </c>
      <c r="Y204" s="88">
        <f t="shared" si="81"/>
        <v>-2.1487525071191609</v>
      </c>
      <c r="Z204" s="89">
        <f t="shared" si="53"/>
        <v>-2.1487525071191609E-2</v>
      </c>
    </row>
    <row r="205" spans="1:26">
      <c r="A205" s="70" t="s">
        <v>32</v>
      </c>
      <c r="B205" s="70">
        <v>1982</v>
      </c>
      <c r="C205" s="82">
        <v>13133.117358</v>
      </c>
      <c r="D205" s="82">
        <v>39.781112</v>
      </c>
      <c r="E205" s="82">
        <v>388.07863312000001</v>
      </c>
      <c r="F205" s="82">
        <v>1442.5843786999999</v>
      </c>
      <c r="G205" s="82">
        <v>124.85701818</v>
      </c>
      <c r="H205" s="82">
        <v>2842.1523750699998</v>
      </c>
      <c r="I205" s="82">
        <f t="shared" si="54"/>
        <v>8295.6638409299994</v>
      </c>
      <c r="J205" s="67">
        <f t="shared" si="72"/>
        <v>0.30290684926962491</v>
      </c>
      <c r="K205" s="67">
        <f t="shared" si="73"/>
        <v>2.9549620439781044</v>
      </c>
      <c r="L205" s="67">
        <f t="shared" si="74"/>
        <v>10.98432565076603</v>
      </c>
      <c r="M205" s="67">
        <f t="shared" si="75"/>
        <v>0.95070358983690739</v>
      </c>
      <c r="N205" s="67">
        <f t="shared" si="75"/>
        <v>21.64111000910771</v>
      </c>
      <c r="O205" s="67">
        <f t="shared" si="76"/>
        <v>63.165991857041625</v>
      </c>
      <c r="P205" s="67"/>
      <c r="Q205" s="67">
        <v>-6.3550000000000004</v>
      </c>
      <c r="R205" s="67">
        <v>-1.56</v>
      </c>
      <c r="S205" s="67">
        <v>-4.7359999999999998</v>
      </c>
      <c r="T205" s="67"/>
      <c r="U205" s="67">
        <f t="shared" si="77"/>
        <v>0.19845290621748324</v>
      </c>
      <c r="V205" s="67">
        <f t="shared" si="78"/>
        <v>0.73769859503816992</v>
      </c>
      <c r="W205" s="67">
        <f t="shared" si="79"/>
        <v>6.3848498744346796E-2</v>
      </c>
      <c r="X205" s="67">
        <f t="shared" si="80"/>
        <v>1</v>
      </c>
      <c r="Y205" s="88">
        <f t="shared" si="81"/>
        <v>-2.7143645173248774</v>
      </c>
      <c r="Z205" s="89">
        <f t="shared" si="53"/>
        <v>-2.7143645173248774E-2</v>
      </c>
    </row>
    <row r="206" spans="1:26">
      <c r="A206" s="70" t="s">
        <v>32</v>
      </c>
      <c r="B206" s="70">
        <v>1983</v>
      </c>
      <c r="C206" s="82">
        <v>12519.371341</v>
      </c>
      <c r="D206" s="82">
        <v>45.893441000000003</v>
      </c>
      <c r="E206" s="82">
        <v>467.23550212999902</v>
      </c>
      <c r="F206" s="82">
        <v>1319.9772198999999</v>
      </c>
      <c r="G206" s="82">
        <v>131.728608479999</v>
      </c>
      <c r="H206" s="82">
        <v>2926.2088823099898</v>
      </c>
      <c r="I206" s="82">
        <f t="shared" si="54"/>
        <v>7628.3276871800117</v>
      </c>
      <c r="J206" s="67">
        <f t="shared" si="72"/>
        <v>0.36657943717750774</v>
      </c>
      <c r="K206" s="67">
        <f t="shared" si="73"/>
        <v>3.7321003539517825</v>
      </c>
      <c r="L206" s="67">
        <f t="shared" si="74"/>
        <v>10.543478453883493</v>
      </c>
      <c r="M206" s="67">
        <f t="shared" si="75"/>
        <v>1.0521982685232583</v>
      </c>
      <c r="N206" s="67">
        <f t="shared" si="75"/>
        <v>23.373449054321725</v>
      </c>
      <c r="O206" s="67">
        <f t="shared" si="76"/>
        <v>60.932194432142225</v>
      </c>
      <c r="P206" s="67"/>
      <c r="Q206" s="67">
        <v>-4.9610000000000003</v>
      </c>
      <c r="R206" s="67">
        <v>-0.36499999999999999</v>
      </c>
      <c r="S206" s="67">
        <v>-4.43</v>
      </c>
      <c r="T206" s="67"/>
      <c r="U206" s="67">
        <f t="shared" si="77"/>
        <v>0.24348607990314203</v>
      </c>
      <c r="V206" s="67">
        <f t="shared" si="78"/>
        <v>0.68786741882785385</v>
      </c>
      <c r="W206" s="67">
        <f t="shared" si="79"/>
        <v>6.8646501269004123E-2</v>
      </c>
      <c r="X206" s="67">
        <f t="shared" si="80"/>
        <v>1</v>
      </c>
      <c r="Y206" s="88">
        <f t="shared" si="81"/>
        <v>-1.7631100508933426</v>
      </c>
      <c r="Z206" s="89">
        <f t="shared" ref="Z206:Z275" si="82">Y206/100</f>
        <v>-1.7631100508933427E-2</v>
      </c>
    </row>
    <row r="207" spans="1:26">
      <c r="A207" s="70" t="s">
        <v>32</v>
      </c>
      <c r="B207" s="70">
        <v>1984</v>
      </c>
      <c r="C207" s="82">
        <v>13507.338217</v>
      </c>
      <c r="D207" s="82">
        <v>86.579419000000001</v>
      </c>
      <c r="E207" s="82">
        <v>884.09992900999896</v>
      </c>
      <c r="F207" s="82">
        <v>1580.3240552</v>
      </c>
      <c r="G207" s="82">
        <v>159.12308740999899</v>
      </c>
      <c r="H207" s="82">
        <v>3171.1934113799998</v>
      </c>
      <c r="I207" s="82">
        <f t="shared" si="54"/>
        <v>7626.018315000003</v>
      </c>
      <c r="J207" s="67">
        <f t="shared" si="72"/>
        <v>0.64098061075448076</v>
      </c>
      <c r="K207" s="67">
        <f t="shared" si="73"/>
        <v>6.5453305070668382</v>
      </c>
      <c r="L207" s="67">
        <f t="shared" si="74"/>
        <v>11.699744463428356</v>
      </c>
      <c r="M207" s="67">
        <f t="shared" si="75"/>
        <v>1.1780491822565797</v>
      </c>
      <c r="N207" s="67">
        <f t="shared" si="75"/>
        <v>23.477559830321081</v>
      </c>
      <c r="O207" s="67">
        <f t="shared" si="76"/>
        <v>56.458335406172665</v>
      </c>
      <c r="P207" s="67"/>
      <c r="Q207" s="67">
        <v>-1.113</v>
      </c>
      <c r="R207" s="67">
        <v>-0.76700000000000002</v>
      </c>
      <c r="S207" s="67">
        <v>-3.0670000000000002</v>
      </c>
      <c r="T207" s="67"/>
      <c r="U207" s="67">
        <f t="shared" si="77"/>
        <v>0.33698649380972662</v>
      </c>
      <c r="V207" s="67">
        <f t="shared" si="78"/>
        <v>0.60236161656675569</v>
      </c>
      <c r="W207" s="67">
        <f t="shared" si="79"/>
        <v>6.0651889623517613E-2</v>
      </c>
      <c r="X207" s="67">
        <f t="shared" si="80"/>
        <v>0.99999999999999989</v>
      </c>
      <c r="Y207" s="88">
        <f t="shared" si="81"/>
        <v>-1.0230966729922559</v>
      </c>
      <c r="Z207" s="89">
        <f t="shared" si="82"/>
        <v>-1.0230966729922559E-2</v>
      </c>
    </row>
    <row r="208" spans="1:26">
      <c r="A208" s="70" t="s">
        <v>32</v>
      </c>
      <c r="B208" s="70">
        <v>1985</v>
      </c>
      <c r="C208" s="82">
        <v>13530.939028999899</v>
      </c>
      <c r="D208" s="82">
        <v>101.680778</v>
      </c>
      <c r="E208" s="82">
        <v>794.04550465</v>
      </c>
      <c r="F208" s="82">
        <v>1497.904511</v>
      </c>
      <c r="G208" s="82">
        <v>175.69631772</v>
      </c>
      <c r="H208" s="82">
        <v>3093.0371518699899</v>
      </c>
      <c r="I208" s="82">
        <f t="shared" ref="I208:I277" si="83">C208-D208-E208-F208-G208-H208</f>
        <v>7868.5747657599095</v>
      </c>
      <c r="J208" s="67">
        <f t="shared" si="72"/>
        <v>0.75146874715845535</v>
      </c>
      <c r="K208" s="67">
        <f t="shared" si="73"/>
        <v>5.8683695414499963</v>
      </c>
      <c r="L208" s="67">
        <f t="shared" si="74"/>
        <v>11.070218465914655</v>
      </c>
      <c r="M208" s="67">
        <f t="shared" si="75"/>
        <v>1.298478378650902</v>
      </c>
      <c r="N208" s="67">
        <f t="shared" si="75"/>
        <v>22.858998516221995</v>
      </c>
      <c r="O208" s="67">
        <f t="shared" si="76"/>
        <v>58.152466350603994</v>
      </c>
      <c r="P208" s="67"/>
      <c r="Q208" s="67">
        <v>-0.44400000000000001</v>
      </c>
      <c r="R208" s="67">
        <v>-0.746</v>
      </c>
      <c r="S208" s="67">
        <v>-0.51300000000000001</v>
      </c>
      <c r="T208" s="67"/>
      <c r="U208" s="67">
        <f t="shared" si="77"/>
        <v>0.32178253986890937</v>
      </c>
      <c r="V208" s="67">
        <f t="shared" si="78"/>
        <v>0.60701750114829101</v>
      </c>
      <c r="W208" s="67">
        <f t="shared" si="79"/>
        <v>7.1199958982799669E-2</v>
      </c>
      <c r="X208" s="67">
        <f t="shared" si="80"/>
        <v>1</v>
      </c>
      <c r="Y208" s="88">
        <f t="shared" si="81"/>
        <v>-0.63223208251659702</v>
      </c>
      <c r="Z208" s="89">
        <f t="shared" si="82"/>
        <v>-6.3223208251659705E-3</v>
      </c>
    </row>
    <row r="209" spans="1:26">
      <c r="A209" s="70" t="s">
        <v>32</v>
      </c>
      <c r="B209" s="70">
        <v>1986</v>
      </c>
      <c r="C209" s="82">
        <v>16335.818386999899</v>
      </c>
      <c r="D209" s="82">
        <v>110.095506</v>
      </c>
      <c r="E209" s="82">
        <v>819.67361531999995</v>
      </c>
      <c r="F209" s="82">
        <v>1745.4206291</v>
      </c>
      <c r="G209" s="82">
        <v>232.29850748000001</v>
      </c>
      <c r="H209" s="82">
        <v>4062.2065898800001</v>
      </c>
      <c r="I209" s="82">
        <f t="shared" si="83"/>
        <v>9366.1235392198978</v>
      </c>
      <c r="J209" s="67">
        <f t="shared" si="72"/>
        <v>0.67395157923409821</v>
      </c>
      <c r="K209" s="67">
        <f t="shared" si="73"/>
        <v>5.0176464741570523</v>
      </c>
      <c r="L209" s="67">
        <f t="shared" si="74"/>
        <v>10.684623125395492</v>
      </c>
      <c r="M209" s="67">
        <f t="shared" si="75"/>
        <v>1.4220194053140549</v>
      </c>
      <c r="N209" s="67">
        <f t="shared" si="75"/>
        <v>24.866869192869569</v>
      </c>
      <c r="O209" s="67">
        <f t="shared" si="76"/>
        <v>57.334890223029724</v>
      </c>
      <c r="P209" s="67"/>
      <c r="Q209" s="67">
        <v>-0.38600000000000001</v>
      </c>
      <c r="R209" s="67">
        <v>-0.55100000000000005</v>
      </c>
      <c r="S209" s="67">
        <v>-1.5640000000000001</v>
      </c>
      <c r="T209" s="67"/>
      <c r="U209" s="67">
        <f t="shared" si="77"/>
        <v>0.29301341928596708</v>
      </c>
      <c r="V209" s="67">
        <f t="shared" si="78"/>
        <v>0.62394550351018951</v>
      </c>
      <c r="W209" s="67">
        <f t="shared" si="79"/>
        <v>8.3041077203843461E-2</v>
      </c>
      <c r="X209" s="67">
        <f t="shared" si="80"/>
        <v>1</v>
      </c>
      <c r="Y209" s="88">
        <f t="shared" si="81"/>
        <v>-0.58677339702530895</v>
      </c>
      <c r="Z209" s="89">
        <f t="shared" si="82"/>
        <v>-5.8677339702530897E-3</v>
      </c>
    </row>
    <row r="210" spans="1:26">
      <c r="A210" s="70" t="s">
        <v>32</v>
      </c>
      <c r="B210" s="70">
        <v>1987</v>
      </c>
      <c r="C210" s="82">
        <v>20059.355124000002</v>
      </c>
      <c r="D210" s="82">
        <v>157.413984</v>
      </c>
      <c r="E210" s="82">
        <v>958.98025121000001</v>
      </c>
      <c r="F210" s="82">
        <v>2340.2956291</v>
      </c>
      <c r="G210" s="82">
        <v>259.16934369000001</v>
      </c>
      <c r="H210" s="82">
        <v>5595.2210693400002</v>
      </c>
      <c r="I210" s="82">
        <f t="shared" si="83"/>
        <v>10748.274846660002</v>
      </c>
      <c r="J210" s="67">
        <f t="shared" si="72"/>
        <v>0.7847410000317615</v>
      </c>
      <c r="K210" s="67">
        <f t="shared" si="73"/>
        <v>4.7807132646185062</v>
      </c>
      <c r="L210" s="67">
        <f t="shared" si="74"/>
        <v>11.666853767895834</v>
      </c>
      <c r="M210" s="67">
        <f t="shared" si="75"/>
        <v>1.2920123408150694</v>
      </c>
      <c r="N210" s="67">
        <f t="shared" si="75"/>
        <v>27.89332475920725</v>
      </c>
      <c r="O210" s="67">
        <f t="shared" si="76"/>
        <v>53.58235486743159</v>
      </c>
      <c r="P210" s="67"/>
      <c r="Q210" s="67">
        <v>-0.308</v>
      </c>
      <c r="R210" s="67">
        <v>0.32700000000000001</v>
      </c>
      <c r="S210" s="67">
        <v>-1.5429999999999999</v>
      </c>
      <c r="T210" s="67"/>
      <c r="U210" s="67">
        <f t="shared" si="77"/>
        <v>0.26949417255101749</v>
      </c>
      <c r="V210" s="67">
        <f t="shared" si="78"/>
        <v>0.65767364165558395</v>
      </c>
      <c r="W210" s="67">
        <f t="shared" si="79"/>
        <v>7.2832185793398618E-2</v>
      </c>
      <c r="X210" s="67">
        <f t="shared" si="80"/>
        <v>1</v>
      </c>
      <c r="Y210" s="88">
        <f t="shared" si="81"/>
        <v>1.9675012996448513E-2</v>
      </c>
      <c r="Z210" s="89">
        <f t="shared" si="82"/>
        <v>1.9675012996448512E-4</v>
      </c>
    </row>
    <row r="211" spans="1:26">
      <c r="A211" s="70" t="s">
        <v>32</v>
      </c>
      <c r="B211" s="70">
        <v>1988</v>
      </c>
      <c r="C211" s="82">
        <v>21662.209694000001</v>
      </c>
      <c r="D211" s="82">
        <v>107.547586999999</v>
      </c>
      <c r="E211" s="82">
        <v>1089.232362</v>
      </c>
      <c r="F211" s="82">
        <v>2840.8334065999902</v>
      </c>
      <c r="G211" s="82">
        <v>357.44552999000001</v>
      </c>
      <c r="H211" s="82">
        <v>6111.5894714899896</v>
      </c>
      <c r="I211" s="82">
        <f t="shared" si="83"/>
        <v>11155.561336920024</v>
      </c>
      <c r="J211" s="67">
        <f t="shared" si="72"/>
        <v>0.49647560668654933</v>
      </c>
      <c r="K211" s="67">
        <f t="shared" si="73"/>
        <v>5.0282606317013707</v>
      </c>
      <c r="L211" s="67">
        <f t="shared" si="74"/>
        <v>13.114236482471334</v>
      </c>
      <c r="M211" s="67">
        <f t="shared" si="75"/>
        <v>1.6500880336737083</v>
      </c>
      <c r="N211" s="67">
        <f t="shared" si="75"/>
        <v>28.213139646518968</v>
      </c>
      <c r="O211" s="67">
        <f t="shared" si="76"/>
        <v>51.497799598948077</v>
      </c>
      <c r="P211" s="67"/>
      <c r="Q211" s="67">
        <v>0.69499999999999995</v>
      </c>
      <c r="R211" s="67">
        <v>1.986</v>
      </c>
      <c r="S211" s="67">
        <v>1.0820000000000001</v>
      </c>
      <c r="T211" s="67"/>
      <c r="U211" s="67">
        <f t="shared" si="77"/>
        <v>0.25404769483831091</v>
      </c>
      <c r="V211" s="67">
        <f t="shared" si="78"/>
        <v>0.66258330503624308</v>
      </c>
      <c r="W211" s="67">
        <f t="shared" si="79"/>
        <v>8.3369000125445999E-2</v>
      </c>
      <c r="X211" s="67">
        <f t="shared" si="80"/>
        <v>1</v>
      </c>
      <c r="Y211" s="88">
        <f t="shared" si="81"/>
        <v>1.5826588498503373</v>
      </c>
      <c r="Z211" s="89">
        <f t="shared" si="82"/>
        <v>1.5826588498503373E-2</v>
      </c>
    </row>
    <row r="212" spans="1:26">
      <c r="A212" s="70" t="s">
        <v>32</v>
      </c>
      <c r="B212" s="70">
        <v>1989</v>
      </c>
      <c r="C212" s="82">
        <v>23270.098594999901</v>
      </c>
      <c r="D212" s="82">
        <v>78.069243</v>
      </c>
      <c r="E212" s="82">
        <v>1328.7917695000001</v>
      </c>
      <c r="F212" s="82">
        <v>2819.9249625000002</v>
      </c>
      <c r="G212" s="82">
        <v>433.60458545</v>
      </c>
      <c r="H212" s="82">
        <v>6815.6256866800004</v>
      </c>
      <c r="I212" s="82">
        <f t="shared" si="83"/>
        <v>11794.082347869899</v>
      </c>
      <c r="J212" s="67">
        <f t="shared" si="72"/>
        <v>0.33549167263423163</v>
      </c>
      <c r="K212" s="67">
        <f t="shared" si="73"/>
        <v>5.7102971183178424</v>
      </c>
      <c r="L212" s="67">
        <f t="shared" si="74"/>
        <v>12.118233839825345</v>
      </c>
      <c r="M212" s="67">
        <f t="shared" si="75"/>
        <v>1.8633551709281093</v>
      </c>
      <c r="N212" s="67">
        <f t="shared" si="75"/>
        <v>29.289199866752991</v>
      </c>
      <c r="O212" s="67">
        <f t="shared" si="76"/>
        <v>50.683422331541472</v>
      </c>
      <c r="P212" s="67"/>
      <c r="Q212" s="67">
        <v>1.2529999999999999</v>
      </c>
      <c r="R212" s="67">
        <v>2.0760000000000001</v>
      </c>
      <c r="S212" s="67">
        <v>1.9550000000000001</v>
      </c>
      <c r="T212" s="67"/>
      <c r="U212" s="67">
        <f t="shared" si="77"/>
        <v>0.28998223333658646</v>
      </c>
      <c r="V212" s="67">
        <f t="shared" si="78"/>
        <v>0.61539223619291072</v>
      </c>
      <c r="W212" s="67">
        <f t="shared" si="79"/>
        <v>9.46255304705029E-2</v>
      </c>
      <c r="X212" s="67">
        <f t="shared" si="80"/>
        <v>1</v>
      </c>
      <c r="Y212" s="88">
        <f t="shared" si="81"/>
        <v>1.8258949327770588</v>
      </c>
      <c r="Z212" s="89">
        <f t="shared" si="82"/>
        <v>1.8258949327770588E-2</v>
      </c>
    </row>
    <row r="213" spans="1:26">
      <c r="A213" s="70" t="s">
        <v>32</v>
      </c>
      <c r="B213" s="70">
        <v>1990</v>
      </c>
      <c r="C213" s="82">
        <v>26649.990028</v>
      </c>
      <c r="D213" s="82">
        <v>151.67748800000001</v>
      </c>
      <c r="E213" s="82">
        <v>1336.2355339999899</v>
      </c>
      <c r="F213" s="82">
        <v>2799.5281570000002</v>
      </c>
      <c r="G213" s="82">
        <v>354.64336874999901</v>
      </c>
      <c r="H213" s="82">
        <v>8898.7328605099992</v>
      </c>
      <c r="I213" s="82">
        <f t="shared" si="83"/>
        <v>13109.172619740011</v>
      </c>
      <c r="J213" s="67">
        <f t="shared" si="72"/>
        <v>0.56914650940071265</v>
      </c>
      <c r="K213" s="67">
        <f t="shared" si="73"/>
        <v>5.0140188892981374</v>
      </c>
      <c r="L213" s="67">
        <f t="shared" si="74"/>
        <v>10.504800017030611</v>
      </c>
      <c r="M213" s="67">
        <f t="shared" si="75"/>
        <v>1.3307448459732647</v>
      </c>
      <c r="N213" s="67">
        <f t="shared" si="75"/>
        <v>33.391130169881798</v>
      </c>
      <c r="O213" s="67">
        <f t="shared" si="76"/>
        <v>49.190159568415467</v>
      </c>
      <c r="P213" s="67"/>
      <c r="Q213" s="67">
        <v>0.14099999999999999</v>
      </c>
      <c r="R213" s="67">
        <v>1.377</v>
      </c>
      <c r="S213" s="67">
        <v>3.3730000000000002</v>
      </c>
      <c r="T213" s="67"/>
      <c r="U213" s="67">
        <f t="shared" si="77"/>
        <v>0.29757559085843477</v>
      </c>
      <c r="V213" s="67">
        <f t="shared" si="78"/>
        <v>0.62344640914489124</v>
      </c>
      <c r="W213" s="67">
        <f t="shared" si="79"/>
        <v>7.8977999996673875E-2</v>
      </c>
      <c r="X213" s="67">
        <f t="shared" si="80"/>
        <v>0.99999999999999989</v>
      </c>
      <c r="Y213" s="88">
        <f t="shared" si="81"/>
        <v>1.1668366576923357</v>
      </c>
      <c r="Z213" s="89">
        <f t="shared" si="82"/>
        <v>1.1668366576923358E-2</v>
      </c>
    </row>
    <row r="214" spans="1:26">
      <c r="A214" s="70" t="s">
        <v>32</v>
      </c>
      <c r="B214" s="70">
        <v>1991</v>
      </c>
      <c r="C214" s="82">
        <v>23017.195789000001</v>
      </c>
      <c r="D214" s="82">
        <v>233.268832</v>
      </c>
      <c r="E214" s="82">
        <v>1127.9717135000001</v>
      </c>
      <c r="F214" s="82">
        <v>2328.7344915999902</v>
      </c>
      <c r="G214" s="82">
        <v>308.94787330999901</v>
      </c>
      <c r="H214" s="82">
        <v>8820.3614438599907</v>
      </c>
      <c r="I214" s="82">
        <f t="shared" si="83"/>
        <v>10197.91143473002</v>
      </c>
      <c r="J214" s="67">
        <f t="shared" si="72"/>
        <v>1.0134546107978974</v>
      </c>
      <c r="K214" s="67">
        <f t="shared" si="73"/>
        <v>4.9005609711981579</v>
      </c>
      <c r="L214" s="67">
        <f t="shared" si="74"/>
        <v>10.117368392516783</v>
      </c>
      <c r="M214" s="67">
        <f t="shared" si="75"/>
        <v>1.3422481006902078</v>
      </c>
      <c r="N214" s="67">
        <f t="shared" si="75"/>
        <v>38.320747343493828</v>
      </c>
      <c r="O214" s="67">
        <f t="shared" si="76"/>
        <v>44.305620581303124</v>
      </c>
      <c r="P214" s="67"/>
      <c r="Q214" s="67">
        <v>-2.7490000000000001</v>
      </c>
      <c r="R214" s="67">
        <v>-1.67</v>
      </c>
      <c r="S214" s="67">
        <v>3.097</v>
      </c>
      <c r="T214" s="67"/>
      <c r="U214" s="67">
        <f t="shared" si="77"/>
        <v>0.29954204236844695</v>
      </c>
      <c r="V214" s="67">
        <f t="shared" si="78"/>
        <v>0.61841434266401751</v>
      </c>
      <c r="W214" s="67">
        <f t="shared" si="79"/>
        <v>8.2043614967535539E-2</v>
      </c>
      <c r="X214" s="67">
        <f t="shared" si="80"/>
        <v>1</v>
      </c>
      <c r="Y214" s="88">
        <f t="shared" si="81"/>
        <v>-1.6021039511653123</v>
      </c>
      <c r="Z214" s="89">
        <f t="shared" si="82"/>
        <v>-1.6021039511653123E-2</v>
      </c>
    </row>
    <row r="215" spans="1:26">
      <c r="A215" s="70" t="s">
        <v>32</v>
      </c>
      <c r="B215" s="70">
        <v>1992</v>
      </c>
      <c r="C215" s="82">
        <v>23952.158452</v>
      </c>
      <c r="D215" s="82">
        <v>272.236448</v>
      </c>
      <c r="E215" s="82">
        <v>1162.5215513000001</v>
      </c>
      <c r="F215" s="82">
        <v>2551.7320534</v>
      </c>
      <c r="G215" s="82">
        <v>273.97548201000001</v>
      </c>
      <c r="H215" s="82">
        <v>9595.5676718600007</v>
      </c>
      <c r="I215" s="82">
        <f t="shared" si="83"/>
        <v>10096.125245430001</v>
      </c>
      <c r="J215" s="67">
        <f t="shared" si="72"/>
        <v>1.1365841978106501</v>
      </c>
      <c r="K215" s="67">
        <f t="shared" si="73"/>
        <v>4.8535147829356893</v>
      </c>
      <c r="L215" s="67">
        <f t="shared" si="74"/>
        <v>10.65345346021177</v>
      </c>
      <c r="M215" s="67">
        <f t="shared" si="75"/>
        <v>1.1438446458136349</v>
      </c>
      <c r="N215" s="67">
        <f t="shared" si="75"/>
        <v>40.061390254617216</v>
      </c>
      <c r="O215" s="67">
        <f t="shared" si="76"/>
        <v>42.151212658611051</v>
      </c>
      <c r="P215" s="67"/>
      <c r="Q215" s="67">
        <v>-1.9630000000000001</v>
      </c>
      <c r="R215" s="67">
        <v>-3.0960000000000001</v>
      </c>
      <c r="S215" s="67">
        <v>1.2</v>
      </c>
      <c r="T215" s="67"/>
      <c r="U215" s="67">
        <f t="shared" si="77"/>
        <v>0.29148815828405594</v>
      </c>
      <c r="V215" s="67">
        <f t="shared" si="78"/>
        <v>0.6398158174772739</v>
      </c>
      <c r="W215" s="67">
        <f t="shared" si="79"/>
        <v>6.8696024238670286E-2</v>
      </c>
      <c r="X215" s="67">
        <f t="shared" si="80"/>
        <v>1.0000000000000002</v>
      </c>
      <c r="Y215" s="88">
        <f t="shared" si="81"/>
        <v>-2.4706257965348377</v>
      </c>
      <c r="Z215" s="89">
        <f t="shared" si="82"/>
        <v>-2.4706257965348376E-2</v>
      </c>
    </row>
    <row r="216" spans="1:26">
      <c r="A216" s="70" t="s">
        <v>32</v>
      </c>
      <c r="B216" s="70">
        <v>1993</v>
      </c>
      <c r="C216" s="82">
        <v>23473.398057999901</v>
      </c>
      <c r="D216" s="82">
        <v>256.46412800000002</v>
      </c>
      <c r="E216" s="82">
        <v>1579.6293467999899</v>
      </c>
      <c r="F216" s="82">
        <v>2485.0875231</v>
      </c>
      <c r="G216" s="82">
        <v>327.43883641999997</v>
      </c>
      <c r="H216" s="82">
        <v>8143.0957467199996</v>
      </c>
      <c r="I216" s="82">
        <f t="shared" si="83"/>
        <v>10681.682476959915</v>
      </c>
      <c r="J216" s="67">
        <f t="shared" si="72"/>
        <v>1.0925735054051759</v>
      </c>
      <c r="K216" s="67">
        <f t="shared" si="73"/>
        <v>6.7294447224765612</v>
      </c>
      <c r="L216" s="67">
        <f t="shared" si="74"/>
        <v>10.586824783355405</v>
      </c>
      <c r="M216" s="67">
        <f t="shared" si="75"/>
        <v>1.3949358146227426</v>
      </c>
      <c r="N216" s="67">
        <f t="shared" si="75"/>
        <v>34.690741095939345</v>
      </c>
      <c r="O216" s="67">
        <f t="shared" si="76"/>
        <v>45.50548007820079</v>
      </c>
      <c r="P216" s="67"/>
      <c r="Q216" s="67">
        <v>-1.7509999999999999</v>
      </c>
      <c r="R216" s="67">
        <v>-3.0550000000000002</v>
      </c>
      <c r="S216" s="67">
        <v>-0.68600000000000005</v>
      </c>
      <c r="T216" s="67"/>
      <c r="U216" s="67">
        <f t="shared" si="77"/>
        <v>0.35964784775890779</v>
      </c>
      <c r="V216" s="67">
        <f t="shared" si="78"/>
        <v>0.56580132610602607</v>
      </c>
      <c r="W216" s="67">
        <f t="shared" si="79"/>
        <v>7.4550826135066084E-2</v>
      </c>
      <c r="X216" s="67">
        <f t="shared" si="80"/>
        <v>1</v>
      </c>
      <c r="Y216" s="88">
        <f t="shared" si="81"/>
        <v>-2.4094082994084127</v>
      </c>
      <c r="Z216" s="89">
        <f t="shared" si="82"/>
        <v>-2.4094082994084127E-2</v>
      </c>
    </row>
    <row r="217" spans="1:26">
      <c r="A217" s="70" t="s">
        <v>32</v>
      </c>
      <c r="B217" s="70">
        <v>1994</v>
      </c>
      <c r="C217" s="82">
        <v>29761.1297879999</v>
      </c>
      <c r="D217" s="82">
        <v>435.29536300000001</v>
      </c>
      <c r="E217" s="82">
        <v>1844.0123446</v>
      </c>
      <c r="F217" s="82">
        <v>3055.3372223000001</v>
      </c>
      <c r="G217" s="82">
        <v>549.16592032000005</v>
      </c>
      <c r="H217" s="82">
        <v>10024.82773859</v>
      </c>
      <c r="I217" s="82">
        <f t="shared" si="83"/>
        <v>13852.491199189899</v>
      </c>
      <c r="J217" s="67">
        <f t="shared" si="72"/>
        <v>1.4626305052959283</v>
      </c>
      <c r="K217" s="67">
        <f t="shared" si="73"/>
        <v>6.1960428173782951</v>
      </c>
      <c r="L217" s="67">
        <f t="shared" si="74"/>
        <v>10.26620038978478</v>
      </c>
      <c r="M217" s="67">
        <f t="shared" si="75"/>
        <v>1.845245540851179</v>
      </c>
      <c r="N217" s="67">
        <f t="shared" si="75"/>
        <v>33.684298311256143</v>
      </c>
      <c r="O217" s="67">
        <f t="shared" si="76"/>
        <v>46.545582435433666</v>
      </c>
      <c r="P217" s="67"/>
      <c r="Q217" s="67">
        <v>-0.53500000000000003</v>
      </c>
      <c r="R217" s="67">
        <v>-1.349</v>
      </c>
      <c r="S217" s="67">
        <v>-1.181</v>
      </c>
      <c r="T217" s="67"/>
      <c r="U217" s="67">
        <f t="shared" si="77"/>
        <v>0.33844307663716888</v>
      </c>
      <c r="V217" s="67">
        <f t="shared" si="78"/>
        <v>0.56076507985828028</v>
      </c>
      <c r="W217" s="67">
        <f t="shared" si="79"/>
        <v>0.10079184350455089</v>
      </c>
      <c r="X217" s="67">
        <f t="shared" si="80"/>
        <v>1</v>
      </c>
      <c r="Y217" s="88">
        <f t="shared" si="81"/>
        <v>-1.0565743059085799</v>
      </c>
      <c r="Z217" s="89">
        <f t="shared" si="82"/>
        <v>-1.0565743059085799E-2</v>
      </c>
    </row>
    <row r="218" spans="1:26">
      <c r="A218" s="70" t="s">
        <v>32</v>
      </c>
      <c r="B218" s="70">
        <v>1995</v>
      </c>
      <c r="C218" s="82">
        <v>40408.523021000001</v>
      </c>
      <c r="D218" s="82">
        <v>596.07545600000003</v>
      </c>
      <c r="E218" s="82">
        <v>2516.5960415</v>
      </c>
      <c r="F218" s="82">
        <v>3609.7814889000001</v>
      </c>
      <c r="G218" s="82">
        <v>1099.5017816</v>
      </c>
      <c r="H218" s="82">
        <v>13202.361324330001</v>
      </c>
      <c r="I218" s="82">
        <f t="shared" si="83"/>
        <v>19384.206928669999</v>
      </c>
      <c r="J218" s="67">
        <f t="shared" si="72"/>
        <v>1.4751230964077162</v>
      </c>
      <c r="K218" s="67">
        <f t="shared" si="73"/>
        <v>6.2278842515281845</v>
      </c>
      <c r="L218" s="67">
        <f t="shared" si="74"/>
        <v>8.9332180912032442</v>
      </c>
      <c r="M218" s="67">
        <f t="shared" si="75"/>
        <v>2.720965032620958</v>
      </c>
      <c r="N218" s="67">
        <f t="shared" si="75"/>
        <v>32.672219465850887</v>
      </c>
      <c r="O218" s="67">
        <f t="shared" si="76"/>
        <v>47.970590062389</v>
      </c>
      <c r="P218" s="67"/>
      <c r="Q218" s="67">
        <v>-0.89200000000000002</v>
      </c>
      <c r="R218" s="67">
        <v>-0.749</v>
      </c>
      <c r="S218" s="67">
        <v>-0.54400000000000004</v>
      </c>
      <c r="T218" s="67"/>
      <c r="U218" s="67">
        <f t="shared" si="77"/>
        <v>0.34827540467229995</v>
      </c>
      <c r="V218" s="67">
        <f t="shared" si="78"/>
        <v>0.49956293663876244</v>
      </c>
      <c r="W218" s="67">
        <f t="shared" si="79"/>
        <v>0.15216165868893772</v>
      </c>
      <c r="X218" s="67">
        <f t="shared" si="80"/>
        <v>1</v>
      </c>
      <c r="Y218" s="88">
        <f t="shared" si="81"/>
        <v>-0.76761024283690671</v>
      </c>
      <c r="Z218" s="89">
        <f t="shared" si="82"/>
        <v>-7.6761024283690674E-3</v>
      </c>
    </row>
    <row r="219" spans="1:26">
      <c r="A219" s="70" t="s">
        <v>32</v>
      </c>
      <c r="B219" s="70">
        <v>1996</v>
      </c>
      <c r="C219" s="82">
        <v>40561.508561000002</v>
      </c>
      <c r="D219" s="82">
        <v>587.79327999999896</v>
      </c>
      <c r="E219" s="82">
        <v>3035.8513329000002</v>
      </c>
      <c r="F219" s="82">
        <v>3681.2010971</v>
      </c>
      <c r="G219" s="82">
        <v>1096.6237626</v>
      </c>
      <c r="H219" s="82">
        <v>12082.53300263</v>
      </c>
      <c r="I219" s="82">
        <f t="shared" si="83"/>
        <v>20077.506085770008</v>
      </c>
      <c r="J219" s="67">
        <f t="shared" si="72"/>
        <v>1.4491405789703882</v>
      </c>
      <c r="K219" s="67">
        <f t="shared" si="73"/>
        <v>7.4845621886434941</v>
      </c>
      <c r="L219" s="67">
        <f t="shared" si="74"/>
        <v>9.0756020367533488</v>
      </c>
      <c r="M219" s="67">
        <f t="shared" si="75"/>
        <v>2.7036069453649629</v>
      </c>
      <c r="N219" s="67">
        <f t="shared" si="75"/>
        <v>29.788174629795172</v>
      </c>
      <c r="O219" s="67">
        <f t="shared" si="76"/>
        <v>49.498913620472642</v>
      </c>
      <c r="P219" s="67"/>
      <c r="Q219" s="67">
        <v>-0.25600000000000001</v>
      </c>
      <c r="R219" s="67">
        <v>-0.61499999999999999</v>
      </c>
      <c r="S219" s="67">
        <v>1.0369999999999999</v>
      </c>
      <c r="T219" s="67"/>
      <c r="U219" s="67">
        <f t="shared" si="77"/>
        <v>0.38853047631729676</v>
      </c>
      <c r="V219" s="67">
        <f t="shared" si="78"/>
        <v>0.47112281163971303</v>
      </c>
      <c r="W219" s="67">
        <f t="shared" si="79"/>
        <v>0.14034671204299018</v>
      </c>
      <c r="X219" s="67">
        <f t="shared" si="80"/>
        <v>1</v>
      </c>
      <c r="Y219" s="88">
        <f t="shared" si="81"/>
        <v>-0.2436647907070707</v>
      </c>
      <c r="Z219" s="89">
        <f t="shared" si="82"/>
        <v>-2.4366479070707069E-3</v>
      </c>
    </row>
    <row r="220" spans="1:26">
      <c r="A220" s="70" t="s">
        <v>32</v>
      </c>
      <c r="B220" s="70">
        <v>1997</v>
      </c>
      <c r="C220" s="82">
        <v>40980.001896000002</v>
      </c>
      <c r="D220" s="82">
        <v>730.09268899999904</v>
      </c>
      <c r="E220" s="82">
        <v>2692.8606003999998</v>
      </c>
      <c r="F220" s="82">
        <v>3715.1416746</v>
      </c>
      <c r="G220" s="82">
        <v>771.75118423000004</v>
      </c>
      <c r="H220" s="82">
        <v>12282.65841081</v>
      </c>
      <c r="I220" s="82">
        <f t="shared" si="83"/>
        <v>20787.497336959997</v>
      </c>
      <c r="J220" s="67">
        <f t="shared" si="72"/>
        <v>1.7815828580312054</v>
      </c>
      <c r="K220" s="67">
        <f t="shared" si="73"/>
        <v>6.5711578228668799</v>
      </c>
      <c r="L220" s="67">
        <f t="shared" si="74"/>
        <v>9.0657430520095446</v>
      </c>
      <c r="M220" s="67">
        <f t="shared" si="75"/>
        <v>1.8832385273884762</v>
      </c>
      <c r="N220" s="67">
        <f t="shared" si="75"/>
        <v>29.972322700182431</v>
      </c>
      <c r="O220" s="67">
        <f t="shared" si="76"/>
        <v>50.725955039521445</v>
      </c>
      <c r="P220" s="67"/>
      <c r="Q220" s="67">
        <v>0.995</v>
      </c>
      <c r="R220" s="67">
        <v>3.1E-2</v>
      </c>
      <c r="S220" s="67">
        <v>1.228</v>
      </c>
      <c r="T220" s="67"/>
      <c r="U220" s="67">
        <f t="shared" si="77"/>
        <v>0.37506310149663535</v>
      </c>
      <c r="V220" s="67">
        <f t="shared" si="78"/>
        <v>0.51744697024714192</v>
      </c>
      <c r="W220" s="67">
        <f t="shared" si="79"/>
        <v>0.10748992825622281</v>
      </c>
      <c r="X220" s="67">
        <f t="shared" si="80"/>
        <v>1</v>
      </c>
      <c r="Y220" s="88">
        <f t="shared" si="81"/>
        <v>0.52122627396545518</v>
      </c>
      <c r="Z220" s="89">
        <f t="shared" si="82"/>
        <v>5.2122627396545516E-3</v>
      </c>
    </row>
    <row r="221" spans="1:26">
      <c r="A221" s="70" t="s">
        <v>32</v>
      </c>
      <c r="B221" s="70">
        <v>1998</v>
      </c>
      <c r="C221" s="82">
        <v>43210.153682999902</v>
      </c>
      <c r="D221" s="82">
        <v>1265.8563839999899</v>
      </c>
      <c r="E221" s="82">
        <v>3111.1191353999998</v>
      </c>
      <c r="F221" s="82">
        <v>3963.8896746</v>
      </c>
      <c r="G221" s="82">
        <v>659.97984300999894</v>
      </c>
      <c r="H221" s="82">
        <v>14132.95478778</v>
      </c>
      <c r="I221" s="82">
        <f t="shared" si="83"/>
        <v>20076.353858209914</v>
      </c>
      <c r="J221" s="67">
        <f t="shared" si="72"/>
        <v>2.9295345563605659</v>
      </c>
      <c r="K221" s="67">
        <f t="shared" si="73"/>
        <v>7.1999723912669218</v>
      </c>
      <c r="L221" s="67">
        <f t="shared" si="74"/>
        <v>9.1735144097844454</v>
      </c>
      <c r="M221" s="67">
        <f t="shared" si="75"/>
        <v>1.5273721261251929</v>
      </c>
      <c r="N221" s="67">
        <f t="shared" si="75"/>
        <v>32.707485586519226</v>
      </c>
      <c r="O221" s="67">
        <f t="shared" si="76"/>
        <v>46.462120929943644</v>
      </c>
      <c r="P221" s="67"/>
      <c r="Q221" s="67">
        <v>1.8779999999999999</v>
      </c>
      <c r="R221" s="67">
        <v>0.47</v>
      </c>
      <c r="S221" s="67">
        <v>-1.5469999999999999</v>
      </c>
      <c r="T221" s="67"/>
      <c r="U221" s="67">
        <f t="shared" si="77"/>
        <v>0.40221379435241145</v>
      </c>
      <c r="V221" s="67">
        <f t="shared" si="78"/>
        <v>0.51246224815824248</v>
      </c>
      <c r="W221" s="67">
        <f t="shared" si="79"/>
        <v>8.5323957489346014E-2</v>
      </c>
      <c r="X221" s="67">
        <f t="shared" si="80"/>
        <v>1</v>
      </c>
      <c r="Y221" s="88">
        <f t="shared" si="81"/>
        <v>0.86421860019218433</v>
      </c>
      <c r="Z221" s="89">
        <f t="shared" si="82"/>
        <v>8.6421860019218425E-3</v>
      </c>
    </row>
    <row r="222" spans="1:26">
      <c r="A222" s="70" t="s">
        <v>32</v>
      </c>
      <c r="B222" s="70">
        <v>1999</v>
      </c>
      <c r="C222" s="82">
        <v>41765.477899999903</v>
      </c>
      <c r="D222" s="82">
        <v>1031.6636269999899</v>
      </c>
      <c r="E222" s="82">
        <v>3247.6088055</v>
      </c>
      <c r="F222" s="82">
        <v>3778.2583528</v>
      </c>
      <c r="G222" s="82">
        <v>684.18016833000001</v>
      </c>
      <c r="H222" s="82">
        <v>14175.69587576</v>
      </c>
      <c r="I222" s="82">
        <f t="shared" si="83"/>
        <v>18848.071070609913</v>
      </c>
      <c r="J222" s="67">
        <f t="shared" si="72"/>
        <v>2.4701348550832511</v>
      </c>
      <c r="K222" s="67">
        <f t="shared" si="73"/>
        <v>7.7758210100596203</v>
      </c>
      <c r="L222" s="67">
        <f t="shared" si="74"/>
        <v>9.0463668627146454</v>
      </c>
      <c r="M222" s="67">
        <f t="shared" si="75"/>
        <v>1.6381475867896189</v>
      </c>
      <c r="N222" s="67">
        <f t="shared" si="75"/>
        <v>33.941179626152518</v>
      </c>
      <c r="O222" s="67">
        <f t="shared" si="76"/>
        <v>45.128350059200343</v>
      </c>
      <c r="P222" s="67"/>
      <c r="Q222" s="67">
        <v>3.1280000000000001</v>
      </c>
      <c r="R222" s="67">
        <v>0.53500000000000003</v>
      </c>
      <c r="S222" s="67">
        <v>-2.202</v>
      </c>
      <c r="T222" s="67"/>
      <c r="U222" s="67">
        <f t="shared" si="77"/>
        <v>0.42121775235840275</v>
      </c>
      <c r="V222" s="67">
        <f t="shared" si="78"/>
        <v>0.49004347090712952</v>
      </c>
      <c r="W222" s="67">
        <f t="shared" si="79"/>
        <v>8.8738776734467825E-2</v>
      </c>
      <c r="X222" s="67">
        <f t="shared" si="80"/>
        <v>1</v>
      </c>
      <c r="Y222" s="88">
        <f t="shared" si="81"/>
        <v>1.3843395999431001</v>
      </c>
      <c r="Z222" s="89">
        <f t="shared" si="82"/>
        <v>1.3843395999431001E-2</v>
      </c>
    </row>
    <row r="223" spans="1:26">
      <c r="A223" s="70" t="s">
        <v>32</v>
      </c>
      <c r="B223" s="70">
        <v>2000</v>
      </c>
      <c r="C223" s="82">
        <v>45474.899960000002</v>
      </c>
      <c r="D223" s="82">
        <v>1324.6481920000001</v>
      </c>
      <c r="E223" s="82">
        <v>3369.1280609</v>
      </c>
      <c r="F223" s="82">
        <v>4160.5466103999897</v>
      </c>
      <c r="G223" s="82">
        <v>767.45608185000003</v>
      </c>
      <c r="H223" s="82">
        <v>14952.510945440001</v>
      </c>
      <c r="I223" s="82">
        <f t="shared" si="83"/>
        <v>20900.61006941001</v>
      </c>
      <c r="J223" s="67">
        <f t="shared" si="72"/>
        <v>2.912921618662534</v>
      </c>
      <c r="K223" s="67">
        <f t="shared" si="73"/>
        <v>7.4087640959375509</v>
      </c>
      <c r="L223" s="67">
        <f t="shared" si="74"/>
        <v>9.149105581451817</v>
      </c>
      <c r="M223" s="67">
        <f t="shared" si="75"/>
        <v>1.6876476529361453</v>
      </c>
      <c r="N223" s="67">
        <f t="shared" si="75"/>
        <v>32.880800086624312</v>
      </c>
      <c r="O223" s="67">
        <f t="shared" si="76"/>
        <v>45.960760964387639</v>
      </c>
      <c r="P223" s="67"/>
      <c r="Q223" s="67">
        <v>3.7280000000000002</v>
      </c>
      <c r="R223" s="67">
        <v>1.2689999999999999</v>
      </c>
      <c r="S223" s="67">
        <v>-0.77600000000000002</v>
      </c>
      <c r="T223" s="67"/>
      <c r="U223" s="67">
        <f t="shared" si="77"/>
        <v>0.40605941513226318</v>
      </c>
      <c r="V223" s="67">
        <f t="shared" si="78"/>
        <v>0.50144402133477839</v>
      </c>
      <c r="W223" s="67">
        <f t="shared" si="79"/>
        <v>9.2496563532958279E-2</v>
      </c>
      <c r="X223" s="67">
        <f t="shared" si="80"/>
        <v>0.99999999999999989</v>
      </c>
      <c r="Y223" s="88">
        <f t="shared" si="81"/>
        <v>2.0783446293853354</v>
      </c>
      <c r="Z223" s="89">
        <f t="shared" si="82"/>
        <v>2.0783446293853355E-2</v>
      </c>
    </row>
    <row r="224" spans="1:26">
      <c r="A224" s="70" t="s">
        <v>32</v>
      </c>
      <c r="B224" s="70">
        <v>2001</v>
      </c>
      <c r="C224" s="82">
        <v>42815.950318000003</v>
      </c>
      <c r="D224" s="82">
        <v>1118.254905</v>
      </c>
      <c r="E224" s="82">
        <v>4060.5080291999998</v>
      </c>
      <c r="F224" s="82">
        <v>3871.3847368000002</v>
      </c>
      <c r="G224" s="82">
        <v>746.38090930999999</v>
      </c>
      <c r="H224" s="82">
        <v>13578.00087159</v>
      </c>
      <c r="I224" s="82">
        <f t="shared" si="83"/>
        <v>19441.420866100005</v>
      </c>
      <c r="J224" s="67">
        <f t="shared" si="72"/>
        <v>2.6117717735903692</v>
      </c>
      <c r="K224" s="67">
        <f t="shared" si="73"/>
        <v>9.4836340173277556</v>
      </c>
      <c r="L224" s="67">
        <f t="shared" si="74"/>
        <v>9.0419217792591038</v>
      </c>
      <c r="M224" s="67">
        <f t="shared" si="75"/>
        <v>1.7432309776298913</v>
      </c>
      <c r="N224" s="67">
        <f t="shared" si="75"/>
        <v>31.712482779768532</v>
      </c>
      <c r="O224" s="67">
        <f t="shared" si="76"/>
        <v>45.406958672424352</v>
      </c>
      <c r="P224" s="67"/>
      <c r="Q224" s="67">
        <v>0.98</v>
      </c>
      <c r="R224" s="67">
        <v>1.0069999999999999</v>
      </c>
      <c r="S224" s="67">
        <v>-1.2549999999999999</v>
      </c>
      <c r="T224" s="67"/>
      <c r="U224" s="67">
        <f t="shared" si="77"/>
        <v>0.46789352135232737</v>
      </c>
      <c r="V224" s="67">
        <f t="shared" si="78"/>
        <v>0.44610078935563285</v>
      </c>
      <c r="W224" s="67">
        <f t="shared" si="79"/>
        <v>8.6005689292039791E-2</v>
      </c>
      <c r="X224" s="67">
        <f t="shared" si="80"/>
        <v>1</v>
      </c>
      <c r="Y224" s="88">
        <f t="shared" si="81"/>
        <v>0.79982200574489315</v>
      </c>
      <c r="Z224" s="89">
        <f t="shared" si="82"/>
        <v>7.9982200574489314E-3</v>
      </c>
    </row>
    <row r="225" spans="1:26">
      <c r="A225" s="70" t="s">
        <v>32</v>
      </c>
      <c r="B225" s="70">
        <v>2002</v>
      </c>
      <c r="C225" s="82">
        <v>44517.704716</v>
      </c>
      <c r="D225" s="82">
        <v>1121.4603520000001</v>
      </c>
      <c r="E225" s="82">
        <v>3928.9344704</v>
      </c>
      <c r="F225" s="82">
        <v>3918.0678653</v>
      </c>
      <c r="G225" s="82">
        <v>898.2362005</v>
      </c>
      <c r="H225" s="82">
        <v>14292.20356623</v>
      </c>
      <c r="I225" s="82">
        <f t="shared" si="83"/>
        <v>20358.802261569992</v>
      </c>
      <c r="J225" s="67">
        <f t="shared" si="72"/>
        <v>2.5191333631289816</v>
      </c>
      <c r="K225" s="67">
        <f t="shared" si="73"/>
        <v>8.8255549010547067</v>
      </c>
      <c r="L225" s="67">
        <f t="shared" si="74"/>
        <v>8.8011452753354042</v>
      </c>
      <c r="M225" s="67">
        <f t="shared" si="75"/>
        <v>2.0177055538471351</v>
      </c>
      <c r="N225" s="67">
        <f t="shared" si="75"/>
        <v>32.104538312131972</v>
      </c>
      <c r="O225" s="67">
        <f t="shared" si="76"/>
        <v>45.731922594501789</v>
      </c>
      <c r="P225" s="67"/>
      <c r="Q225" s="67">
        <v>-0.46400000000000002</v>
      </c>
      <c r="R225" s="67">
        <v>0.41499999999999998</v>
      </c>
      <c r="S225" s="67">
        <v>-2.02</v>
      </c>
      <c r="T225" s="67"/>
      <c r="U225" s="67">
        <f t="shared" si="77"/>
        <v>0.44926555795323214</v>
      </c>
      <c r="V225" s="67">
        <f t="shared" si="78"/>
        <v>0.44802298405944768</v>
      </c>
      <c r="W225" s="67">
        <f t="shared" si="79"/>
        <v>0.1027114579873202</v>
      </c>
      <c r="X225" s="67">
        <f t="shared" si="80"/>
        <v>1</v>
      </c>
      <c r="Y225" s="88">
        <f t="shared" si="81"/>
        <v>-0.23000682564001576</v>
      </c>
      <c r="Z225" s="89">
        <f t="shared" si="82"/>
        <v>-2.3000682564001578E-3</v>
      </c>
    </row>
    <row r="226" spans="1:26">
      <c r="A226" s="70" t="s">
        <v>32</v>
      </c>
      <c r="B226" s="70">
        <v>2003</v>
      </c>
      <c r="C226" s="82">
        <v>52503.235986</v>
      </c>
      <c r="D226" s="82">
        <v>1432.1237759999899</v>
      </c>
      <c r="E226" s="82">
        <v>4020.8233627999998</v>
      </c>
      <c r="F226" s="82">
        <v>4196.2687089000001</v>
      </c>
      <c r="G226" s="82">
        <v>1059.6695379</v>
      </c>
      <c r="H226" s="82">
        <v>16561.27786885</v>
      </c>
      <c r="I226" s="82">
        <f t="shared" si="83"/>
        <v>25233.072731550001</v>
      </c>
      <c r="J226" s="67">
        <f t="shared" si="72"/>
        <v>2.7276866827444048</v>
      </c>
      <c r="K226" s="67">
        <f t="shared" si="73"/>
        <v>7.6582391300074413</v>
      </c>
      <c r="L226" s="67">
        <f t="shared" si="74"/>
        <v>7.9924001446671511</v>
      </c>
      <c r="M226" s="67">
        <f t="shared" si="75"/>
        <v>2.0182937641835279</v>
      </c>
      <c r="N226" s="67">
        <f t="shared" si="75"/>
        <v>31.543346915352167</v>
      </c>
      <c r="O226" s="67">
        <f t="shared" si="76"/>
        <v>48.060033363045292</v>
      </c>
      <c r="P226" s="67"/>
      <c r="Q226" s="67">
        <v>-0.67600000000000005</v>
      </c>
      <c r="R226" s="67">
        <v>0.54300000000000004</v>
      </c>
      <c r="S226" s="67">
        <v>-1.5329999999999999</v>
      </c>
      <c r="T226" s="67"/>
      <c r="U226" s="67">
        <f t="shared" si="77"/>
        <v>0.43342963115911864</v>
      </c>
      <c r="V226" s="67">
        <f t="shared" si="78"/>
        <v>0.4523419793990951</v>
      </c>
      <c r="W226" s="67">
        <f t="shared" si="79"/>
        <v>0.11422838944178618</v>
      </c>
      <c r="X226" s="67">
        <f t="shared" si="80"/>
        <v>0.99999999999999989</v>
      </c>
      <c r="Y226" s="88">
        <f t="shared" si="81"/>
        <v>-0.22248885686411377</v>
      </c>
      <c r="Z226" s="89">
        <f t="shared" si="82"/>
        <v>-2.2248885686411376E-3</v>
      </c>
    </row>
    <row r="227" spans="1:26">
      <c r="A227" s="70" t="s">
        <v>32</v>
      </c>
      <c r="B227" s="70">
        <v>2004</v>
      </c>
      <c r="C227" s="82">
        <v>60915.847979999897</v>
      </c>
      <c r="D227" s="82">
        <v>2429.8887770000001</v>
      </c>
      <c r="E227" s="82">
        <v>3629.9098949999898</v>
      </c>
      <c r="F227" s="82">
        <v>3902.7329225999902</v>
      </c>
      <c r="G227" s="82">
        <v>1129.8011722000001</v>
      </c>
      <c r="H227" s="82">
        <v>18211.780260669999</v>
      </c>
      <c r="I227" s="82">
        <f t="shared" si="83"/>
        <v>31611.734952529914</v>
      </c>
      <c r="J227" s="67">
        <f t="shared" si="72"/>
        <v>3.9889271143328573</v>
      </c>
      <c r="K227" s="67">
        <f t="shared" si="73"/>
        <v>5.9588924973871737</v>
      </c>
      <c r="L227" s="67">
        <f t="shared" si="74"/>
        <v>6.4067612157042433</v>
      </c>
      <c r="M227" s="67">
        <f t="shared" si="75"/>
        <v>1.8546916929908623</v>
      </c>
      <c r="N227" s="67">
        <f t="shared" si="75"/>
        <v>29.896621100389758</v>
      </c>
      <c r="O227" s="67">
        <f t="shared" si="76"/>
        <v>51.894106379195094</v>
      </c>
      <c r="P227" s="67"/>
      <c r="Q227" s="67">
        <v>0.19400000000000001</v>
      </c>
      <c r="R227" s="67">
        <v>1.0129999999999999</v>
      </c>
      <c r="S227" s="67">
        <v>-0.60599999999999998</v>
      </c>
      <c r="T227" s="67"/>
      <c r="U227" s="67">
        <f t="shared" si="77"/>
        <v>0.41903992675441315</v>
      </c>
      <c r="V227" s="67">
        <f t="shared" si="78"/>
        <v>0.45053485219592238</v>
      </c>
      <c r="W227" s="67">
        <f t="shared" si="79"/>
        <v>0.1304252210496645</v>
      </c>
      <c r="X227" s="67">
        <f t="shared" si="80"/>
        <v>1</v>
      </c>
      <c r="Y227" s="88">
        <f t="shared" si="81"/>
        <v>0.45864786710872885</v>
      </c>
      <c r="Z227" s="89">
        <f t="shared" si="82"/>
        <v>4.5864786710872888E-3</v>
      </c>
    </row>
    <row r="228" spans="1:26">
      <c r="A228" s="70" t="s">
        <v>32</v>
      </c>
      <c r="B228" s="70">
        <v>2005</v>
      </c>
      <c r="C228" s="82">
        <v>65238.316393000001</v>
      </c>
      <c r="D228" s="82">
        <v>1927.2243759999899</v>
      </c>
      <c r="E228" s="82">
        <v>3910.8080076000001</v>
      </c>
      <c r="F228" s="82">
        <v>3843.6740117999998</v>
      </c>
      <c r="G228" s="82">
        <v>1002.1659509</v>
      </c>
      <c r="H228" s="82">
        <v>19319.874621080002</v>
      </c>
      <c r="I228" s="82">
        <f t="shared" si="83"/>
        <v>35234.569425620008</v>
      </c>
      <c r="J228" s="67">
        <f t="shared" si="72"/>
        <v>2.9541295400547445</v>
      </c>
      <c r="K228" s="67">
        <f t="shared" si="73"/>
        <v>5.9946488870758552</v>
      </c>
      <c r="L228" s="67">
        <f t="shared" si="74"/>
        <v>5.8917431109740006</v>
      </c>
      <c r="M228" s="67">
        <f t="shared" si="75"/>
        <v>1.5361615785160441</v>
      </c>
      <c r="N228" s="67">
        <f t="shared" si="75"/>
        <v>29.614305961999047</v>
      </c>
      <c r="O228" s="67">
        <f t="shared" si="76"/>
        <v>54.009010921380309</v>
      </c>
      <c r="P228" s="67"/>
      <c r="Q228" s="67">
        <v>0.92700000000000005</v>
      </c>
      <c r="R228" s="67">
        <v>0.81899999999999995</v>
      </c>
      <c r="S228" s="67">
        <v>-0.70099999999999996</v>
      </c>
      <c r="T228" s="67"/>
      <c r="U228" s="67">
        <f t="shared" si="77"/>
        <v>0.44661016645459795</v>
      </c>
      <c r="V228" s="67">
        <f t="shared" si="78"/>
        <v>0.43894353465351388</v>
      </c>
      <c r="W228" s="67">
        <f t="shared" si="79"/>
        <v>0.11444629889188822</v>
      </c>
      <c r="X228" s="67">
        <f t="shared" si="80"/>
        <v>1</v>
      </c>
      <c r="Y228" s="88">
        <f t="shared" si="81"/>
        <v>0.69327552366142653</v>
      </c>
      <c r="Z228" s="89">
        <f t="shared" si="82"/>
        <v>6.9327552366142652E-3</v>
      </c>
    </row>
    <row r="229" spans="1:26">
      <c r="A229" s="70" t="s">
        <v>32</v>
      </c>
      <c r="B229" s="70">
        <v>2006</v>
      </c>
      <c r="C229" s="82">
        <v>77279.102992</v>
      </c>
      <c r="D229" s="82">
        <v>2468.9718079999898</v>
      </c>
      <c r="E229" s="82">
        <v>4752.5335358000002</v>
      </c>
      <c r="F229" s="82">
        <v>4641.5706790000004</v>
      </c>
      <c r="G229" s="82">
        <v>1094.075315</v>
      </c>
      <c r="H229" s="82">
        <v>22662.964868079998</v>
      </c>
      <c r="I229" s="82">
        <f t="shared" si="83"/>
        <v>41658.986786120018</v>
      </c>
      <c r="J229" s="67">
        <f t="shared" si="72"/>
        <v>3.1948763797835227</v>
      </c>
      <c r="K229" s="67">
        <f t="shared" si="73"/>
        <v>6.1498300986904395</v>
      </c>
      <c r="L229" s="67">
        <f t="shared" si="74"/>
        <v>6.0062429548134117</v>
      </c>
      <c r="M229" s="67">
        <f t="shared" si="75"/>
        <v>1.4157453601826353</v>
      </c>
      <c r="N229" s="67">
        <f t="shared" si="75"/>
        <v>29.326123092326899</v>
      </c>
      <c r="O229" s="67">
        <f t="shared" si="76"/>
        <v>53.907182114203103</v>
      </c>
      <c r="P229" s="67"/>
      <c r="Q229" s="67">
        <v>0.89700000000000002</v>
      </c>
      <c r="R229" s="67">
        <v>1.121</v>
      </c>
      <c r="S229" s="67">
        <v>-0.42399999999999999</v>
      </c>
      <c r="T229" s="67"/>
      <c r="U229" s="67">
        <f t="shared" si="77"/>
        <v>0.45313235936671903</v>
      </c>
      <c r="V229" s="67">
        <f t="shared" si="78"/>
        <v>0.44255255793552484</v>
      </c>
      <c r="W229" s="67">
        <f t="shared" si="79"/>
        <v>0.10431508269775613</v>
      </c>
      <c r="X229" s="67">
        <f t="shared" si="80"/>
        <v>1</v>
      </c>
      <c r="Y229" s="88">
        <f t="shared" si="81"/>
        <v>0.85833154873382178</v>
      </c>
      <c r="Z229" s="89">
        <f t="shared" si="82"/>
        <v>8.5833154873382177E-3</v>
      </c>
    </row>
    <row r="230" spans="1:26">
      <c r="A230" s="70" t="s">
        <v>32</v>
      </c>
      <c r="B230" s="70">
        <v>2007</v>
      </c>
      <c r="C230" s="82">
        <v>77279.102992</v>
      </c>
      <c r="D230" s="82">
        <v>2468.9718079999898</v>
      </c>
      <c r="E230" s="82">
        <v>4752.5335358000002</v>
      </c>
      <c r="F230" s="82">
        <v>4641.5706790000004</v>
      </c>
      <c r="G230" s="82">
        <v>1094.075315</v>
      </c>
      <c r="H230" s="82">
        <v>22662.964868079998</v>
      </c>
      <c r="I230" s="82">
        <f t="shared" si="83"/>
        <v>41658.986786120018</v>
      </c>
      <c r="J230" s="67">
        <f t="shared" si="72"/>
        <v>3.1948763797835227</v>
      </c>
      <c r="K230" s="67">
        <f t="shared" si="73"/>
        <v>6.1498300986904395</v>
      </c>
      <c r="L230" s="67">
        <f t="shared" si="74"/>
        <v>6.0062429548134117</v>
      </c>
      <c r="M230" s="67">
        <f>G230/$C230*100</f>
        <v>1.4157453601826353</v>
      </c>
      <c r="N230" s="67">
        <f>H230/$C230*100</f>
        <v>29.326123092326899</v>
      </c>
      <c r="O230" s="67">
        <f t="shared" si="76"/>
        <v>53.907182114203103</v>
      </c>
      <c r="P230" s="67"/>
      <c r="Q230" s="67">
        <v>9.9000000000000005E-2</v>
      </c>
      <c r="R230" s="67">
        <v>2.17</v>
      </c>
      <c r="S230" s="67">
        <v>0.28699999999999998</v>
      </c>
      <c r="T230" s="67"/>
      <c r="U230" s="67">
        <f t="shared" si="77"/>
        <v>0.45313235936671903</v>
      </c>
      <c r="V230" s="67">
        <f t="shared" si="78"/>
        <v>0.44255255793552484</v>
      </c>
      <c r="W230" s="67">
        <f t="shared" si="79"/>
        <v>0.10431508269775613</v>
      </c>
      <c r="X230" s="67">
        <f t="shared" si="80"/>
        <v>1</v>
      </c>
      <c r="Y230" s="88">
        <f t="shared" si="81"/>
        <v>1.0351375830316503</v>
      </c>
      <c r="Z230" s="89">
        <f t="shared" si="82"/>
        <v>1.0351375830316503E-2</v>
      </c>
    </row>
    <row r="231" spans="1:26">
      <c r="A231" s="70" t="s">
        <v>32</v>
      </c>
      <c r="B231" s="70">
        <v>2008</v>
      </c>
      <c r="C231" s="82">
        <v>77279.102992</v>
      </c>
      <c r="D231" s="82">
        <v>2468.9718079999898</v>
      </c>
      <c r="E231" s="82">
        <v>4752.5335358000002</v>
      </c>
      <c r="F231" s="82">
        <v>4641.5706790000004</v>
      </c>
      <c r="G231" s="82">
        <v>1094.075315</v>
      </c>
      <c r="H231" s="82">
        <v>22662.964868079998</v>
      </c>
      <c r="I231" s="82">
        <f t="shared" si="83"/>
        <v>41658.986786120018</v>
      </c>
      <c r="J231" s="67">
        <f t="shared" si="72"/>
        <v>3.1948763797835227</v>
      </c>
      <c r="K231" s="67">
        <f t="shared" si="73"/>
        <v>6.1498300986904395</v>
      </c>
      <c r="L231" s="67">
        <f t="shared" si="74"/>
        <v>6.0062429548134117</v>
      </c>
      <c r="M231" s="67">
        <f t="shared" si="75"/>
        <v>1.4157453601826353</v>
      </c>
      <c r="N231" s="67">
        <f t="shared" si="75"/>
        <v>29.326123092326899</v>
      </c>
      <c r="O231" s="67">
        <f t="shared" si="76"/>
        <v>53.907182114203103</v>
      </c>
      <c r="P231" s="67"/>
      <c r="Q231" s="67">
        <v>-2.2240000000000002</v>
      </c>
      <c r="R231" s="67">
        <v>1.339</v>
      </c>
      <c r="S231" s="67">
        <v>-1.57</v>
      </c>
      <c r="T231" s="67"/>
      <c r="U231" s="67">
        <f t="shared" si="77"/>
        <v>0.45313235936671903</v>
      </c>
      <c r="V231" s="67">
        <f t="shared" si="78"/>
        <v>0.44255255793552484</v>
      </c>
      <c r="W231" s="67">
        <f t="shared" si="79"/>
        <v>0.10431508269775613</v>
      </c>
      <c r="X231" s="67">
        <f t="shared" si="80"/>
        <v>1</v>
      </c>
      <c r="Y231" s="88">
        <f t="shared" si="81"/>
        <v>-0.57896317199139269</v>
      </c>
      <c r="Z231" s="89">
        <f t="shared" si="82"/>
        <v>-5.789631719913927E-3</v>
      </c>
    </row>
    <row r="232" spans="1:26">
      <c r="A232" s="70" t="s">
        <v>32</v>
      </c>
      <c r="B232" s="70">
        <v>2009</v>
      </c>
      <c r="C232" s="82">
        <v>77279.102992</v>
      </c>
      <c r="D232" s="82">
        <v>2468.9718079999898</v>
      </c>
      <c r="E232" s="82">
        <v>4752.5335358000002</v>
      </c>
      <c r="F232" s="82">
        <v>4641.5706790000004</v>
      </c>
      <c r="G232" s="82">
        <v>1094.075315</v>
      </c>
      <c r="H232" s="82">
        <v>22662.964868079998</v>
      </c>
      <c r="I232" s="82">
        <f>C232-D232-E232-F232-G232-H232</f>
        <v>41658.986786120018</v>
      </c>
      <c r="J232" s="67">
        <f t="shared" ref="J232:O232" si="84">D232/$C232*100</f>
        <v>3.1948763797835227</v>
      </c>
      <c r="K232" s="67">
        <f t="shared" si="84"/>
        <v>6.1498300986904395</v>
      </c>
      <c r="L232" s="67">
        <f t="shared" si="84"/>
        <v>6.0062429548134117</v>
      </c>
      <c r="M232" s="67">
        <f t="shared" si="84"/>
        <v>1.4157453601826353</v>
      </c>
      <c r="N232" s="67">
        <f t="shared" si="84"/>
        <v>29.326123092326899</v>
      </c>
      <c r="O232" s="67">
        <f t="shared" si="84"/>
        <v>53.907182114203103</v>
      </c>
      <c r="P232" s="67"/>
      <c r="Q232" s="67">
        <v>-6.9880000000000004</v>
      </c>
      <c r="R232" s="67">
        <v>-3.2759999999999998</v>
      </c>
      <c r="S232" s="67">
        <v>-7.3319999999999999</v>
      </c>
      <c r="T232" s="67"/>
      <c r="U232" s="67">
        <f t="shared" ref="U232:W234" si="85">K232/($K232+$L232+$M232)</f>
        <v>0.45313235936671903</v>
      </c>
      <c r="V232" s="67">
        <f t="shared" si="85"/>
        <v>0.44255255793552484</v>
      </c>
      <c r="W232" s="67">
        <f t="shared" si="85"/>
        <v>0.10431508269775613</v>
      </c>
      <c r="X232" s="67">
        <f>SUM(U232:W232)</f>
        <v>1</v>
      </c>
      <c r="Y232" s="88">
        <f>Q232*U232+V232*R232+W232*S232</f>
        <v>-5.3811292933913597</v>
      </c>
      <c r="Z232" s="89">
        <f>Y232/100</f>
        <v>-5.3811292933913596E-2</v>
      </c>
    </row>
    <row r="233" spans="1:26">
      <c r="A233" s="70" t="s">
        <v>32</v>
      </c>
      <c r="B233" s="70">
        <v>2010</v>
      </c>
      <c r="C233" s="82">
        <v>77279.102992</v>
      </c>
      <c r="D233" s="82">
        <v>2468.9718079999898</v>
      </c>
      <c r="E233" s="82">
        <v>4752.5335358000002</v>
      </c>
      <c r="F233" s="82">
        <v>4641.5706790000004</v>
      </c>
      <c r="G233" s="82">
        <v>1094.075315</v>
      </c>
      <c r="H233" s="82">
        <v>22662.964868079998</v>
      </c>
      <c r="I233" s="82">
        <f>C233-D233-E233-F233-G233-H233</f>
        <v>41658.986786120018</v>
      </c>
      <c r="J233" s="67">
        <f t="shared" ref="J233:O234" si="86">D233/$C233*100</f>
        <v>3.1948763797835227</v>
      </c>
      <c r="K233" s="67">
        <f t="shared" si="86"/>
        <v>6.1498300986904395</v>
      </c>
      <c r="L233" s="67">
        <f t="shared" si="86"/>
        <v>6.0062429548134117</v>
      </c>
      <c r="M233" s="67">
        <f t="shared" si="86"/>
        <v>1.4157453601826353</v>
      </c>
      <c r="N233" s="67">
        <f t="shared" si="86"/>
        <v>29.326123092326899</v>
      </c>
      <c r="O233" s="67">
        <f t="shared" si="86"/>
        <v>53.907182114203103</v>
      </c>
      <c r="P233" s="67"/>
      <c r="Q233" s="67">
        <v>-5.1289999999999996</v>
      </c>
      <c r="R233" s="67">
        <v>-2.6549999999999998</v>
      </c>
      <c r="S233" s="67">
        <v>-3.6139999999999999</v>
      </c>
      <c r="T233" s="67"/>
      <c r="U233" s="67">
        <f t="shared" si="85"/>
        <v>0.45313235936671903</v>
      </c>
      <c r="V233" s="67">
        <f t="shared" si="85"/>
        <v>0.44255255793552484</v>
      </c>
      <c r="W233" s="67">
        <f t="shared" si="85"/>
        <v>0.10431508269775613</v>
      </c>
      <c r="X233" s="67">
        <f>SUM(U233:W233)</f>
        <v>1</v>
      </c>
      <c r="Y233" s="88">
        <f>Q233*U233+V233*R233+W233*S233</f>
        <v>-3.8760876213804107</v>
      </c>
      <c r="Z233" s="89">
        <f>Y233/100</f>
        <v>-3.8760876213804106E-2</v>
      </c>
    </row>
    <row r="234" spans="1:26">
      <c r="A234" s="70" t="s">
        <v>32</v>
      </c>
      <c r="B234" s="70">
        <v>2011</v>
      </c>
      <c r="C234" s="82">
        <v>77279.102992</v>
      </c>
      <c r="D234" s="82">
        <v>2468.9718079999898</v>
      </c>
      <c r="E234" s="82">
        <v>4752.5335358000002</v>
      </c>
      <c r="F234" s="82">
        <v>4641.5706790000004</v>
      </c>
      <c r="G234" s="82">
        <v>1094.075315</v>
      </c>
      <c r="H234" s="82">
        <v>22662.964868079998</v>
      </c>
      <c r="I234" s="82">
        <f>C234-D234-E234-F234-G234-H234</f>
        <v>41658.986786120018</v>
      </c>
      <c r="J234" s="67">
        <f t="shared" si="86"/>
        <v>3.1948763797835227</v>
      </c>
      <c r="K234" s="67">
        <f t="shared" si="86"/>
        <v>6.1498300986904395</v>
      </c>
      <c r="L234" s="67">
        <f t="shared" si="86"/>
        <v>6.0062429548134117</v>
      </c>
      <c r="M234" s="67">
        <f t="shared" si="86"/>
        <v>1.4157453601826353</v>
      </c>
      <c r="N234" s="67">
        <f t="shared" si="86"/>
        <v>29.326123092326899</v>
      </c>
      <c r="O234" s="67">
        <f t="shared" si="86"/>
        <v>53.907182114203103</v>
      </c>
      <c r="P234" s="67"/>
      <c r="Q234" s="67">
        <v>-5.117</v>
      </c>
      <c r="R234" s="67">
        <v>-3.1930000000000001</v>
      </c>
      <c r="S234" s="67">
        <v>-4.5679999999999996</v>
      </c>
      <c r="T234" s="67"/>
      <c r="U234" s="67">
        <f t="shared" si="85"/>
        <v>0.45313235936671903</v>
      </c>
      <c r="V234" s="67">
        <f t="shared" si="85"/>
        <v>0.44255255793552484</v>
      </c>
      <c r="W234" s="67">
        <f t="shared" si="85"/>
        <v>0.10431508269775613</v>
      </c>
      <c r="X234" s="67">
        <f>SUM(U234:W234)</f>
        <v>1</v>
      </c>
      <c r="Y234" s="88">
        <f>Q234*U234+V234*R234+W234*S234</f>
        <v>-4.208259898130982</v>
      </c>
      <c r="Z234" s="89">
        <f>Y234/100</f>
        <v>-4.2082598981309817E-2</v>
      </c>
    </row>
    <row r="235" spans="1:26">
      <c r="C235" s="82"/>
      <c r="I235" s="82">
        <f t="shared" si="83"/>
        <v>0</v>
      </c>
      <c r="J235" s="67"/>
      <c r="K235" s="67"/>
      <c r="L235" s="67"/>
      <c r="M235" s="67"/>
      <c r="N235" s="67"/>
      <c r="O235" s="67"/>
      <c r="P235" s="67" t="s">
        <v>54</v>
      </c>
      <c r="Q235" s="67" t="s">
        <v>55</v>
      </c>
      <c r="R235" s="67" t="s">
        <v>56</v>
      </c>
      <c r="S235" s="67" t="s">
        <v>57</v>
      </c>
      <c r="T235" s="67" t="s">
        <v>58</v>
      </c>
      <c r="U235" s="67"/>
      <c r="V235" s="67"/>
      <c r="W235" s="67"/>
      <c r="X235" s="67"/>
      <c r="Y235" s="88"/>
      <c r="Z235" s="89"/>
    </row>
    <row r="236" spans="1:26" ht="12.75" hidden="1" customHeight="1">
      <c r="A236" s="70" t="s">
        <v>33</v>
      </c>
      <c r="B236" s="70">
        <v>1980</v>
      </c>
      <c r="C236" s="82">
        <v>5141.6597490000004</v>
      </c>
      <c r="D236" s="82">
        <v>12.951980000000001</v>
      </c>
      <c r="E236" s="82">
        <v>225.33069370000001</v>
      </c>
      <c r="F236" s="82">
        <v>231.38993574</v>
      </c>
      <c r="G236" s="82">
        <v>24.718432400000001</v>
      </c>
      <c r="I236" s="82">
        <f t="shared" si="83"/>
        <v>4647.2687071600012</v>
      </c>
      <c r="J236" s="67">
        <f t="shared" si="72"/>
        <v>0.25190270520174007</v>
      </c>
      <c r="K236" s="67">
        <f t="shared" si="73"/>
        <v>4.3824505062557764</v>
      </c>
      <c r="L236" s="67">
        <f t="shared" si="74"/>
        <v>4.5002965391672003</v>
      </c>
      <c r="M236" s="67">
        <f t="shared" si="75"/>
        <v>0.48074811649696347</v>
      </c>
      <c r="N236" s="67"/>
      <c r="O236" s="67">
        <f t="shared" si="76"/>
        <v>90.384602132878328</v>
      </c>
      <c r="P236" s="67"/>
      <c r="Q236" s="67">
        <v>-2.5870000000000002</v>
      </c>
      <c r="R236" s="67">
        <v>9.0999999999999998E-2</v>
      </c>
      <c r="S236" s="67">
        <v>-6.4850000000000003</v>
      </c>
      <c r="T236" s="67"/>
      <c r="U236" s="67">
        <f t="shared" si="77"/>
        <v>0.46803575272603393</v>
      </c>
      <c r="V236" s="67">
        <f t="shared" si="78"/>
        <v>0.48062144117607847</v>
      </c>
      <c r="W236" s="67">
        <f t="shared" si="79"/>
        <v>5.1342806097887522E-2</v>
      </c>
      <c r="X236" s="67">
        <f t="shared" si="80"/>
        <v>1</v>
      </c>
      <c r="Y236" s="88">
        <f t="shared" si="81"/>
        <v>-1.5000300387000274</v>
      </c>
      <c r="Z236" s="89">
        <f t="shared" si="82"/>
        <v>-1.5000300387000273E-2</v>
      </c>
    </row>
    <row r="237" spans="1:26" ht="12.75" hidden="1" customHeight="1">
      <c r="A237" s="70" t="s">
        <v>33</v>
      </c>
      <c r="B237" s="70">
        <v>1981</v>
      </c>
      <c r="C237" s="82">
        <v>4249.8734299999896</v>
      </c>
      <c r="D237" s="82">
        <v>9.8852030000000006</v>
      </c>
      <c r="E237" s="82">
        <v>233.31339219</v>
      </c>
      <c r="F237" s="82">
        <v>221.367921569999</v>
      </c>
      <c r="G237" s="82">
        <v>26.749099789999899</v>
      </c>
      <c r="I237" s="82">
        <f t="shared" si="83"/>
        <v>3758.557813449991</v>
      </c>
      <c r="J237" s="67">
        <f t="shared" si="72"/>
        <v>0.23259993886453281</v>
      </c>
      <c r="K237" s="67">
        <f t="shared" si="73"/>
        <v>5.4898903704527635</v>
      </c>
      <c r="L237" s="67">
        <f t="shared" si="74"/>
        <v>5.208812102670068</v>
      </c>
      <c r="M237" s="67">
        <f t="shared" si="75"/>
        <v>0.62940932784438153</v>
      </c>
      <c r="N237" s="67"/>
      <c r="O237" s="67">
        <f t="shared" si="76"/>
        <v>88.439288260168254</v>
      </c>
      <c r="P237" s="67"/>
      <c r="Q237" s="67">
        <v>-1.712</v>
      </c>
      <c r="R237" s="67">
        <v>-2.081</v>
      </c>
      <c r="S237" s="67">
        <v>-5.2930000000000001</v>
      </c>
      <c r="T237" s="67"/>
      <c r="U237" s="67">
        <f t="shared" si="77"/>
        <v>0.48462536977998638</v>
      </c>
      <c r="V237" s="67">
        <f t="shared" si="78"/>
        <v>0.45981291447223627</v>
      </c>
      <c r="W237" s="67">
        <f t="shared" si="79"/>
        <v>5.5561715747777261E-2</v>
      </c>
      <c r="X237" s="67">
        <f t="shared" si="80"/>
        <v>0.99999999999999989</v>
      </c>
      <c r="Y237" s="88">
        <f t="shared" si="81"/>
        <v>-2.0806374695330452</v>
      </c>
      <c r="Z237" s="89">
        <f t="shared" si="82"/>
        <v>-2.0806374695330452E-2</v>
      </c>
    </row>
    <row r="238" spans="1:26">
      <c r="A238" s="70" t="s">
        <v>33</v>
      </c>
      <c r="B238" s="70">
        <v>1982</v>
      </c>
      <c r="C238" s="82">
        <v>4297.0739979999898</v>
      </c>
      <c r="D238" s="82">
        <v>2.4058359999999999</v>
      </c>
      <c r="E238" s="82">
        <v>222.11537866</v>
      </c>
      <c r="F238" s="82">
        <v>215.05216861</v>
      </c>
      <c r="G238" s="82">
        <v>29.06527728</v>
      </c>
      <c r="I238" s="82">
        <f t="shared" si="83"/>
        <v>3828.4353374499901</v>
      </c>
      <c r="J238" s="67">
        <f t="shared" si="72"/>
        <v>5.5987772170545839E-2</v>
      </c>
      <c r="K238" s="67">
        <f t="shared" si="73"/>
        <v>5.1689912429569596</v>
      </c>
      <c r="L238" s="67">
        <f t="shared" si="74"/>
        <v>5.0046186942578341</v>
      </c>
      <c r="M238" s="67">
        <f t="shared" si="75"/>
        <v>0.67639694577119236</v>
      </c>
      <c r="N238" s="67"/>
      <c r="O238" s="67">
        <f t="shared" si="76"/>
        <v>89.094005344843481</v>
      </c>
      <c r="P238" s="67"/>
      <c r="Q238" s="67">
        <v>-6.3550000000000004</v>
      </c>
      <c r="R238" s="67">
        <v>-1.56</v>
      </c>
      <c r="S238" s="67">
        <v>-4.7359999999999998</v>
      </c>
      <c r="T238" s="67"/>
      <c r="U238" s="67">
        <f t="shared" si="77"/>
        <v>0.47640442063336491</v>
      </c>
      <c r="V238" s="67">
        <f t="shared" si="78"/>
        <v>0.46125488658496905</v>
      </c>
      <c r="W238" s="67">
        <f t="shared" si="79"/>
        <v>6.2340692781666145E-2</v>
      </c>
      <c r="X238" s="67">
        <f t="shared" si="80"/>
        <v>1</v>
      </c>
      <c r="Y238" s="88">
        <f t="shared" si="81"/>
        <v>-4.0423532372115565</v>
      </c>
      <c r="Z238" s="89">
        <f t="shared" si="82"/>
        <v>-4.0423532372115566E-2</v>
      </c>
    </row>
    <row r="239" spans="1:26">
      <c r="A239" s="70" t="s">
        <v>33</v>
      </c>
      <c r="B239" s="70">
        <v>1983</v>
      </c>
      <c r="C239" s="82">
        <v>4412.22678</v>
      </c>
      <c r="D239" s="82">
        <v>4.6032580000000003</v>
      </c>
      <c r="E239" s="82">
        <v>179.12338577</v>
      </c>
      <c r="F239" s="82">
        <v>219.18591724999899</v>
      </c>
      <c r="G239" s="82">
        <v>23.9556956099999</v>
      </c>
      <c r="I239" s="82">
        <f t="shared" si="83"/>
        <v>3985.358523370001</v>
      </c>
      <c r="J239" s="67">
        <f t="shared" si="72"/>
        <v>0.10432958751952455</v>
      </c>
      <c r="K239" s="67">
        <f t="shared" si="73"/>
        <v>4.0597048769555766</v>
      </c>
      <c r="L239" s="67">
        <f t="shared" si="74"/>
        <v>4.9676938239788075</v>
      </c>
      <c r="M239" s="67">
        <f t="shared" si="75"/>
        <v>0.54293890147686152</v>
      </c>
      <c r="N239" s="67"/>
      <c r="O239" s="67">
        <f t="shared" si="76"/>
        <v>90.325332810069227</v>
      </c>
      <c r="P239" s="67"/>
      <c r="Q239" s="67">
        <v>-4.9610000000000003</v>
      </c>
      <c r="R239" s="67">
        <v>-0.36499999999999999</v>
      </c>
      <c r="S239" s="67">
        <v>-4.43</v>
      </c>
      <c r="T239" s="67"/>
      <c r="U239" s="67">
        <f t="shared" si="77"/>
        <v>0.42419662143713027</v>
      </c>
      <c r="V239" s="67">
        <f t="shared" si="78"/>
        <v>0.51907195235486747</v>
      </c>
      <c r="W239" s="67">
        <f t="shared" si="79"/>
        <v>5.6731426208002117E-2</v>
      </c>
      <c r="X239" s="67">
        <f t="shared" si="80"/>
        <v>0.99999999999999978</v>
      </c>
      <c r="Y239" s="88">
        <f t="shared" si="81"/>
        <v>-2.5452209196605797</v>
      </c>
      <c r="Z239" s="89">
        <f t="shared" si="82"/>
        <v>-2.5452209196605798E-2</v>
      </c>
    </row>
    <row r="240" spans="1:26">
      <c r="A240" s="70" t="s">
        <v>33</v>
      </c>
      <c r="B240" s="70">
        <v>1984</v>
      </c>
      <c r="C240" s="82">
        <v>4864.4499589999896</v>
      </c>
      <c r="D240" s="82">
        <v>26.4409759999999</v>
      </c>
      <c r="E240" s="82">
        <v>326.17063601999899</v>
      </c>
      <c r="F240" s="82">
        <v>325.54648799</v>
      </c>
      <c r="G240" s="82">
        <v>55.869881110000001</v>
      </c>
      <c r="I240" s="82">
        <f t="shared" si="83"/>
        <v>4130.4219778799907</v>
      </c>
      <c r="J240" s="67">
        <f t="shared" si="72"/>
        <v>0.54355530888091419</v>
      </c>
      <c r="K240" s="67">
        <f t="shared" si="73"/>
        <v>6.7051904895543748</v>
      </c>
      <c r="L240" s="67">
        <f t="shared" si="74"/>
        <v>6.6923596857582703</v>
      </c>
      <c r="M240" s="67">
        <f t="shared" si="75"/>
        <v>1.1485343991797474</v>
      </c>
      <c r="N240" s="67"/>
      <c r="O240" s="67">
        <f t="shared" si="76"/>
        <v>84.910360116626691</v>
      </c>
      <c r="P240" s="67"/>
      <c r="Q240" s="67">
        <v>-1.113</v>
      </c>
      <c r="R240" s="67">
        <v>-0.76700000000000002</v>
      </c>
      <c r="S240" s="67">
        <v>-3.0670000000000002</v>
      </c>
      <c r="T240" s="67"/>
      <c r="U240" s="67">
        <f t="shared" si="77"/>
        <v>0.4609618798252012</v>
      </c>
      <c r="V240" s="67">
        <f t="shared" si="78"/>
        <v>0.46007980027105067</v>
      </c>
      <c r="W240" s="67">
        <f t="shared" si="79"/>
        <v>7.8958319903748214E-2</v>
      </c>
      <c r="X240" s="67">
        <f t="shared" si="80"/>
        <v>1</v>
      </c>
      <c r="Y240" s="88">
        <f t="shared" si="81"/>
        <v>-1.1080969461981405</v>
      </c>
      <c r="Z240" s="89">
        <f t="shared" si="82"/>
        <v>-1.1080969461981404E-2</v>
      </c>
    </row>
    <row r="241" spans="1:26">
      <c r="A241" s="70" t="s">
        <v>33</v>
      </c>
      <c r="B241" s="70">
        <v>1985</v>
      </c>
      <c r="C241" s="82">
        <v>4536.4427850000002</v>
      </c>
      <c r="D241" s="82">
        <v>46.696418000000001</v>
      </c>
      <c r="E241" s="82">
        <v>325.599687579999</v>
      </c>
      <c r="F241" s="82">
        <v>329.25382624000002</v>
      </c>
      <c r="G241" s="82">
        <v>38.334987660000003</v>
      </c>
      <c r="I241" s="82">
        <f t="shared" si="83"/>
        <v>3796.5578655200006</v>
      </c>
      <c r="J241" s="67">
        <f t="shared" si="72"/>
        <v>1.0293619960204126</v>
      </c>
      <c r="K241" s="67">
        <f t="shared" si="73"/>
        <v>7.1774229944354726</v>
      </c>
      <c r="L241" s="67">
        <f t="shared" si="74"/>
        <v>7.2579737438482868</v>
      </c>
      <c r="M241" s="67">
        <f t="shared" si="75"/>
        <v>0.845045104211537</v>
      </c>
      <c r="N241" s="67"/>
      <c r="O241" s="67">
        <f t="shared" si="76"/>
        <v>83.69019616148428</v>
      </c>
      <c r="P241" s="67"/>
      <c r="Q241" s="67">
        <v>-0.44400000000000001</v>
      </c>
      <c r="R241" s="67">
        <v>-0.746</v>
      </c>
      <c r="S241" s="67">
        <v>-0.51300000000000001</v>
      </c>
      <c r="T241" s="67"/>
      <c r="U241" s="67">
        <f t="shared" si="77"/>
        <v>0.4697130533539205</v>
      </c>
      <c r="V241" s="67">
        <f t="shared" si="78"/>
        <v>0.47498454682532004</v>
      </c>
      <c r="W241" s="67">
        <f t="shared" si="79"/>
        <v>5.5302399820759442E-2</v>
      </c>
      <c r="X241" s="67">
        <f t="shared" si="80"/>
        <v>1</v>
      </c>
      <c r="Y241" s="88">
        <f t="shared" si="81"/>
        <v>-0.59126119872887906</v>
      </c>
      <c r="Z241" s="89">
        <f t="shared" si="82"/>
        <v>-5.9126119872887906E-3</v>
      </c>
    </row>
    <row r="242" spans="1:26">
      <c r="A242" s="70" t="s">
        <v>33</v>
      </c>
      <c r="B242" s="70">
        <v>1986</v>
      </c>
      <c r="C242" s="82">
        <v>5660.4010619999899</v>
      </c>
      <c r="D242" s="82">
        <v>29.122492000000001</v>
      </c>
      <c r="E242" s="82">
        <v>348.52361514</v>
      </c>
      <c r="F242" s="82">
        <v>395.15122825999902</v>
      </c>
      <c r="G242" s="82">
        <v>49.985202020000003</v>
      </c>
      <c r="I242" s="82">
        <f t="shared" si="83"/>
        <v>4837.6185245799907</v>
      </c>
      <c r="J242" s="67">
        <f t="shared" si="72"/>
        <v>0.51449520415626082</v>
      </c>
      <c r="K242" s="67">
        <f t="shared" si="73"/>
        <v>6.157224750022503</v>
      </c>
      <c r="L242" s="67">
        <f t="shared" si="74"/>
        <v>6.9809757989194532</v>
      </c>
      <c r="M242" s="67">
        <f t="shared" si="75"/>
        <v>0.88306820439926093</v>
      </c>
      <c r="N242" s="67"/>
      <c r="O242" s="67">
        <f t="shared" si="76"/>
        <v>85.46423604250252</v>
      </c>
      <c r="P242" s="67"/>
      <c r="Q242" s="67">
        <v>-0.38600000000000001</v>
      </c>
      <c r="R242" s="67">
        <v>-0.55100000000000005</v>
      </c>
      <c r="S242" s="67">
        <v>-1.5640000000000001</v>
      </c>
      <c r="T242" s="67"/>
      <c r="U242" s="67">
        <f t="shared" si="77"/>
        <v>0.43913463598329922</v>
      </c>
      <c r="V242" s="67">
        <f t="shared" si="78"/>
        <v>0.49788474365102742</v>
      </c>
      <c r="W242" s="67">
        <f t="shared" si="79"/>
        <v>6.2980620365673326E-2</v>
      </c>
      <c r="X242" s="67">
        <f t="shared" si="80"/>
        <v>1</v>
      </c>
      <c r="Y242" s="88">
        <f t="shared" si="81"/>
        <v>-0.54234215349318282</v>
      </c>
      <c r="Z242" s="89">
        <f t="shared" si="82"/>
        <v>-5.4234215349318283E-3</v>
      </c>
    </row>
    <row r="243" spans="1:26">
      <c r="A243" s="70" t="s">
        <v>33</v>
      </c>
      <c r="B243" s="70">
        <v>1987</v>
      </c>
      <c r="C243" s="82">
        <v>6489.5310129999898</v>
      </c>
      <c r="D243" s="82">
        <v>21.127513</v>
      </c>
      <c r="E243" s="82">
        <v>398.47185589999998</v>
      </c>
      <c r="F243" s="82">
        <v>504.57397271999997</v>
      </c>
      <c r="G243" s="82">
        <v>54.150839910000002</v>
      </c>
      <c r="I243" s="82">
        <f t="shared" si="83"/>
        <v>5511.2068314699891</v>
      </c>
      <c r="J243" s="67">
        <f t="shared" si="72"/>
        <v>0.32556301769229307</v>
      </c>
      <c r="K243" s="67">
        <f t="shared" si="73"/>
        <v>6.1402257744322553</v>
      </c>
      <c r="L243" s="67">
        <f t="shared" si="74"/>
        <v>7.7751993435153457</v>
      </c>
      <c r="M243" s="67">
        <f t="shared" si="75"/>
        <v>0.83443379500804749</v>
      </c>
      <c r="N243" s="67"/>
      <c r="O243" s="67">
        <f t="shared" si="76"/>
        <v>84.924578069352052</v>
      </c>
      <c r="P243" s="67"/>
      <c r="Q243" s="67">
        <v>-0.308</v>
      </c>
      <c r="R243" s="67">
        <v>0.32700000000000001</v>
      </c>
      <c r="S243" s="67">
        <v>-1.5429999999999999</v>
      </c>
      <c r="T243" s="67"/>
      <c r="U243" s="67">
        <f t="shared" si="77"/>
        <v>0.41629047509321881</v>
      </c>
      <c r="V243" s="67">
        <f t="shared" si="78"/>
        <v>0.52713720106745843</v>
      </c>
      <c r="W243" s="67">
        <f t="shared" si="79"/>
        <v>5.6572323839322716E-2</v>
      </c>
      <c r="X243" s="67">
        <f t="shared" si="80"/>
        <v>1</v>
      </c>
      <c r="Y243" s="88">
        <f t="shared" si="81"/>
        <v>-4.3134697263727428E-2</v>
      </c>
      <c r="Z243" s="89">
        <f t="shared" si="82"/>
        <v>-4.3134697263727431E-4</v>
      </c>
    </row>
    <row r="244" spans="1:26">
      <c r="A244" s="70" t="s">
        <v>33</v>
      </c>
      <c r="B244" s="70">
        <v>1988</v>
      </c>
      <c r="C244" s="82">
        <v>5430.2875160000003</v>
      </c>
      <c r="D244" s="82">
        <v>21.040538000000002</v>
      </c>
      <c r="E244" s="82">
        <v>320.76010788999901</v>
      </c>
      <c r="F244" s="82">
        <v>413.86850492000002</v>
      </c>
      <c r="G244" s="82">
        <v>67.211748540000002</v>
      </c>
      <c r="I244" s="82">
        <f t="shared" si="83"/>
        <v>4607.4066166500006</v>
      </c>
      <c r="J244" s="67">
        <f t="shared" si="72"/>
        <v>0.38746637149516266</v>
      </c>
      <c r="K244" s="67">
        <f t="shared" si="73"/>
        <v>5.9068715412379094</v>
      </c>
      <c r="L244" s="67">
        <f t="shared" si="74"/>
        <v>7.6214841976702434</v>
      </c>
      <c r="M244" s="67">
        <f t="shared" si="75"/>
        <v>1.2377198876111959</v>
      </c>
      <c r="N244" s="67"/>
      <c r="O244" s="67">
        <f t="shared" si="76"/>
        <v>84.846458001985482</v>
      </c>
      <c r="P244" s="67"/>
      <c r="Q244" s="67">
        <v>0.69499999999999995</v>
      </c>
      <c r="R244" s="67">
        <v>1.986</v>
      </c>
      <c r="S244" s="67">
        <v>1.0820000000000001</v>
      </c>
      <c r="T244" s="67"/>
      <c r="U244" s="67">
        <f t="shared" si="77"/>
        <v>0.40002988543749413</v>
      </c>
      <c r="V244" s="67">
        <f t="shared" si="78"/>
        <v>0.5161482570211362</v>
      </c>
      <c r="W244" s="67">
        <f t="shared" si="79"/>
        <v>8.3821857541369671E-2</v>
      </c>
      <c r="X244" s="67">
        <f t="shared" si="80"/>
        <v>1</v>
      </c>
      <c r="Y244" s="88">
        <f t="shared" si="81"/>
        <v>1.3937864586827968</v>
      </c>
      <c r="Z244" s="89">
        <f t="shared" si="82"/>
        <v>1.3937864586827968E-2</v>
      </c>
    </row>
    <row r="245" spans="1:26">
      <c r="A245" s="70" t="s">
        <v>33</v>
      </c>
      <c r="B245" s="70">
        <v>1989</v>
      </c>
      <c r="C245" s="82">
        <v>7543.195146</v>
      </c>
      <c r="D245" s="82">
        <v>24.215212000000001</v>
      </c>
      <c r="E245" s="82">
        <v>416.81981547999999</v>
      </c>
      <c r="F245" s="82">
        <v>543.36278095</v>
      </c>
      <c r="G245" s="82">
        <v>92.892553969999895</v>
      </c>
      <c r="I245" s="82">
        <f t="shared" si="83"/>
        <v>6465.9047835999991</v>
      </c>
      <c r="J245" s="67">
        <f t="shared" si="72"/>
        <v>0.32102062231335515</v>
      </c>
      <c r="K245" s="67">
        <f t="shared" si="73"/>
        <v>5.5257726654603507</v>
      </c>
      <c r="L245" s="67">
        <f t="shared" si="74"/>
        <v>7.2033504427912618</v>
      </c>
      <c r="M245" s="67">
        <f t="shared" si="75"/>
        <v>1.2314748879227777</v>
      </c>
      <c r="N245" s="67"/>
      <c r="O245" s="67">
        <f t="shared" si="76"/>
        <v>85.718381381512245</v>
      </c>
      <c r="P245" s="67"/>
      <c r="Q245" s="67">
        <v>1.2529999999999999</v>
      </c>
      <c r="R245" s="67">
        <v>2.0760000000000001</v>
      </c>
      <c r="S245" s="67">
        <v>1.9550000000000001</v>
      </c>
      <c r="T245" s="67"/>
      <c r="U245" s="67">
        <f t="shared" si="77"/>
        <v>0.39581203233375623</v>
      </c>
      <c r="V245" s="67">
        <f t="shared" si="78"/>
        <v>0.51597721277879283</v>
      </c>
      <c r="W245" s="67">
        <f t="shared" si="79"/>
        <v>8.8210754887450921E-2</v>
      </c>
      <c r="X245" s="67">
        <f t="shared" si="80"/>
        <v>1</v>
      </c>
      <c r="Y245" s="88">
        <f t="shared" si="81"/>
        <v>1.739573196047937</v>
      </c>
      <c r="Z245" s="89">
        <f t="shared" si="82"/>
        <v>1.7395731960479371E-2</v>
      </c>
    </row>
    <row r="246" spans="1:26">
      <c r="A246" s="70" t="s">
        <v>33</v>
      </c>
      <c r="B246" s="70">
        <v>1990</v>
      </c>
      <c r="C246" s="82">
        <v>8059.6503190000003</v>
      </c>
      <c r="D246" s="82">
        <v>32.9897279999999</v>
      </c>
      <c r="E246" s="82">
        <v>435.48225812999902</v>
      </c>
      <c r="F246" s="82">
        <v>585.39205718999995</v>
      </c>
      <c r="G246" s="82">
        <v>83.037877600000002</v>
      </c>
      <c r="I246" s="82">
        <f t="shared" si="83"/>
        <v>6922.7483980800025</v>
      </c>
      <c r="J246" s="67">
        <f t="shared" si="72"/>
        <v>0.40931959445224531</v>
      </c>
      <c r="K246" s="67">
        <f t="shared" si="73"/>
        <v>5.4032401021590646</v>
      </c>
      <c r="L246" s="67">
        <f t="shared" si="74"/>
        <v>7.2632438631981779</v>
      </c>
      <c r="M246" s="67">
        <f t="shared" si="75"/>
        <v>1.0302913192678427</v>
      </c>
      <c r="N246" s="67"/>
      <c r="O246" s="67">
        <f t="shared" si="76"/>
        <v>85.893905120922682</v>
      </c>
      <c r="P246" s="67"/>
      <c r="Q246" s="67">
        <v>0.14099999999999999</v>
      </c>
      <c r="R246" s="67">
        <v>1.377</v>
      </c>
      <c r="S246" s="67">
        <v>3.3730000000000002</v>
      </c>
      <c r="T246" s="67"/>
      <c r="U246" s="67">
        <f t="shared" si="77"/>
        <v>0.3944899430615843</v>
      </c>
      <c r="V246" s="67">
        <f t="shared" si="78"/>
        <v>0.53028860532970268</v>
      </c>
      <c r="W246" s="67">
        <f t="shared" si="79"/>
        <v>7.5221451608713047E-2</v>
      </c>
      <c r="X246" s="67">
        <f t="shared" si="80"/>
        <v>1</v>
      </c>
      <c r="Y246" s="88">
        <f t="shared" si="81"/>
        <v>1.0395524477868729</v>
      </c>
      <c r="Z246" s="89">
        <f t="shared" si="82"/>
        <v>1.0395524477868729E-2</v>
      </c>
    </row>
    <row r="247" spans="1:26">
      <c r="A247" s="70" t="s">
        <v>33</v>
      </c>
      <c r="B247" s="70">
        <v>1991</v>
      </c>
      <c r="C247" s="82">
        <v>8647.1496790000001</v>
      </c>
      <c r="D247" s="82">
        <v>25.475424</v>
      </c>
      <c r="E247" s="82">
        <v>472.09022542000002</v>
      </c>
      <c r="F247" s="82">
        <v>586.02076307000004</v>
      </c>
      <c r="G247" s="82">
        <v>66.279794920000001</v>
      </c>
      <c r="I247" s="82">
        <f t="shared" si="83"/>
        <v>7497.2834715899999</v>
      </c>
      <c r="J247" s="67">
        <f t="shared" si="72"/>
        <v>0.2946106514366027</v>
      </c>
      <c r="K247" s="67">
        <f t="shared" si="73"/>
        <v>5.4594894612093139</v>
      </c>
      <c r="L247" s="67">
        <f t="shared" si="74"/>
        <v>6.7770396584342514</v>
      </c>
      <c r="M247" s="67">
        <f t="shared" si="75"/>
        <v>0.76649297607237588</v>
      </c>
      <c r="N247" s="67"/>
      <c r="O247" s="67">
        <f t="shared" si="76"/>
        <v>86.702367252847452</v>
      </c>
      <c r="P247" s="67"/>
      <c r="Q247" s="67">
        <v>-2.7490000000000001</v>
      </c>
      <c r="R247" s="67">
        <v>-1.67</v>
      </c>
      <c r="S247" s="67">
        <v>3.097</v>
      </c>
      <c r="T247" s="67"/>
      <c r="U247" s="67">
        <f t="shared" si="77"/>
        <v>0.41986312266654013</v>
      </c>
      <c r="V247" s="67">
        <f t="shared" si="78"/>
        <v>0.5211895825868863</v>
      </c>
      <c r="W247" s="67">
        <f t="shared" si="79"/>
        <v>5.8947294746573529E-2</v>
      </c>
      <c r="X247" s="67">
        <f t="shared" si="80"/>
        <v>1</v>
      </c>
      <c r="Y247" s="88">
        <f t="shared" si="81"/>
        <v>-1.8420305553002809</v>
      </c>
      <c r="Z247" s="89">
        <f t="shared" si="82"/>
        <v>-1.8420305553002808E-2</v>
      </c>
    </row>
    <row r="248" spans="1:26">
      <c r="A248" s="70" t="s">
        <v>33</v>
      </c>
      <c r="B248" s="70">
        <v>1992</v>
      </c>
      <c r="C248" s="82">
        <v>9838.2603209999907</v>
      </c>
      <c r="D248" s="82">
        <v>18.655515999999899</v>
      </c>
      <c r="E248" s="82">
        <v>390.57499966</v>
      </c>
      <c r="F248" s="82">
        <v>675.90262110000003</v>
      </c>
      <c r="G248" s="82">
        <v>84.519310590000003</v>
      </c>
      <c r="I248" s="82">
        <f t="shared" si="83"/>
        <v>8668.6078736499894</v>
      </c>
      <c r="J248" s="67">
        <f t="shared" si="72"/>
        <v>0.18962210178743974</v>
      </c>
      <c r="K248" s="67">
        <f t="shared" si="73"/>
        <v>3.9699600022405259</v>
      </c>
      <c r="L248" s="67">
        <f t="shared" si="74"/>
        <v>6.8701436945846055</v>
      </c>
      <c r="M248" s="67">
        <f t="shared" si="75"/>
        <v>0.85908796710320434</v>
      </c>
      <c r="N248" s="67"/>
      <c r="O248" s="67">
        <f t="shared" si="76"/>
        <v>88.111186234284204</v>
      </c>
      <c r="P248" s="67"/>
      <c r="Q248" s="67">
        <v>-1.9630000000000001</v>
      </c>
      <c r="R248" s="67">
        <v>-3.0960000000000001</v>
      </c>
      <c r="S248" s="67">
        <v>1.2</v>
      </c>
      <c r="T248" s="67"/>
      <c r="U248" s="67">
        <f t="shared" si="77"/>
        <v>0.33933626495589009</v>
      </c>
      <c r="V248" s="67">
        <f t="shared" si="78"/>
        <v>0.58723233980062517</v>
      </c>
      <c r="W248" s="67">
        <f t="shared" si="79"/>
        <v>7.3431395243484812E-2</v>
      </c>
      <c r="X248" s="67">
        <f t="shared" si="80"/>
        <v>1</v>
      </c>
      <c r="Y248" s="88">
        <f t="shared" si="81"/>
        <v>-2.3960707378389663</v>
      </c>
      <c r="Z248" s="89">
        <f t="shared" si="82"/>
        <v>-2.3960707378389665E-2</v>
      </c>
    </row>
    <row r="249" spans="1:26">
      <c r="A249" s="70" t="s">
        <v>33</v>
      </c>
      <c r="B249" s="70">
        <v>1993</v>
      </c>
      <c r="C249" s="82">
        <v>8783.7059869999903</v>
      </c>
      <c r="D249" s="82">
        <v>43.979599999999898</v>
      </c>
      <c r="E249" s="82">
        <v>347.67194907999902</v>
      </c>
      <c r="F249" s="82">
        <v>985.39346214</v>
      </c>
      <c r="G249" s="82">
        <v>72.946424140000005</v>
      </c>
      <c r="I249" s="82">
        <f t="shared" si="83"/>
        <v>7333.7145516399905</v>
      </c>
      <c r="J249" s="67">
        <f t="shared" si="72"/>
        <v>0.500695265359409</v>
      </c>
      <c r="K249" s="67">
        <f t="shared" si="73"/>
        <v>3.9581464770628529</v>
      </c>
      <c r="L249" s="67">
        <f t="shared" si="74"/>
        <v>11.218424929049268</v>
      </c>
      <c r="M249" s="67">
        <f t="shared" si="75"/>
        <v>0.83047433791570147</v>
      </c>
      <c r="N249" s="67"/>
      <c r="O249" s="67">
        <f t="shared" si="76"/>
        <v>83.492258990612754</v>
      </c>
      <c r="P249" s="67"/>
      <c r="Q249" s="67">
        <v>-1.7509999999999999</v>
      </c>
      <c r="R249" s="67">
        <v>-3.0550000000000002</v>
      </c>
      <c r="S249" s="67">
        <v>-0.68600000000000005</v>
      </c>
      <c r="T249" s="67"/>
      <c r="U249" s="67">
        <f t="shared" si="77"/>
        <v>0.24727526492761004</v>
      </c>
      <c r="V249" s="67">
        <f t="shared" si="78"/>
        <v>0.7008429355700958</v>
      </c>
      <c r="W249" s="67">
        <f t="shared" si="79"/>
        <v>5.1881799502294088E-2</v>
      </c>
      <c r="X249" s="67">
        <f t="shared" si="80"/>
        <v>0.99999999999999989</v>
      </c>
      <c r="Y249" s="88">
        <f t="shared" si="81"/>
        <v>-2.6096450715134614</v>
      </c>
      <c r="Z249" s="89">
        <f t="shared" si="82"/>
        <v>-2.6096450715134615E-2</v>
      </c>
    </row>
    <row r="250" spans="1:26">
      <c r="A250" s="70" t="s">
        <v>33</v>
      </c>
      <c r="B250" s="70">
        <v>1994</v>
      </c>
      <c r="C250" s="82">
        <v>9399.5358990000004</v>
      </c>
      <c r="D250" s="82">
        <v>17.303560000000001</v>
      </c>
      <c r="E250" s="82">
        <v>461.10847654000003</v>
      </c>
      <c r="F250" s="82">
        <v>529.97083631999897</v>
      </c>
      <c r="G250" s="82">
        <v>84.406657920000001</v>
      </c>
      <c r="I250" s="82">
        <f t="shared" si="83"/>
        <v>8306.7463682200014</v>
      </c>
      <c r="J250" s="67">
        <f t="shared" si="72"/>
        <v>0.18408951448167662</v>
      </c>
      <c r="K250" s="67">
        <f t="shared" si="73"/>
        <v>4.9056515289127898</v>
      </c>
      <c r="L250" s="67">
        <f t="shared" si="74"/>
        <v>5.6382659954134713</v>
      </c>
      <c r="M250" s="67">
        <f t="shared" si="75"/>
        <v>0.89798750520203741</v>
      </c>
      <c r="N250" s="67"/>
      <c r="O250" s="67">
        <f t="shared" si="76"/>
        <v>88.37400545599003</v>
      </c>
      <c r="P250" s="67"/>
      <c r="Q250" s="67">
        <v>-0.53500000000000003</v>
      </c>
      <c r="R250" s="67">
        <v>-1.349</v>
      </c>
      <c r="S250" s="67">
        <v>-1.181</v>
      </c>
      <c r="T250" s="67"/>
      <c r="U250" s="67">
        <f t="shared" si="77"/>
        <v>0.42874429706003503</v>
      </c>
      <c r="V250" s="67">
        <f t="shared" si="78"/>
        <v>0.49277336080510303</v>
      </c>
      <c r="W250" s="67">
        <f t="shared" si="79"/>
        <v>7.8482342134861938E-2</v>
      </c>
      <c r="X250" s="67">
        <f t="shared" si="80"/>
        <v>1</v>
      </c>
      <c r="Y250" s="88">
        <f t="shared" si="81"/>
        <v>-0.9868171087144747</v>
      </c>
      <c r="Z250" s="89">
        <f t="shared" si="82"/>
        <v>-9.8681710871447465E-3</v>
      </c>
    </row>
    <row r="251" spans="1:26">
      <c r="A251" s="70" t="s">
        <v>33</v>
      </c>
      <c r="B251" s="70">
        <v>1995</v>
      </c>
      <c r="C251" s="82">
        <v>10954.619994000001</v>
      </c>
      <c r="D251" s="82">
        <v>16.542669</v>
      </c>
      <c r="E251" s="82">
        <v>371.09333699000001</v>
      </c>
      <c r="F251" s="82">
        <v>643.40432250000003</v>
      </c>
      <c r="G251" s="82">
        <v>86.809518339999897</v>
      </c>
      <c r="I251" s="82">
        <f t="shared" si="83"/>
        <v>9836.7701471700002</v>
      </c>
      <c r="J251" s="67">
        <f t="shared" si="72"/>
        <v>0.15101088863931977</v>
      </c>
      <c r="K251" s="67">
        <f t="shared" si="73"/>
        <v>3.3875509802553903</v>
      </c>
      <c r="L251" s="67">
        <f t="shared" si="74"/>
        <v>5.8733604894775135</v>
      </c>
      <c r="M251" s="67">
        <f t="shared" si="75"/>
        <v>0.79244664249007901</v>
      </c>
      <c r="N251" s="67"/>
      <c r="O251" s="67">
        <f t="shared" si="76"/>
        <v>89.795630999137686</v>
      </c>
      <c r="P251" s="67"/>
      <c r="Q251" s="67">
        <v>-0.89200000000000002</v>
      </c>
      <c r="R251" s="67">
        <v>-0.749</v>
      </c>
      <c r="S251" s="67">
        <v>-0.54400000000000004</v>
      </c>
      <c r="T251" s="67"/>
      <c r="U251" s="67">
        <f t="shared" si="77"/>
        <v>0.33695715823917272</v>
      </c>
      <c r="V251" s="67">
        <f t="shared" si="78"/>
        <v>0.5842187678897679</v>
      </c>
      <c r="W251" s="67">
        <f t="shared" si="79"/>
        <v>7.8824073871059441E-2</v>
      </c>
      <c r="X251" s="67">
        <f t="shared" si="80"/>
        <v>1</v>
      </c>
      <c r="Y251" s="88">
        <f t="shared" si="81"/>
        <v>-0.78102593848463453</v>
      </c>
      <c r="Z251" s="89">
        <f t="shared" si="82"/>
        <v>-7.8102593848463457E-3</v>
      </c>
    </row>
    <row r="252" spans="1:26">
      <c r="A252" s="70" t="s">
        <v>33</v>
      </c>
      <c r="B252" s="70">
        <v>1996</v>
      </c>
      <c r="C252" s="82">
        <v>11879.594375000001</v>
      </c>
      <c r="D252" s="82">
        <v>48.496544</v>
      </c>
      <c r="E252" s="82">
        <v>489.86147169999902</v>
      </c>
      <c r="F252" s="82">
        <v>653.88981697999895</v>
      </c>
      <c r="G252" s="82">
        <v>79.620514439999894</v>
      </c>
      <c r="I252" s="82">
        <f t="shared" si="83"/>
        <v>10607.726027880004</v>
      </c>
      <c r="J252" s="67">
        <f t="shared" si="72"/>
        <v>0.40823400588540715</v>
      </c>
      <c r="K252" s="67">
        <f t="shared" si="73"/>
        <v>4.1235538540851815</v>
      </c>
      <c r="L252" s="67">
        <f t="shared" si="74"/>
        <v>5.5043109750958896</v>
      </c>
      <c r="M252" s="67">
        <f t="shared" si="75"/>
        <v>0.67022923448932903</v>
      </c>
      <c r="N252" s="67"/>
      <c r="O252" s="67">
        <f t="shared" si="76"/>
        <v>89.293671930444205</v>
      </c>
      <c r="P252" s="67"/>
      <c r="Q252" s="67">
        <v>-0.25600000000000001</v>
      </c>
      <c r="R252" s="67">
        <v>-0.61499999999999999</v>
      </c>
      <c r="S252" s="67">
        <v>1.0369999999999999</v>
      </c>
      <c r="T252" s="67"/>
      <c r="U252" s="67">
        <f t="shared" si="77"/>
        <v>0.40041912887863867</v>
      </c>
      <c r="V252" s="67">
        <f t="shared" si="78"/>
        <v>0.53449802857346096</v>
      </c>
      <c r="W252" s="67">
        <f t="shared" si="79"/>
        <v>6.5082842547900463E-2</v>
      </c>
      <c r="X252" s="67">
        <f t="shared" si="80"/>
        <v>1</v>
      </c>
      <c r="Y252" s="88">
        <f t="shared" si="81"/>
        <v>-0.36373267684343724</v>
      </c>
      <c r="Z252" s="89">
        <f t="shared" si="82"/>
        <v>-3.6373267684343723E-3</v>
      </c>
    </row>
    <row r="253" spans="1:26">
      <c r="A253" s="70" t="s">
        <v>33</v>
      </c>
      <c r="B253" s="70">
        <v>1997</v>
      </c>
      <c r="C253" s="82">
        <v>11166.989637000001</v>
      </c>
      <c r="D253" s="82">
        <v>57.521735999999898</v>
      </c>
      <c r="E253" s="82">
        <v>471.63496304</v>
      </c>
      <c r="F253" s="82">
        <v>641.16990124999904</v>
      </c>
      <c r="G253" s="82">
        <v>76.736825190000005</v>
      </c>
      <c r="I253" s="82">
        <f t="shared" si="83"/>
        <v>9919.9262115199999</v>
      </c>
      <c r="J253" s="67">
        <f t="shared" si="72"/>
        <v>0.51510512564112176</v>
      </c>
      <c r="K253" s="67">
        <f t="shared" si="73"/>
        <v>4.2234745295841805</v>
      </c>
      <c r="L253" s="67">
        <f t="shared" si="74"/>
        <v>5.7416539469651431</v>
      </c>
      <c r="M253" s="67">
        <f t="shared" si="75"/>
        <v>0.6871755744784166</v>
      </c>
      <c r="N253" s="67"/>
      <c r="O253" s="67">
        <f t="shared" si="76"/>
        <v>88.832590823331131</v>
      </c>
      <c r="P253" s="67"/>
      <c r="Q253" s="67">
        <v>0.995</v>
      </c>
      <c r="R253" s="67">
        <v>3.1E-2</v>
      </c>
      <c r="S253" s="67">
        <v>1.228</v>
      </c>
      <c r="T253" s="67"/>
      <c r="U253" s="67">
        <f t="shared" si="77"/>
        <v>0.39648460176807448</v>
      </c>
      <c r="V253" s="67">
        <f t="shared" si="78"/>
        <v>0.53900582629456439</v>
      </c>
      <c r="W253" s="67">
        <f t="shared" si="79"/>
        <v>6.4509571937361052E-2</v>
      </c>
      <c r="X253" s="67">
        <f t="shared" si="80"/>
        <v>0.99999999999999989</v>
      </c>
      <c r="Y253" s="88">
        <f t="shared" si="81"/>
        <v>0.49042911371344494</v>
      </c>
      <c r="Z253" s="89">
        <f t="shared" si="82"/>
        <v>4.9042911371344495E-3</v>
      </c>
    </row>
    <row r="254" spans="1:26">
      <c r="A254" s="70" t="s">
        <v>33</v>
      </c>
      <c r="B254" s="70">
        <v>1998</v>
      </c>
      <c r="C254" s="82">
        <v>10867.735420000001</v>
      </c>
      <c r="D254" s="82">
        <v>17.497844000000001</v>
      </c>
      <c r="E254" s="82">
        <v>525.74605781000002</v>
      </c>
      <c r="F254" s="82">
        <v>688.13174755</v>
      </c>
      <c r="G254" s="82">
        <v>77.391118469999896</v>
      </c>
      <c r="I254" s="82">
        <f t="shared" si="83"/>
        <v>9558.9686521700023</v>
      </c>
      <c r="J254" s="67">
        <f t="shared" si="72"/>
        <v>0.1610072689826304</v>
      </c>
      <c r="K254" s="67">
        <f t="shared" si="73"/>
        <v>4.8376781131648121</v>
      </c>
      <c r="L254" s="67">
        <f t="shared" si="74"/>
        <v>6.3318779944129338</v>
      </c>
      <c r="M254" s="67">
        <f t="shared" si="75"/>
        <v>0.71211816886502644</v>
      </c>
      <c r="N254" s="67"/>
      <c r="O254" s="67">
        <f t="shared" si="76"/>
        <v>87.957318454574605</v>
      </c>
      <c r="P254" s="67"/>
      <c r="Q254" s="67">
        <v>1.8779999999999999</v>
      </c>
      <c r="R254" s="67">
        <v>0.47</v>
      </c>
      <c r="S254" s="67">
        <v>-1.5469999999999999</v>
      </c>
      <c r="T254" s="67"/>
      <c r="U254" s="67">
        <f t="shared" si="77"/>
        <v>0.40715458113140207</v>
      </c>
      <c r="V254" s="67">
        <f t="shared" si="78"/>
        <v>0.53291125872444134</v>
      </c>
      <c r="W254" s="67">
        <f t="shared" si="79"/>
        <v>5.9934160144156541E-2</v>
      </c>
      <c r="X254" s="67">
        <f t="shared" si="80"/>
        <v>1</v>
      </c>
      <c r="Y254" s="88">
        <f t="shared" si="81"/>
        <v>0.92238644922225022</v>
      </c>
      <c r="Z254" s="89">
        <f t="shared" si="82"/>
        <v>9.2238644922225024E-3</v>
      </c>
    </row>
    <row r="255" spans="1:26">
      <c r="A255" s="70" t="s">
        <v>33</v>
      </c>
      <c r="B255" s="70">
        <v>1999</v>
      </c>
      <c r="C255" s="82">
        <v>11035.073886</v>
      </c>
      <c r="D255" s="82">
        <v>19.493749999999899</v>
      </c>
      <c r="E255" s="82">
        <v>591.21366262000004</v>
      </c>
      <c r="F255" s="82">
        <v>715.055887909999</v>
      </c>
      <c r="G255" s="82">
        <v>87.173460840000004</v>
      </c>
      <c r="I255" s="82">
        <f t="shared" si="83"/>
        <v>9622.1371246300005</v>
      </c>
      <c r="J255" s="67">
        <f t="shared" si="72"/>
        <v>0.17665264593045696</v>
      </c>
      <c r="K255" s="67">
        <f t="shared" si="73"/>
        <v>5.3575868066462355</v>
      </c>
      <c r="L255" s="67">
        <f t="shared" si="74"/>
        <v>6.4798468528350996</v>
      </c>
      <c r="M255" s="67">
        <f t="shared" si="75"/>
        <v>0.78996716959544244</v>
      </c>
      <c r="N255" s="67"/>
      <c r="O255" s="67">
        <f t="shared" si="76"/>
        <v>87.195946524992763</v>
      </c>
      <c r="P255" s="67"/>
      <c r="Q255" s="67">
        <v>3.1280000000000001</v>
      </c>
      <c r="R255" s="67">
        <v>0.53500000000000003</v>
      </c>
      <c r="S255" s="67">
        <v>-2.202</v>
      </c>
      <c r="T255" s="67"/>
      <c r="U255" s="67">
        <f t="shared" si="77"/>
        <v>0.42428262784764575</v>
      </c>
      <c r="V255" s="67">
        <f t="shared" si="78"/>
        <v>0.51315761181146091</v>
      </c>
      <c r="W255" s="67">
        <f t="shared" si="79"/>
        <v>6.2559760340893458E-2</v>
      </c>
      <c r="X255" s="67">
        <f t="shared" si="80"/>
        <v>1</v>
      </c>
      <c r="Y255" s="88">
        <f t="shared" si="81"/>
        <v>1.4639387899559202</v>
      </c>
      <c r="Z255" s="89">
        <f t="shared" si="82"/>
        <v>1.4639387899559202E-2</v>
      </c>
    </row>
    <row r="256" spans="1:26">
      <c r="A256" s="70" t="s">
        <v>33</v>
      </c>
      <c r="B256" s="70">
        <v>2000</v>
      </c>
      <c r="C256" s="82">
        <v>10964.488448</v>
      </c>
      <c r="D256" s="82">
        <v>30.669644000000002</v>
      </c>
      <c r="E256" s="82">
        <v>589.17444129</v>
      </c>
      <c r="F256" s="82">
        <v>607.43197511999995</v>
      </c>
      <c r="G256" s="82">
        <v>79.188681869999996</v>
      </c>
      <c r="I256" s="82">
        <f t="shared" si="83"/>
        <v>9658.0237057199993</v>
      </c>
      <c r="J256" s="67">
        <f t="shared" si="72"/>
        <v>0.27971796537023447</v>
      </c>
      <c r="K256" s="67">
        <f t="shared" si="73"/>
        <v>5.3734786085480311</v>
      </c>
      <c r="L256" s="67">
        <f t="shared" si="74"/>
        <v>5.5399937534778454</v>
      </c>
      <c r="M256" s="67">
        <f t="shared" si="75"/>
        <v>0.72222869535189826</v>
      </c>
      <c r="N256" s="67"/>
      <c r="O256" s="67">
        <f t="shared" si="76"/>
        <v>88.084580977251974</v>
      </c>
      <c r="P256" s="67"/>
      <c r="Q256" s="67">
        <v>3.7280000000000002</v>
      </c>
      <c r="R256" s="67">
        <v>1.2689999999999999</v>
      </c>
      <c r="S256" s="67">
        <v>-0.77600000000000002</v>
      </c>
      <c r="T256" s="67"/>
      <c r="U256" s="67">
        <f t="shared" si="77"/>
        <v>0.46180961353771666</v>
      </c>
      <c r="V256" s="67">
        <f t="shared" si="78"/>
        <v>0.47612032366241802</v>
      </c>
      <c r="W256" s="67">
        <f t="shared" si="79"/>
        <v>6.2070062799865364E-2</v>
      </c>
      <c r="X256" s="67">
        <f t="shared" si="80"/>
        <v>1</v>
      </c>
      <c r="Y256" s="88">
        <f t="shared" si="81"/>
        <v>2.2776565612635205</v>
      </c>
      <c r="Z256" s="89">
        <f t="shared" si="82"/>
        <v>2.2776565612635205E-2</v>
      </c>
    </row>
    <row r="257" spans="1:26">
      <c r="A257" s="70" t="s">
        <v>33</v>
      </c>
      <c r="B257" s="70">
        <v>2001</v>
      </c>
      <c r="C257" s="82">
        <v>10302.860546</v>
      </c>
      <c r="D257" s="82">
        <v>43.678275999999897</v>
      </c>
      <c r="E257" s="82">
        <v>491.65744126999903</v>
      </c>
      <c r="F257" s="82">
        <v>660.10845764999897</v>
      </c>
      <c r="G257" s="82">
        <v>52.487707890000003</v>
      </c>
      <c r="I257" s="82">
        <f t="shared" si="83"/>
        <v>9054.9286631899995</v>
      </c>
      <c r="J257" s="67">
        <f t="shared" si="72"/>
        <v>0.42394319330040459</v>
      </c>
      <c r="K257" s="67">
        <f t="shared" si="73"/>
        <v>4.7720479091690793</v>
      </c>
      <c r="L257" s="67">
        <f t="shared" si="74"/>
        <v>6.4070405952090708</v>
      </c>
      <c r="M257" s="67">
        <f t="shared" si="75"/>
        <v>0.50944791163244385</v>
      </c>
      <c r="N257" s="67"/>
      <c r="O257" s="67">
        <f t="shared" si="76"/>
        <v>87.887520390688977</v>
      </c>
      <c r="P257" s="67"/>
      <c r="Q257" s="67">
        <v>0.98</v>
      </c>
      <c r="R257" s="67">
        <v>1.0069999999999999</v>
      </c>
      <c r="S257" s="67">
        <v>-1.2549999999999999</v>
      </c>
      <c r="T257" s="67"/>
      <c r="U257" s="67">
        <f t="shared" si="77"/>
        <v>0.40826736037135292</v>
      </c>
      <c r="V257" s="67">
        <f t="shared" si="78"/>
        <v>0.54814737852319184</v>
      </c>
      <c r="W257" s="67">
        <f t="shared" si="79"/>
        <v>4.3585261105455249E-2</v>
      </c>
      <c r="X257" s="67">
        <f t="shared" si="80"/>
        <v>1</v>
      </c>
      <c r="Y257" s="88">
        <f t="shared" si="81"/>
        <v>0.89738692064943371</v>
      </c>
      <c r="Z257" s="89">
        <f t="shared" si="82"/>
        <v>8.9738692064943379E-3</v>
      </c>
    </row>
    <row r="258" spans="1:26">
      <c r="A258" s="70" t="s">
        <v>33</v>
      </c>
      <c r="B258" s="70">
        <v>2002</v>
      </c>
      <c r="C258" s="82">
        <v>10765.813901</v>
      </c>
      <c r="D258" s="82">
        <v>59.165452000000002</v>
      </c>
      <c r="E258" s="82">
        <v>473.03925758999998</v>
      </c>
      <c r="F258" s="82">
        <v>664.64397938000002</v>
      </c>
      <c r="G258" s="82">
        <v>48.911612599999899</v>
      </c>
      <c r="I258" s="82">
        <f t="shared" si="83"/>
        <v>9520.0535994300008</v>
      </c>
      <c r="J258" s="67">
        <f t="shared" si="72"/>
        <v>0.5495678500861354</v>
      </c>
      <c r="K258" s="67">
        <f t="shared" si="73"/>
        <v>4.393901491702926</v>
      </c>
      <c r="L258" s="67">
        <f t="shared" si="74"/>
        <v>6.1736528746634152</v>
      </c>
      <c r="M258" s="67">
        <f t="shared" si="75"/>
        <v>0.45432340787032055</v>
      </c>
      <c r="N258" s="67"/>
      <c r="O258" s="67">
        <f t="shared" si="76"/>
        <v>88.428554375677209</v>
      </c>
      <c r="P258" s="67"/>
      <c r="Q258" s="67">
        <v>-0.46400000000000002</v>
      </c>
      <c r="R258" s="67">
        <v>0.41499999999999998</v>
      </c>
      <c r="S258" s="67">
        <v>-2.02</v>
      </c>
      <c r="T258" s="67"/>
      <c r="U258" s="67">
        <f t="shared" si="77"/>
        <v>0.39865271432909105</v>
      </c>
      <c r="V258" s="67">
        <f t="shared" si="78"/>
        <v>0.56012713995923269</v>
      </c>
      <c r="W258" s="67">
        <f t="shared" si="79"/>
        <v>4.1220145711676197E-2</v>
      </c>
      <c r="X258" s="67">
        <f t="shared" si="80"/>
        <v>0.99999999999999989</v>
      </c>
      <c r="Y258" s="88">
        <f t="shared" si="81"/>
        <v>-3.5786790703202634E-2</v>
      </c>
      <c r="Z258" s="89">
        <f t="shared" si="82"/>
        <v>-3.5786790703202636E-4</v>
      </c>
    </row>
    <row r="259" spans="1:26">
      <c r="A259" s="70" t="s">
        <v>33</v>
      </c>
      <c r="B259" s="70">
        <v>2003</v>
      </c>
      <c r="C259" s="82">
        <v>13671.382201</v>
      </c>
      <c r="D259" s="82">
        <v>60.948588000000001</v>
      </c>
      <c r="E259" s="82">
        <v>738.77336041999899</v>
      </c>
      <c r="F259" s="82">
        <v>1010.1530383</v>
      </c>
      <c r="G259" s="82">
        <v>82.317290229999898</v>
      </c>
      <c r="I259" s="82">
        <f t="shared" si="83"/>
        <v>11779.189924050002</v>
      </c>
      <c r="J259" s="67">
        <f t="shared" si="72"/>
        <v>0.44581145566643499</v>
      </c>
      <c r="K259" s="67">
        <f t="shared" si="73"/>
        <v>5.4037942145013034</v>
      </c>
      <c r="L259" s="67">
        <f t="shared" si="74"/>
        <v>7.388814265071983</v>
      </c>
      <c r="M259" s="67">
        <f t="shared" si="75"/>
        <v>0.60211388299844881</v>
      </c>
      <c r="N259" s="67"/>
      <c r="O259" s="67">
        <f t="shared" si="76"/>
        <v>86.159466181761829</v>
      </c>
      <c r="P259" s="67"/>
      <c r="Q259" s="67">
        <v>-0.67600000000000005</v>
      </c>
      <c r="R259" s="67">
        <v>0.54300000000000004</v>
      </c>
      <c r="S259" s="67">
        <v>-1.5329999999999999</v>
      </c>
      <c r="T259" s="67"/>
      <c r="U259" s="67">
        <f t="shared" si="77"/>
        <v>0.40342711616038274</v>
      </c>
      <c r="V259" s="67">
        <f t="shared" si="78"/>
        <v>0.55162130763667128</v>
      </c>
      <c r="W259" s="67">
        <f t="shared" si="79"/>
        <v>4.4951576202946049E-2</v>
      </c>
      <c r="X259" s="67">
        <f t="shared" si="80"/>
        <v>1</v>
      </c>
      <c r="Y259" s="88">
        <f t="shared" si="81"/>
        <v>-4.2097126796822523E-2</v>
      </c>
      <c r="Z259" s="89">
        <f t="shared" si="82"/>
        <v>-4.2097126796822521E-4</v>
      </c>
    </row>
    <row r="260" spans="1:26">
      <c r="A260" s="70" t="s">
        <v>33</v>
      </c>
      <c r="B260" s="70">
        <v>2004</v>
      </c>
      <c r="C260" s="82">
        <v>15223.957559</v>
      </c>
      <c r="D260" s="82">
        <v>72.617321000000004</v>
      </c>
      <c r="E260" s="82">
        <v>756.43628808999995</v>
      </c>
      <c r="F260" s="82">
        <v>1148.0968121000001</v>
      </c>
      <c r="G260" s="82">
        <v>70.197667839999994</v>
      </c>
      <c r="I260" s="82">
        <f t="shared" si="83"/>
        <v>13176.609469969999</v>
      </c>
      <c r="J260" s="67">
        <f t="shared" si="72"/>
        <v>0.47699371676893937</v>
      </c>
      <c r="K260" s="67">
        <f t="shared" si="73"/>
        <v>4.9687230482511096</v>
      </c>
      <c r="L260" s="67">
        <f t="shared" si="74"/>
        <v>7.5413821120466515</v>
      </c>
      <c r="M260" s="67">
        <f t="shared" si="75"/>
        <v>0.46109999694856602</v>
      </c>
      <c r="N260" s="67"/>
      <c r="O260" s="67">
        <f t="shared" si="76"/>
        <v>86.551801125984724</v>
      </c>
      <c r="P260" s="67"/>
      <c r="Q260" s="67">
        <v>0.19400000000000001</v>
      </c>
      <c r="R260" s="67">
        <v>1.0129999999999999</v>
      </c>
      <c r="S260" s="67">
        <v>-0.60599999999999998</v>
      </c>
      <c r="T260" s="67"/>
      <c r="U260" s="67">
        <f t="shared" si="77"/>
        <v>0.38305793394034371</v>
      </c>
      <c r="V260" s="67">
        <f t="shared" si="78"/>
        <v>0.58139409720411983</v>
      </c>
      <c r="W260" s="67">
        <f t="shared" si="79"/>
        <v>3.5547968855536433E-2</v>
      </c>
      <c r="X260" s="67">
        <f t="shared" si="80"/>
        <v>1</v>
      </c>
      <c r="Y260" s="88">
        <f t="shared" si="81"/>
        <v>0.6417233905257449</v>
      </c>
      <c r="Z260" s="89">
        <f t="shared" si="82"/>
        <v>6.4172339052574493E-3</v>
      </c>
    </row>
    <row r="261" spans="1:26">
      <c r="A261" s="70" t="s">
        <v>33</v>
      </c>
      <c r="B261" s="70">
        <v>2005</v>
      </c>
      <c r="C261" s="82">
        <v>17434.446649000001</v>
      </c>
      <c r="D261" s="82">
        <v>100.440169</v>
      </c>
      <c r="E261" s="82">
        <v>898.5520626</v>
      </c>
      <c r="F261" s="82">
        <v>1223.7924559</v>
      </c>
      <c r="G261" s="82">
        <v>82.103849549999893</v>
      </c>
      <c r="I261" s="82">
        <f t="shared" si="83"/>
        <v>15129.55811195</v>
      </c>
      <c r="J261" s="67">
        <f t="shared" si="72"/>
        <v>0.57610184608733206</v>
      </c>
      <c r="K261" s="67">
        <f t="shared" si="73"/>
        <v>5.1538891981497947</v>
      </c>
      <c r="L261" s="67">
        <f t="shared" si="74"/>
        <v>7.0193937355057603</v>
      </c>
      <c r="M261" s="67">
        <f t="shared" si="75"/>
        <v>0.4709289098929284</v>
      </c>
      <c r="N261" s="67"/>
      <c r="O261" s="67">
        <f t="shared" si="76"/>
        <v>86.779686310364184</v>
      </c>
      <c r="P261" s="67"/>
      <c r="Q261" s="67">
        <v>0.92700000000000005</v>
      </c>
      <c r="R261" s="67">
        <v>0.81899999999999995</v>
      </c>
      <c r="S261" s="67">
        <v>-0.70099999999999996</v>
      </c>
      <c r="T261" s="67"/>
      <c r="U261" s="67">
        <f t="shared" si="77"/>
        <v>0.40760857710395676</v>
      </c>
      <c r="V261" s="67">
        <f t="shared" si="78"/>
        <v>0.55514679937028255</v>
      </c>
      <c r="W261" s="67">
        <f t="shared" si="79"/>
        <v>3.7244623525760738E-2</v>
      </c>
      <c r="X261" s="67">
        <f t="shared" si="80"/>
        <v>1</v>
      </c>
      <c r="Y261" s="88">
        <f t="shared" si="81"/>
        <v>0.8064098985680711</v>
      </c>
      <c r="Z261" s="89">
        <f t="shared" si="82"/>
        <v>8.0640989856807111E-3</v>
      </c>
    </row>
    <row r="262" spans="1:26">
      <c r="A262" s="70" t="s">
        <v>33</v>
      </c>
      <c r="B262" s="70">
        <v>2006</v>
      </c>
      <c r="C262" s="82">
        <v>20942.7617939999</v>
      </c>
      <c r="D262" s="82">
        <v>156.32553100000001</v>
      </c>
      <c r="E262" s="82">
        <v>1032.2528199999899</v>
      </c>
      <c r="F262" s="82">
        <v>1232.4959457999901</v>
      </c>
      <c r="G262" s="82">
        <v>64.122970109999898</v>
      </c>
      <c r="I262" s="82">
        <f t="shared" si="83"/>
        <v>18457.564527089922</v>
      </c>
      <c r="J262" s="67">
        <f t="shared" si="72"/>
        <v>0.74644181382413122</v>
      </c>
      <c r="K262" s="67">
        <f t="shared" si="73"/>
        <v>4.9289240366365155</v>
      </c>
      <c r="L262" s="67">
        <f t="shared" si="74"/>
        <v>5.8850688267537858</v>
      </c>
      <c r="M262" s="67">
        <f t="shared" si="75"/>
        <v>0.30618201525059185</v>
      </c>
      <c r="N262" s="67"/>
      <c r="O262" s="67">
        <f t="shared" si="76"/>
        <v>88.133383307534984</v>
      </c>
      <c r="P262" s="67"/>
      <c r="Q262" s="67">
        <v>0.89700000000000002</v>
      </c>
      <c r="R262" s="67">
        <v>1.121</v>
      </c>
      <c r="S262" s="67">
        <v>-0.42399999999999999</v>
      </c>
      <c r="T262" s="67"/>
      <c r="U262" s="67">
        <f t="shared" si="77"/>
        <v>0.44324159380836364</v>
      </c>
      <c r="V262" s="67">
        <f t="shared" si="78"/>
        <v>0.52922448531430466</v>
      </c>
      <c r="W262" s="67">
        <f t="shared" si="79"/>
        <v>2.753392087733187E-2</v>
      </c>
      <c r="X262" s="67">
        <f t="shared" si="80"/>
        <v>1.0000000000000002</v>
      </c>
      <c r="Y262" s="88">
        <f t="shared" si="81"/>
        <v>0.979173975231449</v>
      </c>
      <c r="Z262" s="89">
        <f t="shared" si="82"/>
        <v>9.7917397523144892E-3</v>
      </c>
    </row>
    <row r="263" spans="1:26">
      <c r="A263" s="70" t="s">
        <v>33</v>
      </c>
      <c r="B263" s="70">
        <v>2007</v>
      </c>
      <c r="C263" s="82">
        <v>20942.7617939999</v>
      </c>
      <c r="D263" s="82">
        <v>156.32553100000001</v>
      </c>
      <c r="E263" s="82">
        <v>1032.2528199999899</v>
      </c>
      <c r="F263" s="82">
        <v>1232.4959457999901</v>
      </c>
      <c r="G263" s="82">
        <v>64.122970109999898</v>
      </c>
      <c r="I263" s="82">
        <f t="shared" si="83"/>
        <v>18457.564527089922</v>
      </c>
      <c r="J263" s="67">
        <f t="shared" si="72"/>
        <v>0.74644181382413122</v>
      </c>
      <c r="K263" s="67">
        <f t="shared" si="73"/>
        <v>4.9289240366365155</v>
      </c>
      <c r="L263" s="67">
        <f t="shared" si="74"/>
        <v>5.8850688267537858</v>
      </c>
      <c r="M263" s="67">
        <f t="shared" si="75"/>
        <v>0.30618201525059185</v>
      </c>
      <c r="N263" s="67"/>
      <c r="O263" s="67">
        <f t="shared" si="76"/>
        <v>88.133383307534984</v>
      </c>
      <c r="P263" s="67"/>
      <c r="Q263" s="67">
        <v>9.9000000000000005E-2</v>
      </c>
      <c r="R263" s="67">
        <v>2.17</v>
      </c>
      <c r="S263" s="67">
        <v>0.28699999999999998</v>
      </c>
      <c r="T263" s="67"/>
      <c r="U263" s="67">
        <f t="shared" si="77"/>
        <v>0.44324159380836364</v>
      </c>
      <c r="V263" s="67">
        <f t="shared" si="78"/>
        <v>0.52922448531430466</v>
      </c>
      <c r="W263" s="67">
        <f t="shared" si="79"/>
        <v>2.753392087733187E-2</v>
      </c>
      <c r="X263" s="67">
        <f t="shared" si="80"/>
        <v>1.0000000000000002</v>
      </c>
      <c r="Y263" s="88">
        <f t="shared" si="81"/>
        <v>1.2002002862108634</v>
      </c>
      <c r="Z263" s="89">
        <f t="shared" si="82"/>
        <v>1.2002002862108634E-2</v>
      </c>
    </row>
    <row r="264" spans="1:26">
      <c r="A264" s="70" t="s">
        <v>33</v>
      </c>
      <c r="B264" s="70">
        <v>2008</v>
      </c>
      <c r="C264" s="82">
        <v>20942.7617939999</v>
      </c>
      <c r="D264" s="82">
        <v>156.32553100000001</v>
      </c>
      <c r="E264" s="82">
        <v>1032.2528199999899</v>
      </c>
      <c r="F264" s="82">
        <v>1232.4959457999901</v>
      </c>
      <c r="G264" s="82">
        <v>64.122970109999898</v>
      </c>
      <c r="I264" s="82">
        <f t="shared" si="83"/>
        <v>18457.564527089922</v>
      </c>
      <c r="J264" s="67">
        <f t="shared" si="72"/>
        <v>0.74644181382413122</v>
      </c>
      <c r="K264" s="67">
        <f t="shared" si="73"/>
        <v>4.9289240366365155</v>
      </c>
      <c r="L264" s="67">
        <f t="shared" si="74"/>
        <v>5.8850688267537858</v>
      </c>
      <c r="M264" s="67">
        <f t="shared" si="75"/>
        <v>0.30618201525059185</v>
      </c>
      <c r="N264" s="67"/>
      <c r="O264" s="67">
        <f t="shared" si="76"/>
        <v>88.133383307534984</v>
      </c>
      <c r="P264" s="67"/>
      <c r="Q264" s="67">
        <v>-2.2240000000000002</v>
      </c>
      <c r="R264" s="67">
        <v>1.339</v>
      </c>
      <c r="S264" s="67">
        <v>-1.57</v>
      </c>
      <c r="T264" s="67"/>
      <c r="U264" s="67">
        <f t="shared" si="77"/>
        <v>0.44324159380836364</v>
      </c>
      <c r="V264" s="67">
        <f t="shared" si="78"/>
        <v>0.52922448531430466</v>
      </c>
      <c r="W264" s="67">
        <f t="shared" si="79"/>
        <v>2.753392087733187E-2</v>
      </c>
      <c r="X264" s="67">
        <f t="shared" si="80"/>
        <v>1.0000000000000002</v>
      </c>
      <c r="Y264" s="88">
        <f t="shared" si="81"/>
        <v>-0.3203659745713579</v>
      </c>
      <c r="Z264" s="89">
        <f t="shared" si="82"/>
        <v>-3.2036597457135792E-3</v>
      </c>
    </row>
    <row r="265" spans="1:26">
      <c r="A265" s="70" t="s">
        <v>33</v>
      </c>
      <c r="B265" s="70">
        <v>2009</v>
      </c>
      <c r="C265" s="82"/>
      <c r="J265" s="67"/>
      <c r="K265" s="67"/>
      <c r="L265" s="67"/>
      <c r="M265" s="67"/>
      <c r="N265" s="67"/>
      <c r="O265" s="67"/>
      <c r="P265" s="67"/>
      <c r="Q265" s="67">
        <v>-6.9880000000000004</v>
      </c>
      <c r="R265" s="67">
        <v>-3.2759999999999998</v>
      </c>
      <c r="S265" s="67">
        <v>-7.3319999999999999</v>
      </c>
      <c r="T265" s="67"/>
      <c r="U265" s="67"/>
      <c r="V265" s="67"/>
      <c r="W265" s="67"/>
      <c r="X265" s="67"/>
      <c r="Y265" s="88"/>
      <c r="Z265" s="89"/>
    </row>
    <row r="266" spans="1:26">
      <c r="A266" s="70" t="s">
        <v>33</v>
      </c>
      <c r="B266" s="70">
        <v>2010</v>
      </c>
      <c r="C266" s="82"/>
      <c r="J266" s="67"/>
      <c r="K266" s="67"/>
      <c r="L266" s="67"/>
      <c r="M266" s="67"/>
      <c r="N266" s="67"/>
      <c r="O266" s="67"/>
      <c r="P266" s="67"/>
      <c r="Q266" s="67">
        <v>-5.1289999999999996</v>
      </c>
      <c r="R266" s="67">
        <v>-2.6549999999999998</v>
      </c>
      <c r="S266" s="67">
        <v>-3.6139999999999999</v>
      </c>
      <c r="T266" s="67"/>
      <c r="U266" s="67"/>
      <c r="V266" s="67"/>
      <c r="W266" s="67"/>
      <c r="X266" s="67"/>
      <c r="Y266" s="88"/>
      <c r="Z266" s="89"/>
    </row>
    <row r="267" spans="1:26">
      <c r="A267" s="70" t="s">
        <v>33</v>
      </c>
      <c r="B267" s="70">
        <v>2011</v>
      </c>
      <c r="C267" s="82"/>
      <c r="J267" s="67"/>
      <c r="K267" s="67"/>
      <c r="L267" s="67"/>
      <c r="M267" s="67"/>
      <c r="N267" s="67"/>
      <c r="O267" s="67"/>
      <c r="P267" s="67"/>
      <c r="Q267" s="67">
        <v>-5.117</v>
      </c>
      <c r="R267" s="67">
        <v>-3.1930000000000001</v>
      </c>
      <c r="S267" s="67">
        <v>-4.5679999999999996</v>
      </c>
      <c r="T267" s="67"/>
      <c r="U267" s="67"/>
      <c r="V267" s="67"/>
      <c r="W267" s="67"/>
      <c r="X267" s="67"/>
      <c r="Y267" s="88"/>
      <c r="Z267" s="89"/>
    </row>
    <row r="268" spans="1:26">
      <c r="C268" s="82"/>
      <c r="I268" s="82">
        <f t="shared" si="83"/>
        <v>0</v>
      </c>
      <c r="J268" s="67"/>
      <c r="K268" s="67"/>
      <c r="L268" s="67"/>
      <c r="M268" s="67"/>
      <c r="N268" s="67"/>
      <c r="O268" s="67"/>
      <c r="P268" s="67" t="s">
        <v>54</v>
      </c>
      <c r="Q268" s="67" t="s">
        <v>55</v>
      </c>
      <c r="R268" s="67" t="s">
        <v>56</v>
      </c>
      <c r="S268" s="67" t="s">
        <v>57</v>
      </c>
      <c r="T268" s="67" t="s">
        <v>58</v>
      </c>
      <c r="U268" s="67"/>
      <c r="V268" s="67"/>
      <c r="W268" s="67"/>
      <c r="X268" s="67"/>
      <c r="Y268" s="88"/>
      <c r="Z268" s="89"/>
    </row>
    <row r="269" spans="1:26" ht="12.75" hidden="1" customHeight="1">
      <c r="A269" s="70" t="s">
        <v>34</v>
      </c>
      <c r="B269" s="70">
        <v>1980</v>
      </c>
      <c r="C269" s="82">
        <v>8477.58806799999</v>
      </c>
      <c r="D269" s="82">
        <v>2.5318489999999998</v>
      </c>
      <c r="E269" s="82">
        <v>437.908304329999</v>
      </c>
      <c r="F269" s="82">
        <v>3765.1456496000001</v>
      </c>
      <c r="G269" s="82">
        <v>53.185949030000003</v>
      </c>
      <c r="H269" s="82">
        <v>2740.12224883</v>
      </c>
      <c r="I269" s="82">
        <f t="shared" si="83"/>
        <v>1478.69406720999</v>
      </c>
      <c r="J269" s="67">
        <f t="shared" si="72"/>
        <v>2.9865204344580835E-2</v>
      </c>
      <c r="K269" s="67">
        <f t="shared" si="73"/>
        <v>5.1654822199129233</v>
      </c>
      <c r="L269" s="67">
        <f t="shared" si="74"/>
        <v>44.412934662538554</v>
      </c>
      <c r="M269" s="67">
        <f t="shared" si="75"/>
        <v>0.62737123582070309</v>
      </c>
      <c r="N269" s="67">
        <f t="shared" si="75"/>
        <v>32.321955570984031</v>
      </c>
      <c r="O269" s="67">
        <f t="shared" si="76"/>
        <v>17.442391106399199</v>
      </c>
      <c r="P269" s="67"/>
      <c r="Q269" s="67">
        <v>-2.5870000000000002</v>
      </c>
      <c r="R269" s="67">
        <v>9.0999999999999998E-2</v>
      </c>
      <c r="S269" s="67">
        <v>-6.4850000000000003</v>
      </c>
      <c r="T269" s="67"/>
      <c r="U269" s="67">
        <f t="shared" si="77"/>
        <v>0.10288618929244471</v>
      </c>
      <c r="V269" s="67">
        <f t="shared" si="78"/>
        <v>0.88461781653368088</v>
      </c>
      <c r="W269" s="67">
        <f t="shared" si="79"/>
        <v>1.2495994173874427E-2</v>
      </c>
      <c r="X269" s="67">
        <f t="shared" si="80"/>
        <v>1</v>
      </c>
      <c r="Y269" s="88">
        <f t="shared" si="81"/>
        <v>-0.2667028726125652</v>
      </c>
      <c r="Z269" s="89">
        <f t="shared" si="82"/>
        <v>-2.6670287261256519E-3</v>
      </c>
    </row>
    <row r="270" spans="1:26" ht="12.75" hidden="1" customHeight="1">
      <c r="A270" s="70" t="s">
        <v>34</v>
      </c>
      <c r="B270" s="70">
        <v>1981</v>
      </c>
      <c r="C270" s="82">
        <v>7787.0682669999896</v>
      </c>
      <c r="D270" s="82">
        <v>1.4652829999999999</v>
      </c>
      <c r="E270" s="82">
        <v>485.843382009999</v>
      </c>
      <c r="F270" s="82">
        <v>3218.7444090999902</v>
      </c>
      <c r="G270" s="82">
        <v>77.854566370000001</v>
      </c>
      <c r="H270" s="82">
        <v>2399.6313229299899</v>
      </c>
      <c r="I270" s="82">
        <f t="shared" si="83"/>
        <v>1603.5293035900099</v>
      </c>
      <c r="J270" s="67">
        <f t="shared" si="72"/>
        <v>1.881687625893266E-2</v>
      </c>
      <c r="K270" s="67">
        <f t="shared" si="73"/>
        <v>6.2391052107364251</v>
      </c>
      <c r="L270" s="67">
        <f t="shared" si="74"/>
        <v>41.334483001007889</v>
      </c>
      <c r="M270" s="67">
        <f t="shared" si="75"/>
        <v>0.9997930376433426</v>
      </c>
      <c r="N270" s="67">
        <f t="shared" si="75"/>
        <v>30.815593759452952</v>
      </c>
      <c r="O270" s="67">
        <f t="shared" si="76"/>
        <v>20.592208114900455</v>
      </c>
      <c r="P270" s="67"/>
      <c r="Q270" s="67">
        <v>-1.712</v>
      </c>
      <c r="R270" s="67">
        <v>-2.081</v>
      </c>
      <c r="S270" s="67">
        <v>-5.2930000000000001</v>
      </c>
      <c r="T270" s="67"/>
      <c r="U270" s="67">
        <f t="shared" si="77"/>
        <v>0.1284470022521868</v>
      </c>
      <c r="V270" s="67">
        <f t="shared" si="78"/>
        <v>0.85096985093103794</v>
      </c>
      <c r="W270" s="67">
        <f t="shared" si="79"/>
        <v>2.0583146816775217E-2</v>
      </c>
      <c r="X270" s="67">
        <f t="shared" si="80"/>
        <v>1</v>
      </c>
      <c r="Y270" s="88">
        <f t="shared" si="81"/>
        <v>-2.0997161237444248</v>
      </c>
      <c r="Z270" s="89">
        <f t="shared" si="82"/>
        <v>-2.0997161237444249E-2</v>
      </c>
    </row>
    <row r="271" spans="1:26">
      <c r="A271" s="70" t="s">
        <v>34</v>
      </c>
      <c r="B271" s="70">
        <v>1982</v>
      </c>
      <c r="C271" s="82">
        <v>8061.866669</v>
      </c>
      <c r="D271" s="82">
        <v>4.4442019999999998</v>
      </c>
      <c r="E271" s="82">
        <v>567.82619463000003</v>
      </c>
      <c r="F271" s="82">
        <v>3269.0312404000001</v>
      </c>
      <c r="G271" s="82">
        <v>137.8864174</v>
      </c>
      <c r="H271" s="82">
        <v>2569.9076993899898</v>
      </c>
      <c r="I271" s="82">
        <f t="shared" si="83"/>
        <v>1512.77091518001</v>
      </c>
      <c r="J271" s="67">
        <f t="shared" si="72"/>
        <v>5.512621558340982E-2</v>
      </c>
      <c r="K271" s="67">
        <f t="shared" si="73"/>
        <v>7.0433587895151044</v>
      </c>
      <c r="L271" s="67">
        <f t="shared" si="74"/>
        <v>40.54930916893337</v>
      </c>
      <c r="M271" s="67">
        <f t="shared" si="75"/>
        <v>1.710353483396216</v>
      </c>
      <c r="N271" s="67">
        <f t="shared" si="75"/>
        <v>31.877328228113242</v>
      </c>
      <c r="O271" s="67">
        <f t="shared" si="76"/>
        <v>18.764524114458659</v>
      </c>
      <c r="P271" s="67"/>
      <c r="Q271" s="67">
        <v>-6.3550000000000004</v>
      </c>
      <c r="R271" s="67">
        <v>-1.56</v>
      </c>
      <c r="S271" s="67">
        <v>-4.7359999999999998</v>
      </c>
      <c r="T271" s="67"/>
      <c r="U271" s="67">
        <f t="shared" si="77"/>
        <v>0.14285856289402238</v>
      </c>
      <c r="V271" s="67">
        <f t="shared" si="78"/>
        <v>0.82245079476038296</v>
      </c>
      <c r="W271" s="67">
        <f t="shared" si="79"/>
        <v>3.4690642345594602E-2</v>
      </c>
      <c r="X271" s="67">
        <f t="shared" si="80"/>
        <v>1</v>
      </c>
      <c r="Y271" s="88">
        <f t="shared" si="81"/>
        <v>-2.3551842891664458</v>
      </c>
      <c r="Z271" s="89">
        <f t="shared" si="82"/>
        <v>-2.3551842891664457E-2</v>
      </c>
    </row>
    <row r="272" spans="1:26">
      <c r="A272" s="70" t="s">
        <v>34</v>
      </c>
      <c r="B272" s="70">
        <v>1983</v>
      </c>
      <c r="C272" s="82">
        <v>8610.2261789999902</v>
      </c>
      <c r="D272" s="82">
        <v>4.37216</v>
      </c>
      <c r="E272" s="82">
        <v>638.75131098999896</v>
      </c>
      <c r="F272" s="82">
        <v>3393.4406779999899</v>
      </c>
      <c r="G272" s="82">
        <v>220.75126983000001</v>
      </c>
      <c r="H272" s="82">
        <v>2766.8349478499899</v>
      </c>
      <c r="I272" s="82">
        <f t="shared" si="83"/>
        <v>1586.0758123300106</v>
      </c>
      <c r="J272" s="67">
        <f t="shared" ref="J272:J341" si="87">D272/$C272*100</f>
        <v>5.0778689306252255E-2</v>
      </c>
      <c r="K272" s="67">
        <f t="shared" ref="K272:K341" si="88">E272/$C272*100</f>
        <v>7.4185195337596213</v>
      </c>
      <c r="L272" s="67">
        <f t="shared" ref="L272:L341" si="89">F272/$C272*100</f>
        <v>39.411748396069555</v>
      </c>
      <c r="M272" s="67">
        <f t="shared" ref="M272:N341" si="90">G272/$C272*100</f>
        <v>2.5638266085088897</v>
      </c>
      <c r="N272" s="67">
        <f t="shared" ref="N272:N296" si="91">H272/$C272*100</f>
        <v>32.134288813436676</v>
      </c>
      <c r="O272" s="67">
        <f t="shared" ref="O272:O341" si="92">I272/$C272*100</f>
        <v>18.420837958918991</v>
      </c>
      <c r="P272" s="67"/>
      <c r="Q272" s="67">
        <v>-4.9610000000000003</v>
      </c>
      <c r="R272" s="67">
        <v>-0.36499999999999999</v>
      </c>
      <c r="S272" s="67">
        <v>-4.43</v>
      </c>
      <c r="T272" s="67"/>
      <c r="U272" s="67">
        <f t="shared" ref="U272:U341" si="93">K272/($K272+$L272+$M272)</f>
        <v>0.15019041452418186</v>
      </c>
      <c r="V272" s="67">
        <f t="shared" ref="V272:V341" si="94">L272/($K272+$L272+$M272)</f>
        <v>0.79790405643491358</v>
      </c>
      <c r="W272" s="67">
        <f t="shared" ref="W272:W341" si="95">M272/($K272+$L272+$M272)</f>
        <v>5.1905529040904515E-2</v>
      </c>
      <c r="X272" s="67">
        <f t="shared" ref="X272:X341" si="96">SUM(U272:W272)</f>
        <v>1</v>
      </c>
      <c r="Y272" s="88">
        <f t="shared" ref="Y272:Y341" si="97">Q272*U272+V272*R272+W272*S272</f>
        <v>-1.2662711207044166</v>
      </c>
      <c r="Z272" s="89">
        <f t="shared" si="82"/>
        <v>-1.2662711207044167E-2</v>
      </c>
    </row>
    <row r="273" spans="1:26">
      <c r="A273" s="70" t="s">
        <v>34</v>
      </c>
      <c r="B273" s="70">
        <v>1984</v>
      </c>
      <c r="C273" s="82">
        <v>9628.6979950000004</v>
      </c>
      <c r="D273" s="82">
        <v>7.1911740000000002</v>
      </c>
      <c r="E273" s="82">
        <v>896.70392933999995</v>
      </c>
      <c r="F273" s="82">
        <v>3568.7433377000002</v>
      </c>
      <c r="G273" s="82">
        <v>191.54440858000001</v>
      </c>
      <c r="H273" s="82">
        <v>3231.3825464299998</v>
      </c>
      <c r="I273" s="82">
        <f t="shared" si="83"/>
        <v>1733.1325989500019</v>
      </c>
      <c r="J273" s="67">
        <f t="shared" si="87"/>
        <v>7.4684801659936156E-2</v>
      </c>
      <c r="K273" s="67">
        <f t="shared" si="88"/>
        <v>9.3128264050408607</v>
      </c>
      <c r="L273" s="67">
        <f t="shared" si="89"/>
        <v>37.063612749648819</v>
      </c>
      <c r="M273" s="67">
        <f t="shared" si="90"/>
        <v>1.9893074710564749</v>
      </c>
      <c r="N273" s="67">
        <f t="shared" si="91"/>
        <v>33.559911715041792</v>
      </c>
      <c r="O273" s="67">
        <f t="shared" si="92"/>
        <v>17.999656857552129</v>
      </c>
      <c r="P273" s="67"/>
      <c r="Q273" s="67">
        <v>-1.113</v>
      </c>
      <c r="R273" s="67">
        <v>-0.76700000000000002</v>
      </c>
      <c r="S273" s="67">
        <v>-3.0670000000000002</v>
      </c>
      <c r="T273" s="67"/>
      <c r="U273" s="67">
        <f t="shared" si="93"/>
        <v>0.19255003912383392</v>
      </c>
      <c r="V273" s="67">
        <f t="shared" si="94"/>
        <v>0.76631945819934966</v>
      </c>
      <c r="W273" s="67">
        <f t="shared" si="95"/>
        <v>4.113050267681638E-2</v>
      </c>
      <c r="X273" s="67">
        <f t="shared" si="96"/>
        <v>1</v>
      </c>
      <c r="Y273" s="88">
        <f t="shared" si="97"/>
        <v>-0.92822246969352418</v>
      </c>
      <c r="Z273" s="89">
        <f t="shared" si="82"/>
        <v>-9.2822246969352425E-3</v>
      </c>
    </row>
    <row r="274" spans="1:26">
      <c r="A274" s="70" t="s">
        <v>34</v>
      </c>
      <c r="B274" s="70">
        <v>1985</v>
      </c>
      <c r="C274" s="82">
        <v>10400.938858</v>
      </c>
      <c r="D274" s="82">
        <v>13.1593719999999</v>
      </c>
      <c r="E274" s="82">
        <v>987.87640063000003</v>
      </c>
      <c r="F274" s="82">
        <v>3681.1574021000001</v>
      </c>
      <c r="G274" s="82">
        <v>168.60899515</v>
      </c>
      <c r="H274" s="82">
        <v>3612.7321197000001</v>
      </c>
      <c r="I274" s="82">
        <f t="shared" si="83"/>
        <v>1937.4045684199991</v>
      </c>
      <c r="J274" s="67">
        <f t="shared" si="87"/>
        <v>0.12652100141785008</v>
      </c>
      <c r="K274" s="67">
        <f t="shared" si="88"/>
        <v>9.4979541185377094</v>
      </c>
      <c r="L274" s="67">
        <f t="shared" si="89"/>
        <v>35.392549195389186</v>
      </c>
      <c r="M274" s="67">
        <f t="shared" si="90"/>
        <v>1.6210939940322067</v>
      </c>
      <c r="N274" s="67">
        <f t="shared" si="91"/>
        <v>34.734673177327899</v>
      </c>
      <c r="O274" s="67">
        <f t="shared" si="92"/>
        <v>18.627208513295148</v>
      </c>
      <c r="P274" s="67"/>
      <c r="Q274" s="67">
        <v>-0.44400000000000001</v>
      </c>
      <c r="R274" s="67">
        <v>-0.746</v>
      </c>
      <c r="S274" s="67">
        <v>-0.51300000000000001</v>
      </c>
      <c r="T274" s="67"/>
      <c r="U274" s="67">
        <f t="shared" si="93"/>
        <v>0.20420614789147246</v>
      </c>
      <c r="V274" s="67">
        <f t="shared" si="94"/>
        <v>0.76094030830742465</v>
      </c>
      <c r="W274" s="67">
        <f t="shared" si="95"/>
        <v>3.4853543801102775E-2</v>
      </c>
      <c r="X274" s="67">
        <f t="shared" si="96"/>
        <v>0.99999999999999989</v>
      </c>
      <c r="Y274" s="88">
        <f t="shared" si="97"/>
        <v>-0.67620886763111832</v>
      </c>
      <c r="Z274" s="89">
        <f t="shared" si="82"/>
        <v>-6.7620886763111836E-3</v>
      </c>
    </row>
    <row r="275" spans="1:26">
      <c r="A275" s="70" t="s">
        <v>34</v>
      </c>
      <c r="B275" s="70">
        <v>1986</v>
      </c>
      <c r="C275" s="82">
        <v>12605.67843</v>
      </c>
      <c r="D275" s="82">
        <v>8.8426179999999999</v>
      </c>
      <c r="E275" s="82">
        <v>1040.9541830000001</v>
      </c>
      <c r="F275" s="82">
        <v>4557.8887393000005</v>
      </c>
      <c r="G275" s="82">
        <v>223.34692103</v>
      </c>
      <c r="H275" s="82">
        <v>4645.3146020599997</v>
      </c>
      <c r="I275" s="82">
        <f t="shared" si="83"/>
        <v>2129.3313666099993</v>
      </c>
      <c r="J275" s="67">
        <f t="shared" si="87"/>
        <v>7.0147894451722898E-2</v>
      </c>
      <c r="K275" s="67">
        <f t="shared" si="88"/>
        <v>8.2578195912300458</v>
      </c>
      <c r="L275" s="67">
        <f t="shared" si="89"/>
        <v>36.157425120831043</v>
      </c>
      <c r="M275" s="67">
        <f t="shared" si="90"/>
        <v>1.7717961176802763</v>
      </c>
      <c r="N275" s="67">
        <f t="shared" si="91"/>
        <v>36.850968615895432</v>
      </c>
      <c r="O275" s="67">
        <f t="shared" si="92"/>
        <v>16.891842659911475</v>
      </c>
      <c r="P275" s="67"/>
      <c r="Q275" s="67">
        <v>-0.38600000000000001</v>
      </c>
      <c r="R275" s="67">
        <v>-0.55100000000000005</v>
      </c>
      <c r="S275" s="67">
        <v>-1.5640000000000001</v>
      </c>
      <c r="T275" s="67"/>
      <c r="U275" s="67">
        <f t="shared" si="93"/>
        <v>0.17879083489394199</v>
      </c>
      <c r="V275" s="67">
        <f t="shared" si="94"/>
        <v>0.78284783937809843</v>
      </c>
      <c r="W275" s="67">
        <f t="shared" si="95"/>
        <v>3.8361325727959569E-2</v>
      </c>
      <c r="X275" s="67">
        <f t="shared" si="96"/>
        <v>1</v>
      </c>
      <c r="Y275" s="88">
        <f t="shared" si="97"/>
        <v>-0.56035953520492265</v>
      </c>
      <c r="Z275" s="89">
        <f t="shared" si="82"/>
        <v>-5.6035953520492269E-3</v>
      </c>
    </row>
    <row r="276" spans="1:26">
      <c r="A276" s="70" t="s">
        <v>34</v>
      </c>
      <c r="B276" s="70">
        <v>1987</v>
      </c>
      <c r="C276" s="82">
        <v>15972.224557</v>
      </c>
      <c r="D276" s="82">
        <v>22.425308000000001</v>
      </c>
      <c r="E276" s="82">
        <v>1135.14789409999</v>
      </c>
      <c r="F276" s="82">
        <v>5816.0946752</v>
      </c>
      <c r="G276" s="82">
        <v>296.50719623999902</v>
      </c>
      <c r="H276" s="82">
        <v>6158.1720388100002</v>
      </c>
      <c r="I276" s="82">
        <f t="shared" si="83"/>
        <v>2543.8774446500101</v>
      </c>
      <c r="J276" s="67">
        <f t="shared" si="87"/>
        <v>0.14040190782424147</v>
      </c>
      <c r="K276" s="67">
        <f t="shared" si="88"/>
        <v>7.1070118633067878</v>
      </c>
      <c r="L276" s="67">
        <f t="shared" si="89"/>
        <v>36.413804817507611</v>
      </c>
      <c r="M276" s="67">
        <f t="shared" si="90"/>
        <v>1.8563926094443215</v>
      </c>
      <c r="N276" s="67">
        <f t="shared" si="91"/>
        <v>38.555506259214937</v>
      </c>
      <c r="O276" s="67">
        <f t="shared" si="92"/>
        <v>15.926882542702096</v>
      </c>
      <c r="P276" s="67"/>
      <c r="Q276" s="67">
        <v>-0.308</v>
      </c>
      <c r="R276" s="67">
        <v>0.32700000000000001</v>
      </c>
      <c r="S276" s="67">
        <v>-1.5429999999999999</v>
      </c>
      <c r="T276" s="67"/>
      <c r="U276" s="67">
        <f t="shared" si="93"/>
        <v>0.15662073482408875</v>
      </c>
      <c r="V276" s="67">
        <f t="shared" si="94"/>
        <v>0.80246902326196357</v>
      </c>
      <c r="W276" s="67">
        <f t="shared" si="95"/>
        <v>4.0910241913947751E-2</v>
      </c>
      <c r="X276" s="67">
        <f t="shared" si="96"/>
        <v>1</v>
      </c>
      <c r="Y276" s="88">
        <f t="shared" si="97"/>
        <v>0.15104368100762139</v>
      </c>
      <c r="Z276" s="89">
        <f t="shared" ref="Z276:Z345" si="98">Y276/100</f>
        <v>1.510436810076214E-3</v>
      </c>
    </row>
    <row r="277" spans="1:26">
      <c r="A277" s="70" t="s">
        <v>34</v>
      </c>
      <c r="B277" s="70">
        <v>1988</v>
      </c>
      <c r="C277" s="82">
        <v>18087.613824</v>
      </c>
      <c r="D277" s="82">
        <v>17.104824000000001</v>
      </c>
      <c r="E277" s="82">
        <v>1269.6987167</v>
      </c>
      <c r="F277" s="82">
        <v>6846.4589251999896</v>
      </c>
      <c r="G277" s="82">
        <v>391.08052444999902</v>
      </c>
      <c r="H277" s="82">
        <v>6856.1969802399899</v>
      </c>
      <c r="I277" s="82">
        <f t="shared" si="83"/>
        <v>2707.0738534100228</v>
      </c>
      <c r="J277" s="67">
        <f t="shared" si="87"/>
        <v>9.4566503721480608E-2</v>
      </c>
      <c r="K277" s="67">
        <f t="shared" si="88"/>
        <v>7.0197137613324578</v>
      </c>
      <c r="L277" s="67">
        <f t="shared" si="89"/>
        <v>37.851642520781795</v>
      </c>
      <c r="M277" s="67">
        <f t="shared" si="90"/>
        <v>2.162145478421726</v>
      </c>
      <c r="N277" s="67">
        <f t="shared" si="91"/>
        <v>37.905480772387314</v>
      </c>
      <c r="O277" s="67">
        <f t="shared" si="92"/>
        <v>14.966450963355236</v>
      </c>
      <c r="P277" s="67"/>
      <c r="Q277" s="67">
        <v>0.69499999999999995</v>
      </c>
      <c r="R277" s="67">
        <v>1.986</v>
      </c>
      <c r="S277" s="67">
        <v>1.0820000000000001</v>
      </c>
      <c r="T277" s="67"/>
      <c r="U277" s="67">
        <f t="shared" si="93"/>
        <v>0.14924922658474971</v>
      </c>
      <c r="V277" s="67">
        <f t="shared" si="94"/>
        <v>0.80478044593612774</v>
      </c>
      <c r="W277" s="67">
        <f t="shared" si="95"/>
        <v>4.5970327479122552E-2</v>
      </c>
      <c r="X277" s="67">
        <f t="shared" si="96"/>
        <v>1</v>
      </c>
      <c r="Y277" s="88">
        <f t="shared" si="97"/>
        <v>1.7517620724379612</v>
      </c>
      <c r="Z277" s="89">
        <f t="shared" si="98"/>
        <v>1.7517620724379613E-2</v>
      </c>
    </row>
    <row r="278" spans="1:26">
      <c r="A278" s="70" t="s">
        <v>34</v>
      </c>
      <c r="B278" s="70">
        <v>1989</v>
      </c>
      <c r="C278" s="82">
        <v>20694.792203000001</v>
      </c>
      <c r="D278" s="82">
        <v>15.8359369999999</v>
      </c>
      <c r="E278" s="82">
        <v>1559.5795565000001</v>
      </c>
      <c r="F278" s="82">
        <v>7309.4296241000002</v>
      </c>
      <c r="G278" s="82">
        <v>523.66085009000005</v>
      </c>
      <c r="H278" s="82">
        <v>8151.2793023000004</v>
      </c>
      <c r="I278" s="82">
        <f t="shared" ref="I278:I347" si="99">C278-D278-E278-F278-G278-H278</f>
        <v>3135.0069330099986</v>
      </c>
      <c r="J278" s="67">
        <f t="shared" si="87"/>
        <v>7.6521362691934922E-2</v>
      </c>
      <c r="K278" s="67">
        <f t="shared" si="88"/>
        <v>7.5360967203812619</v>
      </c>
      <c r="L278" s="67">
        <f t="shared" si="89"/>
        <v>35.320140218853687</v>
      </c>
      <c r="M278" s="67">
        <f t="shared" si="90"/>
        <v>2.5303991697683634</v>
      </c>
      <c r="N278" s="67">
        <f t="shared" si="91"/>
        <v>39.388070304558838</v>
      </c>
      <c r="O278" s="67">
        <f t="shared" si="92"/>
        <v>15.14877222374591</v>
      </c>
      <c r="P278" s="67"/>
      <c r="Q278" s="67">
        <v>1.2529999999999999</v>
      </c>
      <c r="R278" s="67">
        <v>2.0760000000000001</v>
      </c>
      <c r="S278" s="67">
        <v>1.9550000000000001</v>
      </c>
      <c r="T278" s="67"/>
      <c r="U278" s="67">
        <f t="shared" si="93"/>
        <v>0.16604219581909777</v>
      </c>
      <c r="V278" s="67">
        <f t="shared" si="94"/>
        <v>0.77820572853266068</v>
      </c>
      <c r="W278" s="67">
        <f t="shared" si="95"/>
        <v>5.5752075648241535E-2</v>
      </c>
      <c r="X278" s="67">
        <f t="shared" si="96"/>
        <v>1</v>
      </c>
      <c r="Y278" s="88">
        <f t="shared" si="97"/>
        <v>1.9326012716874454</v>
      </c>
      <c r="Z278" s="89">
        <f t="shared" si="98"/>
        <v>1.9326012716874456E-2</v>
      </c>
    </row>
    <row r="279" spans="1:26">
      <c r="A279" s="70" t="s">
        <v>34</v>
      </c>
      <c r="B279" s="70">
        <v>1990</v>
      </c>
      <c r="C279" s="82">
        <v>23799.036527</v>
      </c>
      <c r="D279" s="82">
        <v>7.3637959999999998</v>
      </c>
      <c r="E279" s="82">
        <v>1828.2561605000001</v>
      </c>
      <c r="F279" s="82">
        <v>8332.5804253999995</v>
      </c>
      <c r="G279" s="82">
        <v>503.95544417000002</v>
      </c>
      <c r="H279" s="82">
        <v>9625.7052273099907</v>
      </c>
      <c r="I279" s="82">
        <f t="shared" si="99"/>
        <v>3501.1754736200073</v>
      </c>
      <c r="J279" s="67">
        <f t="shared" si="87"/>
        <v>3.0941571906265095E-2</v>
      </c>
      <c r="K279" s="67">
        <f t="shared" si="88"/>
        <v>7.6820595591163707</v>
      </c>
      <c r="L279" s="67">
        <f t="shared" si="89"/>
        <v>35.012259491877707</v>
      </c>
      <c r="M279" s="67">
        <f t="shared" si="90"/>
        <v>2.1175455720581913</v>
      </c>
      <c r="N279" s="67">
        <f t="shared" si="91"/>
        <v>40.445776938867382</v>
      </c>
      <c r="O279" s="67">
        <f t="shared" si="92"/>
        <v>14.711416866174076</v>
      </c>
      <c r="P279" s="67"/>
      <c r="Q279" s="67">
        <v>0.14099999999999999</v>
      </c>
      <c r="R279" s="67">
        <v>1.377</v>
      </c>
      <c r="S279" s="67">
        <v>3.3730000000000002</v>
      </c>
      <c r="T279" s="67"/>
      <c r="U279" s="67">
        <f t="shared" si="93"/>
        <v>0.17142914323552921</v>
      </c>
      <c r="V279" s="67">
        <f t="shared" si="94"/>
        <v>0.78131672909380756</v>
      </c>
      <c r="W279" s="67">
        <f t="shared" si="95"/>
        <v>4.7254127670663289E-2</v>
      </c>
      <c r="X279" s="67">
        <f t="shared" si="96"/>
        <v>1</v>
      </c>
      <c r="Y279" s="88">
        <f t="shared" si="97"/>
        <v>1.2594328177915297</v>
      </c>
      <c r="Z279" s="89">
        <f t="shared" si="98"/>
        <v>1.2594328177915297E-2</v>
      </c>
    </row>
    <row r="280" spans="1:26">
      <c r="A280" s="70" t="s">
        <v>34</v>
      </c>
      <c r="B280" s="70">
        <v>1991</v>
      </c>
      <c r="C280" s="82">
        <v>24242.994684000001</v>
      </c>
      <c r="D280" s="82">
        <v>7.7621969999999996</v>
      </c>
      <c r="E280" s="82">
        <v>1992.8281413</v>
      </c>
      <c r="F280" s="82">
        <v>7919.1431694000003</v>
      </c>
      <c r="G280" s="82">
        <v>656.76470587999904</v>
      </c>
      <c r="H280" s="82">
        <v>10235.157651879999</v>
      </c>
      <c r="I280" s="82">
        <f t="shared" si="99"/>
        <v>3431.3388185400017</v>
      </c>
      <c r="J280" s="67">
        <f t="shared" si="87"/>
        <v>3.201830921129116E-2</v>
      </c>
      <c r="K280" s="67">
        <f t="shared" si="88"/>
        <v>8.2202226551459638</v>
      </c>
      <c r="L280" s="67">
        <f t="shared" si="89"/>
        <v>32.665696926570341</v>
      </c>
      <c r="M280" s="67">
        <f t="shared" si="90"/>
        <v>2.7090906649146507</v>
      </c>
      <c r="N280" s="67">
        <f t="shared" si="91"/>
        <v>42.219031869998489</v>
      </c>
      <c r="O280" s="67">
        <f t="shared" si="92"/>
        <v>14.15393957415926</v>
      </c>
      <c r="P280" s="67"/>
      <c r="Q280" s="67">
        <v>-2.7490000000000001</v>
      </c>
      <c r="R280" s="67">
        <v>-1.67</v>
      </c>
      <c r="S280" s="67">
        <v>3.097</v>
      </c>
      <c r="T280" s="67"/>
      <c r="U280" s="67">
        <f t="shared" si="93"/>
        <v>0.18855879626226782</v>
      </c>
      <c r="V280" s="67">
        <f t="shared" si="94"/>
        <v>0.74929898494736014</v>
      </c>
      <c r="W280" s="67">
        <f t="shared" si="95"/>
        <v>6.2142218790372017E-2</v>
      </c>
      <c r="X280" s="67">
        <f t="shared" si="96"/>
        <v>1</v>
      </c>
      <c r="Y280" s="88">
        <f t="shared" si="97"/>
        <v>-1.5772229841932834</v>
      </c>
      <c r="Z280" s="89">
        <f t="shared" si="98"/>
        <v>-1.5772229841932835E-2</v>
      </c>
    </row>
    <row r="281" spans="1:26">
      <c r="A281" s="70" t="s">
        <v>34</v>
      </c>
      <c r="B281" s="70">
        <v>1992</v>
      </c>
      <c r="C281" s="82">
        <v>28334.531199000001</v>
      </c>
      <c r="D281" s="82">
        <v>15.936444</v>
      </c>
      <c r="E281" s="82">
        <v>2183.0237434999899</v>
      </c>
      <c r="F281" s="82">
        <v>9157.0601676999995</v>
      </c>
      <c r="G281" s="82">
        <v>883.04196663000005</v>
      </c>
      <c r="H281" s="82">
        <v>12057.138096090001</v>
      </c>
      <c r="I281" s="82">
        <f t="shared" si="99"/>
        <v>4038.3307810800088</v>
      </c>
      <c r="J281" s="67">
        <f t="shared" si="87"/>
        <v>5.6243895083615984E-2</v>
      </c>
      <c r="K281" s="67">
        <f t="shared" si="88"/>
        <v>7.7044639566051289</v>
      </c>
      <c r="L281" s="67">
        <f t="shared" si="89"/>
        <v>32.317669572112692</v>
      </c>
      <c r="M281" s="67">
        <f t="shared" si="90"/>
        <v>3.1164869481276782</v>
      </c>
      <c r="N281" s="67">
        <f t="shared" si="91"/>
        <v>42.552806014011367</v>
      </c>
      <c r="O281" s="67">
        <f t="shared" si="92"/>
        <v>14.252329614059512</v>
      </c>
      <c r="P281" s="67"/>
      <c r="Q281" s="67">
        <v>-1.9630000000000001</v>
      </c>
      <c r="R281" s="67">
        <v>-3.0960000000000001</v>
      </c>
      <c r="S281" s="67">
        <v>1.2</v>
      </c>
      <c r="T281" s="67"/>
      <c r="U281" s="67">
        <f t="shared" si="93"/>
        <v>0.1785978288466705</v>
      </c>
      <c r="V281" s="67">
        <f t="shared" si="94"/>
        <v>0.74915862433429192</v>
      </c>
      <c r="W281" s="67">
        <f t="shared" si="95"/>
        <v>7.224354681903751E-2</v>
      </c>
      <c r="X281" s="67">
        <f t="shared" si="96"/>
        <v>1</v>
      </c>
      <c r="Y281" s="88">
        <f t="shared" si="97"/>
        <v>-2.5832903827821374</v>
      </c>
      <c r="Z281" s="89">
        <f t="shared" si="98"/>
        <v>-2.5832903827821375E-2</v>
      </c>
    </row>
    <row r="282" spans="1:26">
      <c r="A282" s="70" t="s">
        <v>34</v>
      </c>
      <c r="B282" s="70">
        <v>1993</v>
      </c>
      <c r="C282" s="82">
        <v>28856.508496999901</v>
      </c>
      <c r="D282" s="82">
        <v>29.2466539999999</v>
      </c>
      <c r="E282" s="82">
        <v>2444.2751183999899</v>
      </c>
      <c r="F282" s="82">
        <v>9482.4270371999992</v>
      </c>
      <c r="G282" s="82">
        <v>1106.0973279</v>
      </c>
      <c r="H282" s="82">
        <v>10733.923009919899</v>
      </c>
      <c r="I282" s="82">
        <f t="shared" si="99"/>
        <v>5060.5393495800145</v>
      </c>
      <c r="J282" s="67">
        <f t="shared" si="87"/>
        <v>0.10135201908796609</v>
      </c>
      <c r="K282" s="67">
        <f t="shared" si="88"/>
        <v>8.4704465152258859</v>
      </c>
      <c r="L282" s="67">
        <f t="shared" si="89"/>
        <v>32.860618041111422</v>
      </c>
      <c r="M282" s="67">
        <f t="shared" si="90"/>
        <v>3.8330948042969117</v>
      </c>
      <c r="N282" s="67">
        <f t="shared" si="91"/>
        <v>37.197580611791146</v>
      </c>
      <c r="O282" s="67">
        <f t="shared" si="92"/>
        <v>17.53690800848668</v>
      </c>
      <c r="P282" s="67"/>
      <c r="Q282" s="67">
        <v>-1.7509999999999999</v>
      </c>
      <c r="R282" s="67">
        <v>-3.0550000000000002</v>
      </c>
      <c r="S282" s="67">
        <v>-0.68600000000000005</v>
      </c>
      <c r="T282" s="67"/>
      <c r="U282" s="67">
        <f t="shared" si="93"/>
        <v>0.18754797244402732</v>
      </c>
      <c r="V282" s="67">
        <f t="shared" si="94"/>
        <v>0.72758174858786906</v>
      </c>
      <c r="W282" s="67">
        <f t="shared" si="95"/>
        <v>8.4870278968103549E-2</v>
      </c>
      <c r="X282" s="67">
        <f t="shared" si="96"/>
        <v>0.99999999999999989</v>
      </c>
      <c r="Y282" s="88">
        <f t="shared" si="97"/>
        <v>-2.6093797530575507</v>
      </c>
      <c r="Z282" s="89">
        <f t="shared" si="98"/>
        <v>-2.6093797530575506E-2</v>
      </c>
    </row>
    <row r="283" spans="1:26">
      <c r="A283" s="70" t="s">
        <v>34</v>
      </c>
      <c r="B283" s="70">
        <v>1994</v>
      </c>
      <c r="C283" s="82">
        <v>34395.123025000001</v>
      </c>
      <c r="D283" s="82">
        <v>33.439880000000002</v>
      </c>
      <c r="E283" s="82">
        <v>2712.4348795000001</v>
      </c>
      <c r="F283" s="82">
        <v>9934.3938933999907</v>
      </c>
      <c r="G283" s="82">
        <v>1260.8812625999999</v>
      </c>
      <c r="H283" s="82">
        <v>14048.158336139901</v>
      </c>
      <c r="I283" s="82">
        <f t="shared" si="99"/>
        <v>6405.814773360109</v>
      </c>
      <c r="J283" s="67">
        <f t="shared" si="87"/>
        <v>9.722273700167991E-2</v>
      </c>
      <c r="K283" s="67">
        <f t="shared" si="88"/>
        <v>7.8861031476133245</v>
      </c>
      <c r="L283" s="67">
        <f t="shared" si="89"/>
        <v>28.883146852474418</v>
      </c>
      <c r="M283" s="67">
        <f t="shared" si="90"/>
        <v>3.6658722275350839</v>
      </c>
      <c r="N283" s="67">
        <f t="shared" si="91"/>
        <v>40.843460062431049</v>
      </c>
      <c r="O283" s="67">
        <f t="shared" si="92"/>
        <v>18.624194972944448</v>
      </c>
      <c r="P283" s="67"/>
      <c r="Q283" s="67">
        <v>-0.53500000000000003</v>
      </c>
      <c r="R283" s="67">
        <v>-1.349</v>
      </c>
      <c r="S283" s="67">
        <v>-1.181</v>
      </c>
      <c r="T283" s="67"/>
      <c r="U283" s="67">
        <f t="shared" si="93"/>
        <v>0.1950310203891511</v>
      </c>
      <c r="V283" s="67">
        <f t="shared" si="94"/>
        <v>0.71430838492045412</v>
      </c>
      <c r="W283" s="67">
        <f t="shared" si="95"/>
        <v>9.0660594690394725E-2</v>
      </c>
      <c r="X283" s="67">
        <f t="shared" si="96"/>
        <v>1</v>
      </c>
      <c r="Y283" s="88">
        <f t="shared" si="97"/>
        <v>-1.1750137694952447</v>
      </c>
      <c r="Z283" s="89">
        <f t="shared" si="98"/>
        <v>-1.1750137694952447E-2</v>
      </c>
    </row>
    <row r="284" spans="1:26">
      <c r="A284" s="70" t="s">
        <v>34</v>
      </c>
      <c r="B284" s="70">
        <v>1995</v>
      </c>
      <c r="C284" s="82">
        <v>43789.342500999897</v>
      </c>
      <c r="D284" s="82">
        <v>37.903619999999897</v>
      </c>
      <c r="E284" s="82">
        <v>3885.6140390999899</v>
      </c>
      <c r="F284" s="82">
        <v>11601.446572000001</v>
      </c>
      <c r="G284" s="82">
        <v>1619.8217294000001</v>
      </c>
      <c r="H284" s="82">
        <v>18129.681674830001</v>
      </c>
      <c r="I284" s="82">
        <f t="shared" si="99"/>
        <v>8514.8748656699136</v>
      </c>
      <c r="J284" s="67">
        <f t="shared" si="87"/>
        <v>8.6559006907067387E-2</v>
      </c>
      <c r="K284" s="67">
        <f t="shared" si="88"/>
        <v>8.8734240278014322</v>
      </c>
      <c r="L284" s="67">
        <f t="shared" si="89"/>
        <v>26.493767454341409</v>
      </c>
      <c r="M284" s="67">
        <f t="shared" si="90"/>
        <v>3.6991232041518156</v>
      </c>
      <c r="N284" s="67">
        <f t="shared" si="91"/>
        <v>41.402041317281764</v>
      </c>
      <c r="O284" s="67">
        <f t="shared" si="92"/>
        <v>19.445084989516531</v>
      </c>
      <c r="P284" s="67"/>
      <c r="Q284" s="67">
        <v>-0.89200000000000002</v>
      </c>
      <c r="R284" s="67">
        <v>-0.749</v>
      </c>
      <c r="S284" s="67">
        <v>-0.54400000000000004</v>
      </c>
      <c r="T284" s="67"/>
      <c r="U284" s="67">
        <f t="shared" si="93"/>
        <v>0.22713747378158577</v>
      </c>
      <c r="V284" s="67">
        <f t="shared" si="94"/>
        <v>0.67817421907052877</v>
      </c>
      <c r="W284" s="67">
        <f t="shared" si="95"/>
        <v>9.4688307147885412E-2</v>
      </c>
      <c r="X284" s="67">
        <f t="shared" si="96"/>
        <v>1</v>
      </c>
      <c r="Y284" s="88">
        <f t="shared" si="97"/>
        <v>-0.76206955578545021</v>
      </c>
      <c r="Z284" s="89">
        <f t="shared" si="98"/>
        <v>-7.6206955578545024E-3</v>
      </c>
    </row>
    <row r="285" spans="1:26">
      <c r="A285" s="70" t="s">
        <v>34</v>
      </c>
      <c r="B285" s="70">
        <v>1996</v>
      </c>
      <c r="C285" s="82">
        <v>45565.356023</v>
      </c>
      <c r="D285" s="82">
        <v>49.308273999999898</v>
      </c>
      <c r="E285" s="82">
        <v>4412.4924411000002</v>
      </c>
      <c r="F285" s="82">
        <v>11487.861873</v>
      </c>
      <c r="G285" s="82">
        <v>1836.2433131</v>
      </c>
      <c r="H285" s="82">
        <v>18242.4594459</v>
      </c>
      <c r="I285" s="82">
        <f t="shared" si="99"/>
        <v>9536.9906758999932</v>
      </c>
      <c r="J285" s="67">
        <f t="shared" si="87"/>
        <v>0.1082143942321236</v>
      </c>
      <c r="K285" s="67">
        <f t="shared" si="88"/>
        <v>9.683875703446077</v>
      </c>
      <c r="L285" s="67">
        <f t="shared" si="89"/>
        <v>25.211833892401231</v>
      </c>
      <c r="M285" s="67">
        <f t="shared" si="90"/>
        <v>4.0299110406887211</v>
      </c>
      <c r="N285" s="67">
        <f t="shared" si="91"/>
        <v>40.035810181515458</v>
      </c>
      <c r="O285" s="67">
        <f t="shared" si="92"/>
        <v>20.930354787716375</v>
      </c>
      <c r="P285" s="67"/>
      <c r="Q285" s="67">
        <v>-0.25600000000000001</v>
      </c>
      <c r="R285" s="67">
        <v>-0.61499999999999999</v>
      </c>
      <c r="S285" s="67">
        <v>1.0369999999999999</v>
      </c>
      <c r="T285" s="67"/>
      <c r="U285" s="67">
        <f t="shared" si="93"/>
        <v>0.24877896729941104</v>
      </c>
      <c r="V285" s="67">
        <f t="shared" si="94"/>
        <v>0.64769253463712573</v>
      </c>
      <c r="W285" s="67">
        <f t="shared" si="95"/>
        <v>0.10352849806346313</v>
      </c>
      <c r="X285" s="67">
        <f t="shared" si="96"/>
        <v>0.99999999999999989</v>
      </c>
      <c r="Y285" s="88">
        <f t="shared" si="97"/>
        <v>-0.35465927193867025</v>
      </c>
      <c r="Z285" s="89">
        <f t="shared" si="98"/>
        <v>-3.5465927193867024E-3</v>
      </c>
    </row>
    <row r="286" spans="1:26">
      <c r="A286" s="70" t="s">
        <v>34</v>
      </c>
      <c r="B286" s="70">
        <v>1997</v>
      </c>
      <c r="C286" s="82">
        <v>53619.650802999902</v>
      </c>
      <c r="D286" s="82">
        <v>50.752312000000003</v>
      </c>
      <c r="E286" s="82">
        <v>5913.6175482999997</v>
      </c>
      <c r="F286" s="82">
        <v>12964.10757</v>
      </c>
      <c r="G286" s="82">
        <v>2201.0505545999899</v>
      </c>
      <c r="H286" s="82">
        <v>20676.360356239999</v>
      </c>
      <c r="I286" s="82">
        <f t="shared" si="99"/>
        <v>11813.762461859918</v>
      </c>
      <c r="J286" s="67">
        <f t="shared" si="87"/>
        <v>9.4652447824521313E-2</v>
      </c>
      <c r="K286" s="67">
        <f t="shared" si="88"/>
        <v>11.028825178341419</v>
      </c>
      <c r="L286" s="67">
        <f t="shared" si="89"/>
        <v>24.177903764480853</v>
      </c>
      <c r="M286" s="67">
        <f t="shared" si="90"/>
        <v>4.1049326536771211</v>
      </c>
      <c r="N286" s="67">
        <f t="shared" si="91"/>
        <v>38.56116189977724</v>
      </c>
      <c r="O286" s="67">
        <f t="shared" si="92"/>
        <v>22.032524055898858</v>
      </c>
      <c r="P286" s="67"/>
      <c r="Q286" s="67">
        <v>0.995</v>
      </c>
      <c r="R286" s="67">
        <v>3.1E-2</v>
      </c>
      <c r="S286" s="67">
        <v>1.228</v>
      </c>
      <c r="T286" s="67"/>
      <c r="U286" s="67">
        <f t="shared" si="93"/>
        <v>0.2805484360224425</v>
      </c>
      <c r="V286" s="67">
        <f t="shared" si="94"/>
        <v>0.61503133631557916</v>
      </c>
      <c r="W286" s="67">
        <f t="shared" si="95"/>
        <v>0.10442022766197843</v>
      </c>
      <c r="X286" s="67">
        <f t="shared" si="96"/>
        <v>1</v>
      </c>
      <c r="Y286" s="88">
        <f t="shared" si="97"/>
        <v>0.42643970483702276</v>
      </c>
      <c r="Z286" s="89">
        <f t="shared" si="98"/>
        <v>4.2643970483702276E-3</v>
      </c>
    </row>
    <row r="287" spans="1:26">
      <c r="A287" s="70" t="s">
        <v>34</v>
      </c>
      <c r="B287" s="70">
        <v>1998</v>
      </c>
      <c r="C287" s="82">
        <v>64246.929518999903</v>
      </c>
      <c r="D287" s="82">
        <v>84.787431999999896</v>
      </c>
      <c r="E287" s="82">
        <v>8567.2515423999994</v>
      </c>
      <c r="F287" s="82">
        <v>14260.702413999899</v>
      </c>
      <c r="G287" s="82">
        <v>2150.9082036</v>
      </c>
      <c r="H287" s="82">
        <v>26673.931044289999</v>
      </c>
      <c r="I287" s="82">
        <f t="shared" si="99"/>
        <v>12509.348882710012</v>
      </c>
      <c r="J287" s="67">
        <f t="shared" si="87"/>
        <v>0.13197118155650614</v>
      </c>
      <c r="K287" s="67">
        <f t="shared" si="88"/>
        <v>13.334880914217676</v>
      </c>
      <c r="L287" s="67">
        <f t="shared" si="89"/>
        <v>22.196706551995682</v>
      </c>
      <c r="M287" s="67">
        <f t="shared" si="90"/>
        <v>3.3478770420676782</v>
      </c>
      <c r="N287" s="67">
        <f t="shared" si="91"/>
        <v>41.517830103307354</v>
      </c>
      <c r="O287" s="67">
        <f t="shared" si="92"/>
        <v>19.470734206855116</v>
      </c>
      <c r="P287" s="67"/>
      <c r="Q287" s="67">
        <v>1.8779999999999999</v>
      </c>
      <c r="R287" s="67">
        <v>0.47</v>
      </c>
      <c r="S287" s="67">
        <v>-1.5469999999999999</v>
      </c>
      <c r="T287" s="67"/>
      <c r="U287" s="67">
        <f t="shared" si="93"/>
        <v>0.34298005599787634</v>
      </c>
      <c r="V287" s="67">
        <f t="shared" si="94"/>
        <v>0.5709108094137445</v>
      </c>
      <c r="W287" s="67">
        <f t="shared" si="95"/>
        <v>8.6109134588379044E-2</v>
      </c>
      <c r="X287" s="67">
        <f t="shared" si="96"/>
        <v>1</v>
      </c>
      <c r="Y287" s="88">
        <f t="shared" si="97"/>
        <v>0.7792337943802492</v>
      </c>
      <c r="Z287" s="89">
        <f t="shared" si="98"/>
        <v>7.7923379438024918E-3</v>
      </c>
    </row>
    <row r="288" spans="1:26">
      <c r="A288" s="70" t="s">
        <v>34</v>
      </c>
      <c r="B288" s="70">
        <v>1999</v>
      </c>
      <c r="C288" s="82">
        <v>71226.729961000005</v>
      </c>
      <c r="D288" s="82">
        <v>126.604184</v>
      </c>
      <c r="E288" s="82">
        <v>10260.677463</v>
      </c>
      <c r="F288" s="82">
        <v>15276.085677999899</v>
      </c>
      <c r="G288" s="82">
        <v>2572.4082161000001</v>
      </c>
      <c r="H288" s="82">
        <v>29267.164956680001</v>
      </c>
      <c r="I288" s="82">
        <f t="shared" si="99"/>
        <v>13723.78946322011</v>
      </c>
      <c r="J288" s="67">
        <f t="shared" si="87"/>
        <v>0.17774813482146629</v>
      </c>
      <c r="K288" s="67">
        <f t="shared" si="88"/>
        <v>14.405655669743936</v>
      </c>
      <c r="L288" s="67">
        <f t="shared" si="89"/>
        <v>21.447124817276151</v>
      </c>
      <c r="M288" s="67">
        <f t="shared" si="90"/>
        <v>3.6115770266422662</v>
      </c>
      <c r="N288" s="67">
        <f t="shared" si="91"/>
        <v>41.09014266512748</v>
      </c>
      <c r="O288" s="67">
        <f t="shared" si="92"/>
        <v>19.26775168638871</v>
      </c>
      <c r="P288" s="67"/>
      <c r="Q288" s="67">
        <v>3.1280000000000001</v>
      </c>
      <c r="R288" s="67">
        <v>0.53500000000000003</v>
      </c>
      <c r="S288" s="67">
        <v>-2.202</v>
      </c>
      <c r="T288" s="67"/>
      <c r="U288" s="67">
        <f t="shared" si="93"/>
        <v>0.36502952479985962</v>
      </c>
      <c r="V288" s="67">
        <f t="shared" si="94"/>
        <v>0.54345556771958781</v>
      </c>
      <c r="W288" s="67">
        <f t="shared" si="95"/>
        <v>9.1514907480552743E-2</v>
      </c>
      <c r="X288" s="67">
        <f t="shared" si="96"/>
        <v>1.0000000000000002</v>
      </c>
      <c r="Y288" s="88">
        <f t="shared" si="97"/>
        <v>1.2310452560317633</v>
      </c>
      <c r="Z288" s="89">
        <f t="shared" si="98"/>
        <v>1.2310452560317632E-2</v>
      </c>
    </row>
    <row r="289" spans="1:26">
      <c r="A289" s="70" t="s">
        <v>34</v>
      </c>
      <c r="B289" s="70">
        <v>2000</v>
      </c>
      <c r="C289" s="82">
        <v>76287.647324999896</v>
      </c>
      <c r="D289" s="82">
        <v>153.07476800000001</v>
      </c>
      <c r="E289" s="82">
        <v>13383.264988000001</v>
      </c>
      <c r="F289" s="82">
        <v>15936.535137000001</v>
      </c>
      <c r="G289" s="82">
        <v>3473.3056465</v>
      </c>
      <c r="H289" s="82">
        <v>28151.50309238</v>
      </c>
      <c r="I289" s="82">
        <f t="shared" si="99"/>
        <v>15189.963693119891</v>
      </c>
      <c r="J289" s="67">
        <f t="shared" si="87"/>
        <v>0.20065472375609167</v>
      </c>
      <c r="K289" s="67">
        <f t="shared" si="88"/>
        <v>17.543161255169849</v>
      </c>
      <c r="L289" s="67">
        <f t="shared" si="89"/>
        <v>20.890059787933069</v>
      </c>
      <c r="M289" s="67">
        <f t="shared" si="90"/>
        <v>4.552907014818607</v>
      </c>
      <c r="N289" s="67">
        <f t="shared" si="91"/>
        <v>36.901784337966589</v>
      </c>
      <c r="O289" s="67">
        <f t="shared" si="92"/>
        <v>19.911432880355786</v>
      </c>
      <c r="P289" s="67"/>
      <c r="Q289" s="67">
        <v>3.7280000000000002</v>
      </c>
      <c r="R289" s="67">
        <v>1.2689999999999999</v>
      </c>
      <c r="S289" s="67">
        <v>-0.77600000000000002</v>
      </c>
      <c r="T289" s="67"/>
      <c r="U289" s="67">
        <f t="shared" si="93"/>
        <v>0.40811215263517969</v>
      </c>
      <c r="V289" s="67">
        <f t="shared" si="94"/>
        <v>0.48597212011709501</v>
      </c>
      <c r="W289" s="67">
        <f t="shared" si="95"/>
        <v>0.10591572724772527</v>
      </c>
      <c r="X289" s="67">
        <f t="shared" si="96"/>
        <v>0.99999999999999989</v>
      </c>
      <c r="Y289" s="88">
        <f t="shared" si="97"/>
        <v>2.0559501211083084</v>
      </c>
      <c r="Z289" s="89">
        <f t="shared" si="98"/>
        <v>2.0559501211083086E-2</v>
      </c>
    </row>
    <row r="290" spans="1:26">
      <c r="A290" s="70" t="s">
        <v>34</v>
      </c>
      <c r="B290" s="70">
        <v>2001</v>
      </c>
      <c r="C290" s="82">
        <v>82966.897381999894</v>
      </c>
      <c r="D290" s="82">
        <v>313.474784</v>
      </c>
      <c r="E290" s="82">
        <v>14108.036851000001</v>
      </c>
      <c r="F290" s="82">
        <v>16934.733623</v>
      </c>
      <c r="G290" s="82">
        <v>3429.6419899000002</v>
      </c>
      <c r="H290" s="82">
        <v>31379.61841064</v>
      </c>
      <c r="I290" s="82">
        <f t="shared" si="99"/>
        <v>16801.391723459888</v>
      </c>
      <c r="J290" s="67">
        <f t="shared" si="87"/>
        <v>0.37783115181068588</v>
      </c>
      <c r="K290" s="67">
        <f t="shared" si="88"/>
        <v>17.004416575978667</v>
      </c>
      <c r="L290" s="67">
        <f t="shared" si="89"/>
        <v>20.41143414707717</v>
      </c>
      <c r="M290" s="67">
        <f t="shared" si="90"/>
        <v>4.1337474319536014</v>
      </c>
      <c r="N290" s="67">
        <f t="shared" si="91"/>
        <v>37.821853535345021</v>
      </c>
      <c r="O290" s="67">
        <f t="shared" si="92"/>
        <v>20.250717157834856</v>
      </c>
      <c r="P290" s="67"/>
      <c r="Q290" s="67">
        <v>0.98</v>
      </c>
      <c r="R290" s="67">
        <v>1.0069999999999999</v>
      </c>
      <c r="S290" s="67">
        <v>-1.2549999999999999</v>
      </c>
      <c r="T290" s="67"/>
      <c r="U290" s="67">
        <f t="shared" si="93"/>
        <v>0.40925586121290858</v>
      </c>
      <c r="V290" s="67">
        <f t="shared" si="94"/>
        <v>0.49125467040446597</v>
      </c>
      <c r="W290" s="67">
        <f t="shared" si="95"/>
        <v>9.9489468382625373E-2</v>
      </c>
      <c r="X290" s="67">
        <f t="shared" si="96"/>
        <v>0.99999999999999989</v>
      </c>
      <c r="Y290" s="88">
        <f t="shared" si="97"/>
        <v>0.77090491426575269</v>
      </c>
      <c r="Z290" s="89">
        <f t="shared" si="98"/>
        <v>7.7090491426575272E-3</v>
      </c>
    </row>
    <row r="291" spans="1:26">
      <c r="A291" s="70" t="s">
        <v>34</v>
      </c>
      <c r="B291" s="70">
        <v>2002</v>
      </c>
      <c r="C291" s="82">
        <v>88483.154229000007</v>
      </c>
      <c r="D291" s="82">
        <v>515.459744</v>
      </c>
      <c r="E291" s="82">
        <v>16922.012929</v>
      </c>
      <c r="F291" s="82">
        <v>16954.998498000001</v>
      </c>
      <c r="G291" s="82">
        <v>2831.316644</v>
      </c>
      <c r="H291" s="82">
        <v>35514.653647790001</v>
      </c>
      <c r="I291" s="82">
        <f t="shared" si="99"/>
        <v>15744.712766209996</v>
      </c>
      <c r="J291" s="67">
        <f t="shared" si="87"/>
        <v>0.58255127599312018</v>
      </c>
      <c r="K291" s="67">
        <f t="shared" si="88"/>
        <v>19.1245588795408</v>
      </c>
      <c r="L291" s="67">
        <f t="shared" si="89"/>
        <v>19.161837804876836</v>
      </c>
      <c r="M291" s="67">
        <f t="shared" si="90"/>
        <v>3.1998369279110159</v>
      </c>
      <c r="N291" s="67">
        <f t="shared" si="91"/>
        <v>40.137192166404724</v>
      </c>
      <c r="O291" s="67">
        <f t="shared" si="92"/>
        <v>17.794022945273493</v>
      </c>
      <c r="P291" s="67"/>
      <c r="Q291" s="67">
        <v>-0.46400000000000002</v>
      </c>
      <c r="R291" s="67">
        <v>0.41499999999999998</v>
      </c>
      <c r="S291" s="67">
        <v>-2.02</v>
      </c>
      <c r="T291" s="67"/>
      <c r="U291" s="67">
        <f t="shared" si="93"/>
        <v>0.46098566233444405</v>
      </c>
      <c r="V291" s="67">
        <f t="shared" si="94"/>
        <v>0.46188424777086595</v>
      </c>
      <c r="W291" s="67">
        <f t="shared" si="95"/>
        <v>7.7130089894689932E-2</v>
      </c>
      <c r="X291" s="67">
        <f t="shared" si="96"/>
        <v>0.99999999999999989</v>
      </c>
      <c r="Y291" s="88">
        <f t="shared" si="97"/>
        <v>-0.17801816608554635</v>
      </c>
      <c r="Z291" s="89">
        <f t="shared" si="98"/>
        <v>-1.7801816608554635E-3</v>
      </c>
    </row>
    <row r="292" spans="1:26">
      <c r="A292" s="70" t="s">
        <v>34</v>
      </c>
      <c r="B292" s="70">
        <v>2003</v>
      </c>
      <c r="C292" s="82">
        <v>93037.242582999897</v>
      </c>
      <c r="D292" s="82">
        <v>660.84256000000005</v>
      </c>
      <c r="E292" s="82">
        <v>19528.5227769999</v>
      </c>
      <c r="F292" s="82">
        <v>15602.879768000001</v>
      </c>
      <c r="G292" s="82">
        <v>2864.8873490999899</v>
      </c>
      <c r="H292" s="82">
        <v>38626.365933330002</v>
      </c>
      <c r="I292" s="82">
        <f t="shared" si="99"/>
        <v>15753.744195569998</v>
      </c>
      <c r="J292" s="67">
        <f t="shared" si="87"/>
        <v>0.71029895303534241</v>
      </c>
      <c r="K292" s="67">
        <f t="shared" si="88"/>
        <v>20.990005974841974</v>
      </c>
      <c r="L292" s="67">
        <f t="shared" si="89"/>
        <v>16.770574164513143</v>
      </c>
      <c r="M292" s="67">
        <f t="shared" si="90"/>
        <v>3.0792909049773067</v>
      </c>
      <c r="N292" s="67">
        <f t="shared" si="91"/>
        <v>41.517100959726797</v>
      </c>
      <c r="O292" s="67">
        <f t="shared" si="92"/>
        <v>16.932729042905425</v>
      </c>
      <c r="P292" s="67"/>
      <c r="Q292" s="67">
        <v>-0.67600000000000005</v>
      </c>
      <c r="R292" s="67">
        <v>0.54300000000000004</v>
      </c>
      <c r="S292" s="67">
        <v>-1.5329999999999999</v>
      </c>
      <c r="T292" s="67"/>
      <c r="U292" s="67">
        <f t="shared" si="93"/>
        <v>0.51395867416077157</v>
      </c>
      <c r="V292" s="67">
        <f t="shared" si="94"/>
        <v>0.41064219194787321</v>
      </c>
      <c r="W292" s="67">
        <f t="shared" si="95"/>
        <v>7.5399133891355358E-2</v>
      </c>
      <c r="X292" s="67">
        <f t="shared" si="96"/>
        <v>1.0000000000000002</v>
      </c>
      <c r="Y292" s="88">
        <f t="shared" si="97"/>
        <v>-0.24004422576043419</v>
      </c>
      <c r="Z292" s="89">
        <f t="shared" si="98"/>
        <v>-2.400442257604342E-3</v>
      </c>
    </row>
    <row r="293" spans="1:26">
      <c r="A293" s="70" t="s">
        <v>34</v>
      </c>
      <c r="B293" s="70">
        <v>2004</v>
      </c>
      <c r="C293" s="82">
        <v>104314.2644</v>
      </c>
      <c r="D293" s="82">
        <v>794.81929200000002</v>
      </c>
      <c r="E293" s="82">
        <v>20623.804663999901</v>
      </c>
      <c r="F293" s="82">
        <v>17036.287009</v>
      </c>
      <c r="G293" s="82">
        <v>3196.4743281999999</v>
      </c>
      <c r="H293" s="82">
        <v>45163.958623639897</v>
      </c>
      <c r="I293" s="82">
        <f t="shared" si="99"/>
        <v>17498.920483160218</v>
      </c>
      <c r="J293" s="67">
        <f t="shared" si="87"/>
        <v>0.76194688863664173</v>
      </c>
      <c r="K293" s="67">
        <f t="shared" si="88"/>
        <v>19.770838420445116</v>
      </c>
      <c r="L293" s="67">
        <f t="shared" si="89"/>
        <v>16.331694526141909</v>
      </c>
      <c r="M293" s="67">
        <f t="shared" si="90"/>
        <v>3.0642734688162165</v>
      </c>
      <c r="N293" s="67">
        <f t="shared" si="91"/>
        <v>43.296052446342031</v>
      </c>
      <c r="O293" s="67">
        <f t="shared" si="92"/>
        <v>16.775194249618096</v>
      </c>
      <c r="P293" s="67"/>
      <c r="Q293" s="67">
        <v>0.19400000000000001</v>
      </c>
      <c r="R293" s="67">
        <v>1.0129999999999999</v>
      </c>
      <c r="S293" s="67">
        <v>-0.60599999999999998</v>
      </c>
      <c r="T293" s="67"/>
      <c r="U293" s="67">
        <f t="shared" si="93"/>
        <v>0.50478556282469289</v>
      </c>
      <c r="V293" s="67">
        <f t="shared" si="94"/>
        <v>0.41697794691065482</v>
      </c>
      <c r="W293" s="67">
        <f t="shared" si="95"/>
        <v>7.8236490264652292E-2</v>
      </c>
      <c r="X293" s="67">
        <f t="shared" si="96"/>
        <v>1</v>
      </c>
      <c r="Y293" s="88">
        <f t="shared" si="97"/>
        <v>0.4729157463081044</v>
      </c>
      <c r="Z293" s="89">
        <f t="shared" si="98"/>
        <v>4.7291574630810443E-3</v>
      </c>
    </row>
    <row r="294" spans="1:26">
      <c r="A294" s="70" t="s">
        <v>34</v>
      </c>
      <c r="B294" s="70">
        <v>2005</v>
      </c>
      <c r="C294" s="82">
        <v>109993.72838</v>
      </c>
      <c r="D294" s="82">
        <v>1127.5672910000001</v>
      </c>
      <c r="E294" s="82">
        <v>20817.421148000001</v>
      </c>
      <c r="F294" s="82">
        <v>17129.783143000001</v>
      </c>
      <c r="G294" s="82">
        <v>3189.0705330000001</v>
      </c>
      <c r="H294" s="82">
        <v>48561.369019099897</v>
      </c>
      <c r="I294" s="82">
        <f t="shared" si="99"/>
        <v>19168.517245900097</v>
      </c>
      <c r="J294" s="67">
        <f t="shared" si="87"/>
        <v>1.0251196205519513</v>
      </c>
      <c r="K294" s="67">
        <f t="shared" si="88"/>
        <v>18.926007377512626</v>
      </c>
      <c r="L294" s="67">
        <f t="shared" si="89"/>
        <v>15.573418044182494</v>
      </c>
      <c r="M294" s="67">
        <f t="shared" si="90"/>
        <v>2.8993203339581171</v>
      </c>
      <c r="N294" s="67">
        <f t="shared" si="91"/>
        <v>44.149216263797221</v>
      </c>
      <c r="O294" s="67">
        <f t="shared" si="92"/>
        <v>17.426918359997586</v>
      </c>
      <c r="P294" s="67"/>
      <c r="Q294" s="67">
        <v>0.92700000000000005</v>
      </c>
      <c r="R294" s="67">
        <v>0.81899999999999995</v>
      </c>
      <c r="S294" s="67">
        <v>-0.70099999999999996</v>
      </c>
      <c r="T294" s="67"/>
      <c r="U294" s="67">
        <f t="shared" si="93"/>
        <v>0.50605994920703323</v>
      </c>
      <c r="V294" s="67">
        <f t="shared" si="94"/>
        <v>0.41641551687140199</v>
      </c>
      <c r="W294" s="67">
        <f t="shared" si="95"/>
        <v>7.7524533921564803E-2</v>
      </c>
      <c r="X294" s="67">
        <f t="shared" si="96"/>
        <v>1</v>
      </c>
      <c r="Y294" s="88">
        <f t="shared" si="97"/>
        <v>0.75581718295358125</v>
      </c>
      <c r="Z294" s="89">
        <f t="shared" si="98"/>
        <v>7.5581718295358123E-3</v>
      </c>
    </row>
    <row r="295" spans="1:26">
      <c r="A295" s="70" t="s">
        <v>34</v>
      </c>
      <c r="B295" s="70">
        <v>2006</v>
      </c>
      <c r="C295" s="82">
        <v>108851.92902</v>
      </c>
      <c r="D295" s="82">
        <v>1097.311794</v>
      </c>
      <c r="E295" s="82">
        <v>19940.4041819999</v>
      </c>
      <c r="F295" s="82">
        <v>18257.3748879999</v>
      </c>
      <c r="G295" s="82">
        <v>2567.4865491999999</v>
      </c>
      <c r="H295" s="82">
        <v>47156.853948459902</v>
      </c>
      <c r="I295" s="82">
        <f t="shared" si="99"/>
        <v>19832.497658340304</v>
      </c>
      <c r="J295" s="67">
        <f t="shared" si="87"/>
        <v>1.0080774901089575</v>
      </c>
      <c r="K295" s="67">
        <f t="shared" si="88"/>
        <v>18.318833999107294</v>
      </c>
      <c r="L295" s="67">
        <f t="shared" si="89"/>
        <v>16.772670041194555</v>
      </c>
      <c r="M295" s="67">
        <f t="shared" si="90"/>
        <v>2.3586964166048547</v>
      </c>
      <c r="N295" s="67">
        <f t="shared" si="91"/>
        <v>43.32201952966355</v>
      </c>
      <c r="O295" s="67">
        <f t="shared" si="92"/>
        <v>18.219702523320798</v>
      </c>
      <c r="P295" s="67"/>
      <c r="Q295" s="67">
        <v>0.89700000000000002</v>
      </c>
      <c r="R295" s="67">
        <v>1.121</v>
      </c>
      <c r="S295" s="67">
        <v>-0.42399999999999999</v>
      </c>
      <c r="T295" s="67"/>
      <c r="U295" s="67">
        <f t="shared" si="93"/>
        <v>0.4891518276433916</v>
      </c>
      <c r="V295" s="67">
        <f t="shared" si="94"/>
        <v>0.44786596163869868</v>
      </c>
      <c r="W295" s="67">
        <f t="shared" si="95"/>
        <v>6.2982210717909659E-2</v>
      </c>
      <c r="X295" s="67">
        <f t="shared" si="96"/>
        <v>1</v>
      </c>
      <c r="Y295" s="88">
        <f t="shared" si="97"/>
        <v>0.9141224750487098</v>
      </c>
      <c r="Z295" s="89">
        <f t="shared" si="98"/>
        <v>9.1412247504870977E-3</v>
      </c>
    </row>
    <row r="296" spans="1:26">
      <c r="A296" s="70" t="s">
        <v>34</v>
      </c>
      <c r="B296" s="70">
        <v>2007</v>
      </c>
      <c r="C296" s="82">
        <v>108851.92902</v>
      </c>
      <c r="D296" s="82">
        <v>1097.311794</v>
      </c>
      <c r="E296" s="82">
        <v>19940.4041819999</v>
      </c>
      <c r="F296" s="82">
        <v>18257.3748879999</v>
      </c>
      <c r="G296" s="82">
        <v>2567.4865491999999</v>
      </c>
      <c r="H296" s="82">
        <v>43411.540151180197</v>
      </c>
      <c r="I296" s="82">
        <f t="shared" si="99"/>
        <v>23577.811455620009</v>
      </c>
      <c r="J296" s="67">
        <f t="shared" si="87"/>
        <v>1.0080774901089575</v>
      </c>
      <c r="K296" s="67">
        <f t="shared" si="88"/>
        <v>18.318833999107294</v>
      </c>
      <c r="L296" s="67">
        <f t="shared" si="89"/>
        <v>16.772670041194555</v>
      </c>
      <c r="M296" s="67">
        <f t="shared" si="90"/>
        <v>2.3586964166048547</v>
      </c>
      <c r="N296" s="67">
        <f t="shared" si="91"/>
        <v>39.881277752279374</v>
      </c>
      <c r="O296" s="67">
        <f t="shared" si="92"/>
        <v>21.66044430070497</v>
      </c>
      <c r="P296" s="67"/>
      <c r="Q296" s="67">
        <v>9.9000000000000005E-2</v>
      </c>
      <c r="R296" s="67">
        <v>2.17</v>
      </c>
      <c r="S296" s="67">
        <v>0.28699999999999998</v>
      </c>
      <c r="T296" s="67"/>
      <c r="U296" s="67">
        <f t="shared" si="93"/>
        <v>0.4891518276433916</v>
      </c>
      <c r="V296" s="67">
        <f t="shared" si="94"/>
        <v>0.44786596163869868</v>
      </c>
      <c r="W296" s="67">
        <f t="shared" si="95"/>
        <v>6.2982210717909659E-2</v>
      </c>
      <c r="X296" s="67">
        <f t="shared" si="96"/>
        <v>1</v>
      </c>
      <c r="Y296" s="88">
        <f t="shared" si="97"/>
        <v>1.0383710621687119</v>
      </c>
      <c r="Z296" s="89">
        <f t="shared" si="98"/>
        <v>1.0383710621687119E-2</v>
      </c>
    </row>
    <row r="297" spans="1:26">
      <c r="A297" s="70" t="s">
        <v>34</v>
      </c>
      <c r="B297" s="70">
        <v>2008</v>
      </c>
      <c r="C297" s="82">
        <v>108851.92902</v>
      </c>
      <c r="D297" s="82">
        <v>1097.311794</v>
      </c>
      <c r="E297" s="82">
        <v>19940.4041819999</v>
      </c>
      <c r="F297" s="82">
        <v>18257.3748879999</v>
      </c>
      <c r="G297" s="82">
        <v>2567.4865491999999</v>
      </c>
      <c r="H297" s="82">
        <v>45223.011071282599</v>
      </c>
      <c r="I297" s="82">
        <f t="shared" si="99"/>
        <v>21766.340535517607</v>
      </c>
      <c r="J297" s="67">
        <f t="shared" si="87"/>
        <v>1.0080774901089575</v>
      </c>
      <c r="K297" s="67">
        <f t="shared" si="88"/>
        <v>18.318833999107294</v>
      </c>
      <c r="L297" s="67">
        <f t="shared" si="89"/>
        <v>16.772670041194555</v>
      </c>
      <c r="M297" s="67">
        <f t="shared" si="90"/>
        <v>2.3586964166048547</v>
      </c>
      <c r="N297" s="67">
        <f t="shared" si="90"/>
        <v>41.545438356883423</v>
      </c>
      <c r="O297" s="67">
        <f t="shared" si="92"/>
        <v>19.996283696100921</v>
      </c>
      <c r="P297" s="67"/>
      <c r="Q297" s="67">
        <v>-2.2240000000000002</v>
      </c>
      <c r="R297" s="67">
        <v>1.339</v>
      </c>
      <c r="S297" s="67">
        <v>-1.57</v>
      </c>
      <c r="T297" s="67"/>
      <c r="U297" s="67">
        <f t="shared" si="93"/>
        <v>0.4891518276433916</v>
      </c>
      <c r="V297" s="67">
        <f t="shared" si="94"/>
        <v>0.44786596163869868</v>
      </c>
      <c r="W297" s="67">
        <f t="shared" si="95"/>
        <v>6.2982210717909659E-2</v>
      </c>
      <c r="X297" s="67">
        <f t="shared" si="96"/>
        <v>1</v>
      </c>
      <c r="Y297" s="88">
        <f t="shared" si="97"/>
        <v>-0.58706321287180374</v>
      </c>
      <c r="Z297" s="89">
        <f t="shared" si="98"/>
        <v>-5.8706321287180377E-3</v>
      </c>
    </row>
    <row r="298" spans="1:26">
      <c r="A298" s="70" t="s">
        <v>34</v>
      </c>
      <c r="B298" s="70">
        <v>2009</v>
      </c>
      <c r="C298" s="82">
        <v>108851.92902</v>
      </c>
      <c r="D298" s="82">
        <v>1097.311794</v>
      </c>
      <c r="E298" s="82">
        <v>19940.4041819999</v>
      </c>
      <c r="F298" s="82">
        <v>18257.3748879999</v>
      </c>
      <c r="G298" s="82">
        <v>2567.4865491999999</v>
      </c>
      <c r="H298" s="82">
        <v>45223.011071282599</v>
      </c>
      <c r="I298" s="82">
        <f>C298-D298-E298-F298-G298-H298</f>
        <v>21766.340535517607</v>
      </c>
      <c r="J298" s="67">
        <f t="shared" ref="J298:O298" si="100">D298/$C298*100</f>
        <v>1.0080774901089575</v>
      </c>
      <c r="K298" s="67">
        <f t="shared" si="100"/>
        <v>18.318833999107294</v>
      </c>
      <c r="L298" s="67">
        <f t="shared" si="100"/>
        <v>16.772670041194555</v>
      </c>
      <c r="M298" s="67">
        <f t="shared" si="100"/>
        <v>2.3586964166048547</v>
      </c>
      <c r="N298" s="67">
        <f t="shared" si="100"/>
        <v>41.545438356883423</v>
      </c>
      <c r="O298" s="67">
        <f t="shared" si="100"/>
        <v>19.996283696100921</v>
      </c>
      <c r="P298" s="67"/>
      <c r="Q298" s="67">
        <v>-6.9880000000000004</v>
      </c>
      <c r="R298" s="67">
        <v>-3.2759999999999998</v>
      </c>
      <c r="S298" s="67">
        <v>-7.3319999999999999</v>
      </c>
      <c r="T298" s="67"/>
      <c r="U298" s="67">
        <f t="shared" ref="U298:W300" si="101">K298/($K298+$L298+$M298)</f>
        <v>0.4891518276433916</v>
      </c>
      <c r="V298" s="67">
        <f t="shared" si="101"/>
        <v>0.44786596163869868</v>
      </c>
      <c r="W298" s="67">
        <f t="shared" si="101"/>
        <v>6.2982210717909659E-2</v>
      </c>
      <c r="X298" s="67">
        <f>SUM(U298:W298)</f>
        <v>1</v>
      </c>
      <c r="Y298" s="88">
        <f>Q298*U298+V298*R298+W298*S298</f>
        <v>-5.3471874308841105</v>
      </c>
      <c r="Z298" s="89">
        <f>Y298/100</f>
        <v>-5.3471874308841108E-2</v>
      </c>
    </row>
    <row r="299" spans="1:26">
      <c r="A299" s="70" t="s">
        <v>34</v>
      </c>
      <c r="B299" s="70">
        <v>2010</v>
      </c>
      <c r="C299" s="82">
        <v>108851.92902</v>
      </c>
      <c r="D299" s="82">
        <v>1097.311794</v>
      </c>
      <c r="E299" s="82">
        <v>19940.4041819999</v>
      </c>
      <c r="F299" s="82">
        <v>18257.3748879999</v>
      </c>
      <c r="G299" s="82">
        <v>2567.4865491999999</v>
      </c>
      <c r="H299" s="82">
        <v>45223.011071282599</v>
      </c>
      <c r="I299" s="82">
        <f>C299-D299-E299-F299-G299-H299</f>
        <v>21766.340535517607</v>
      </c>
      <c r="J299" s="67">
        <f t="shared" ref="J299:O300" si="102">D299/$C299*100</f>
        <v>1.0080774901089575</v>
      </c>
      <c r="K299" s="67">
        <f t="shared" si="102"/>
        <v>18.318833999107294</v>
      </c>
      <c r="L299" s="67">
        <f t="shared" si="102"/>
        <v>16.772670041194555</v>
      </c>
      <c r="M299" s="67">
        <f t="shared" si="102"/>
        <v>2.3586964166048547</v>
      </c>
      <c r="N299" s="67">
        <f t="shared" si="102"/>
        <v>41.545438356883423</v>
      </c>
      <c r="O299" s="67">
        <f t="shared" si="102"/>
        <v>19.996283696100921</v>
      </c>
      <c r="P299" s="67"/>
      <c r="Q299" s="67">
        <v>-5.1289999999999996</v>
      </c>
      <c r="R299" s="67">
        <v>-2.6549999999999998</v>
      </c>
      <c r="S299" s="67">
        <v>-3.6139999999999999</v>
      </c>
      <c r="T299" s="67"/>
      <c r="U299" s="67">
        <f t="shared" si="101"/>
        <v>0.4891518276433916</v>
      </c>
      <c r="V299" s="67">
        <f t="shared" si="101"/>
        <v>0.44786596163869868</v>
      </c>
      <c r="W299" s="67">
        <f t="shared" si="101"/>
        <v>6.2982210717909659E-2</v>
      </c>
      <c r="X299" s="67">
        <f>SUM(U299:W299)</f>
        <v>1</v>
      </c>
      <c r="Y299" s="88">
        <f>Q299*U299+V299*R299+W299*S299</f>
        <v>-3.9255615616682253</v>
      </c>
      <c r="Z299" s="89">
        <f>Y299/100</f>
        <v>-3.9255615616682255E-2</v>
      </c>
    </row>
    <row r="300" spans="1:26">
      <c r="A300" s="70" t="s">
        <v>34</v>
      </c>
      <c r="B300" s="70">
        <v>2011</v>
      </c>
      <c r="C300" s="82">
        <v>108851.92902</v>
      </c>
      <c r="D300" s="82">
        <v>1097.311794</v>
      </c>
      <c r="E300" s="82">
        <v>19940.4041819999</v>
      </c>
      <c r="F300" s="82">
        <v>18257.3748879999</v>
      </c>
      <c r="G300" s="82">
        <v>2567.4865491999999</v>
      </c>
      <c r="H300" s="82">
        <v>45223.011071282599</v>
      </c>
      <c r="I300" s="82">
        <f>C300-D300-E300-F300-G300-H300</f>
        <v>21766.340535517607</v>
      </c>
      <c r="J300" s="67">
        <f t="shared" si="102"/>
        <v>1.0080774901089575</v>
      </c>
      <c r="K300" s="67">
        <f t="shared" si="102"/>
        <v>18.318833999107294</v>
      </c>
      <c r="L300" s="67">
        <f t="shared" si="102"/>
        <v>16.772670041194555</v>
      </c>
      <c r="M300" s="67">
        <f t="shared" si="102"/>
        <v>2.3586964166048547</v>
      </c>
      <c r="N300" s="67">
        <f t="shared" si="102"/>
        <v>41.545438356883423</v>
      </c>
      <c r="O300" s="67">
        <f t="shared" si="102"/>
        <v>19.996283696100921</v>
      </c>
      <c r="P300" s="67"/>
      <c r="Q300" s="67">
        <v>-5.117</v>
      </c>
      <c r="R300" s="67">
        <v>-3.1930000000000001</v>
      </c>
      <c r="S300" s="67">
        <v>-4.5679999999999996</v>
      </c>
      <c r="T300" s="67"/>
      <c r="U300" s="67">
        <f t="shared" si="101"/>
        <v>0.4891518276433916</v>
      </c>
      <c r="V300" s="67">
        <f t="shared" si="101"/>
        <v>0.44786596163869868</v>
      </c>
      <c r="W300" s="67">
        <f t="shared" si="101"/>
        <v>6.2982210717909659E-2</v>
      </c>
      <c r="X300" s="67">
        <f>SUM(U300:W300)</f>
        <v>1</v>
      </c>
      <c r="Y300" s="88">
        <f>Q300*U300+V300*R300+W300*S300</f>
        <v>-4.2207286561230113</v>
      </c>
      <c r="Z300" s="89">
        <f>Y300/100</f>
        <v>-4.2207286561230115E-2</v>
      </c>
    </row>
    <row r="301" spans="1:26">
      <c r="C301" s="82"/>
      <c r="I301" s="82">
        <f t="shared" si="99"/>
        <v>0</v>
      </c>
      <c r="J301" s="67"/>
      <c r="K301" s="67"/>
      <c r="L301" s="67"/>
      <c r="M301" s="67"/>
      <c r="N301" s="67"/>
      <c r="O301" s="67"/>
      <c r="P301" s="67" t="s">
        <v>54</v>
      </c>
      <c r="Q301" s="67" t="s">
        <v>55</v>
      </c>
      <c r="R301" s="67" t="s">
        <v>56</v>
      </c>
      <c r="S301" s="67" t="s">
        <v>57</v>
      </c>
      <c r="T301" s="67" t="s">
        <v>58</v>
      </c>
      <c r="U301" s="67"/>
      <c r="V301" s="67"/>
      <c r="W301" s="67"/>
      <c r="X301" s="67"/>
      <c r="Y301" s="88"/>
    </row>
    <row r="302" spans="1:26" ht="12.75" hidden="1" customHeight="1">
      <c r="A302" s="70" t="s">
        <v>35</v>
      </c>
      <c r="B302" s="70">
        <v>1980</v>
      </c>
      <c r="C302" s="82">
        <v>73775.074680000005</v>
      </c>
      <c r="D302" s="82">
        <v>130.597175999999</v>
      </c>
      <c r="E302" s="82">
        <v>1534.6108841</v>
      </c>
      <c r="F302" s="82">
        <v>6499.55152</v>
      </c>
      <c r="G302" s="82">
        <v>284.61737399999902</v>
      </c>
      <c r="H302" s="82">
        <v>45035.406961920002</v>
      </c>
      <c r="I302" s="82">
        <f t="shared" si="99"/>
        <v>20290.290763980018</v>
      </c>
      <c r="J302" s="67">
        <f t="shared" si="87"/>
        <v>0.17702073032994589</v>
      </c>
      <c r="K302" s="67">
        <f t="shared" si="88"/>
        <v>2.0801210852803438</v>
      </c>
      <c r="L302" s="67">
        <f t="shared" si="89"/>
        <v>8.8099558667908617</v>
      </c>
      <c r="M302" s="67">
        <f t="shared" si="90"/>
        <v>0.38579069588818343</v>
      </c>
      <c r="N302" s="67">
        <f t="shared" si="90"/>
        <v>61.044203828002139</v>
      </c>
      <c r="O302" s="67">
        <f t="shared" si="92"/>
        <v>27.502907793708541</v>
      </c>
      <c r="P302" s="67"/>
      <c r="Q302" s="67">
        <v>-2.5870000000000002</v>
      </c>
      <c r="R302" s="67">
        <v>9.0999999999999998E-2</v>
      </c>
      <c r="S302" s="67">
        <v>-6.4850000000000003</v>
      </c>
      <c r="T302" s="67"/>
      <c r="U302" s="67">
        <f t="shared" si="93"/>
        <v>0.18447547898070502</v>
      </c>
      <c r="V302" s="67">
        <f t="shared" si="94"/>
        <v>0.78131068418359928</v>
      </c>
      <c r="W302" s="67">
        <f t="shared" si="95"/>
        <v>3.4213836835695802E-2</v>
      </c>
      <c r="X302" s="67">
        <f t="shared" si="96"/>
        <v>1.0000000000000002</v>
      </c>
      <c r="Y302" s="88">
        <f t="shared" si="97"/>
        <v>-0.62801552374186365</v>
      </c>
      <c r="Z302" s="89">
        <f t="shared" si="98"/>
        <v>-6.2801552374186368E-3</v>
      </c>
    </row>
    <row r="303" spans="1:26" ht="12.75" hidden="1" customHeight="1">
      <c r="A303" s="70" t="s">
        <v>35</v>
      </c>
      <c r="B303" s="70">
        <v>1981</v>
      </c>
      <c r="C303" s="82">
        <v>68024.216950999893</v>
      </c>
      <c r="D303" s="82">
        <v>78.727919999999898</v>
      </c>
      <c r="E303" s="82">
        <v>1811.1617679999899</v>
      </c>
      <c r="F303" s="82">
        <v>6463.3779340999899</v>
      </c>
      <c r="G303" s="82">
        <v>308.25200960000001</v>
      </c>
      <c r="H303" s="82">
        <v>40826.406847079998</v>
      </c>
      <c r="I303" s="82">
        <f t="shared" si="99"/>
        <v>18536.290472219909</v>
      </c>
      <c r="J303" s="67">
        <f t="shared" si="87"/>
        <v>0.11573513599827286</v>
      </c>
      <c r="K303" s="67">
        <f t="shared" si="88"/>
        <v>2.6625249788683787</v>
      </c>
      <c r="L303" s="67">
        <f t="shared" si="89"/>
        <v>9.5015837356213542</v>
      </c>
      <c r="M303" s="67">
        <f t="shared" si="90"/>
        <v>0.4531503976327198</v>
      </c>
      <c r="N303" s="67">
        <f t="shared" si="90"/>
        <v>60.017459482831846</v>
      </c>
      <c r="O303" s="67">
        <f t="shared" si="92"/>
        <v>27.249546269047414</v>
      </c>
      <c r="P303" s="67"/>
      <c r="Q303" s="67">
        <v>-1.712</v>
      </c>
      <c r="R303" s="67">
        <v>-2.081</v>
      </c>
      <c r="S303" s="67">
        <v>-5.2930000000000001</v>
      </c>
      <c r="T303" s="67"/>
      <c r="U303" s="67">
        <f t="shared" si="93"/>
        <v>0.21102245386323792</v>
      </c>
      <c r="V303" s="67">
        <f t="shared" si="94"/>
        <v>0.75306242434954762</v>
      </c>
      <c r="W303" s="67">
        <f t="shared" si="95"/>
        <v>3.5915121787214503E-2</v>
      </c>
      <c r="X303" s="67">
        <f t="shared" si="96"/>
        <v>1</v>
      </c>
      <c r="Y303" s="88">
        <f t="shared" si="97"/>
        <v>-2.118492085704998</v>
      </c>
      <c r="Z303" s="89">
        <f t="shared" si="98"/>
        <v>-2.1184920857049979E-2</v>
      </c>
    </row>
    <row r="304" spans="1:26">
      <c r="A304" s="70" t="s">
        <v>35</v>
      </c>
      <c r="B304" s="70">
        <v>1982</v>
      </c>
      <c r="C304" s="82">
        <v>65694.484163999907</v>
      </c>
      <c r="D304" s="82">
        <v>54.986640000000001</v>
      </c>
      <c r="E304" s="82">
        <v>1840.7177372000001</v>
      </c>
      <c r="F304" s="82">
        <v>6627.7799825000002</v>
      </c>
      <c r="G304" s="82">
        <v>257.57021249000002</v>
      </c>
      <c r="H304" s="82">
        <v>39459.247772119998</v>
      </c>
      <c r="I304" s="82">
        <f t="shared" si="99"/>
        <v>17454.181819689911</v>
      </c>
      <c r="J304" s="67">
        <f t="shared" si="87"/>
        <v>8.3700543051272294E-2</v>
      </c>
      <c r="K304" s="67">
        <f t="shared" si="88"/>
        <v>2.8019365105369074</v>
      </c>
      <c r="L304" s="67">
        <f t="shared" si="89"/>
        <v>10.088792182239214</v>
      </c>
      <c r="M304" s="67">
        <f t="shared" si="90"/>
        <v>0.3920728136733686</v>
      </c>
      <c r="N304" s="67">
        <f t="shared" si="90"/>
        <v>60.064780588905776</v>
      </c>
      <c r="O304" s="67">
        <f t="shared" si="92"/>
        <v>26.568717361593464</v>
      </c>
      <c r="P304" s="67"/>
      <c r="Q304" s="67">
        <v>-6.3550000000000004</v>
      </c>
      <c r="R304" s="67">
        <v>-1.56</v>
      </c>
      <c r="S304" s="67">
        <v>-4.7359999999999998</v>
      </c>
      <c r="T304" s="67"/>
      <c r="U304" s="67">
        <f t="shared" si="93"/>
        <v>0.2109446948504366</v>
      </c>
      <c r="V304" s="67">
        <f t="shared" si="94"/>
        <v>0.7595379767845345</v>
      </c>
      <c r="W304" s="67">
        <f t="shared" si="95"/>
        <v>2.951732836502878E-2</v>
      </c>
      <c r="X304" s="67">
        <f t="shared" si="96"/>
        <v>0.99999999999999978</v>
      </c>
      <c r="Y304" s="88">
        <f t="shared" si="97"/>
        <v>-2.665226846695175</v>
      </c>
      <c r="Z304" s="89">
        <f t="shared" si="98"/>
        <v>-2.6652268466951748E-2</v>
      </c>
    </row>
    <row r="305" spans="1:26">
      <c r="A305" s="70" t="s">
        <v>35</v>
      </c>
      <c r="B305" s="70">
        <v>1983</v>
      </c>
      <c r="C305" s="82">
        <v>65675.537750000003</v>
      </c>
      <c r="D305" s="82">
        <v>79.730776000000006</v>
      </c>
      <c r="E305" s="82">
        <v>2228.7544791</v>
      </c>
      <c r="F305" s="82">
        <v>6482.7908766999899</v>
      </c>
      <c r="G305" s="82">
        <v>330.82043977000001</v>
      </c>
      <c r="H305" s="82">
        <v>39083.475956279901</v>
      </c>
      <c r="I305" s="82">
        <f t="shared" si="99"/>
        <v>17469.965222150116</v>
      </c>
      <c r="J305" s="67">
        <f t="shared" si="87"/>
        <v>0.12140102499579458</v>
      </c>
      <c r="K305" s="67">
        <f t="shared" si="88"/>
        <v>3.3935839057518793</v>
      </c>
      <c r="L305" s="67">
        <f t="shared" si="89"/>
        <v>9.8709368796907793</v>
      </c>
      <c r="M305" s="67">
        <f t="shared" si="90"/>
        <v>0.50371942294450422</v>
      </c>
      <c r="N305" s="67">
        <f t="shared" si="90"/>
        <v>59.50994433430413</v>
      </c>
      <c r="O305" s="67">
        <f t="shared" si="92"/>
        <v>26.600414432312913</v>
      </c>
      <c r="P305" s="67"/>
      <c r="Q305" s="67">
        <v>-4.9610000000000003</v>
      </c>
      <c r="R305" s="67">
        <v>-0.36499999999999999</v>
      </c>
      <c r="S305" s="67">
        <v>-4.43</v>
      </c>
      <c r="T305" s="67"/>
      <c r="U305" s="67">
        <f t="shared" si="93"/>
        <v>0.24647913272784261</v>
      </c>
      <c r="V305" s="67">
        <f t="shared" si="94"/>
        <v>0.71693526044655476</v>
      </c>
      <c r="W305" s="67">
        <f t="shared" si="95"/>
        <v>3.6585606825602503E-2</v>
      </c>
      <c r="X305" s="67">
        <f t="shared" si="96"/>
        <v>0.99999999999999989</v>
      </c>
      <c r="Y305" s="88">
        <f t="shared" si="97"/>
        <v>-1.6465385857632389</v>
      </c>
      <c r="Z305" s="89">
        <f t="shared" si="98"/>
        <v>-1.6465385857632388E-2</v>
      </c>
    </row>
    <row r="306" spans="1:26">
      <c r="A306" s="70" t="s">
        <v>35</v>
      </c>
      <c r="B306" s="70">
        <v>1984</v>
      </c>
      <c r="C306" s="82">
        <v>65873.518729999894</v>
      </c>
      <c r="D306" s="82">
        <v>101.35596</v>
      </c>
      <c r="E306" s="82">
        <v>2969.8876372999998</v>
      </c>
      <c r="F306" s="82">
        <v>6610.4273751999899</v>
      </c>
      <c r="G306" s="82">
        <v>307.775711959999</v>
      </c>
      <c r="H306" s="82">
        <v>38507.965305500002</v>
      </c>
      <c r="I306" s="82">
        <f t="shared" si="99"/>
        <v>17376.106740039897</v>
      </c>
      <c r="J306" s="67">
        <f t="shared" si="87"/>
        <v>0.15386449965643145</v>
      </c>
      <c r="K306" s="67">
        <f t="shared" si="88"/>
        <v>4.5084697076421145</v>
      </c>
      <c r="L306" s="67">
        <f t="shared" si="89"/>
        <v>10.035030013038442</v>
      </c>
      <c r="M306" s="67">
        <f t="shared" si="90"/>
        <v>0.46722221295252109</v>
      </c>
      <c r="N306" s="67">
        <f t="shared" si="90"/>
        <v>58.457428793708623</v>
      </c>
      <c r="O306" s="67">
        <f t="shared" si="92"/>
        <v>26.377984773001856</v>
      </c>
      <c r="P306" s="67"/>
      <c r="Q306" s="67">
        <v>-1.113</v>
      </c>
      <c r="R306" s="67">
        <v>-0.76700000000000002</v>
      </c>
      <c r="S306" s="67">
        <v>-3.0670000000000002</v>
      </c>
      <c r="T306" s="67"/>
      <c r="U306" s="67">
        <f t="shared" si="93"/>
        <v>0.30034995835479578</v>
      </c>
      <c r="V306" s="67">
        <f t="shared" si="94"/>
        <v>0.66852414276983685</v>
      </c>
      <c r="W306" s="67">
        <f t="shared" si="95"/>
        <v>3.1125898875367299E-2</v>
      </c>
      <c r="X306" s="67">
        <f t="shared" si="96"/>
        <v>1</v>
      </c>
      <c r="Y306" s="88">
        <f t="shared" si="97"/>
        <v>-0.94251065300410408</v>
      </c>
      <c r="Z306" s="89">
        <f t="shared" si="98"/>
        <v>-9.4251065300410414E-3</v>
      </c>
    </row>
    <row r="307" spans="1:26">
      <c r="A307" s="70" t="s">
        <v>35</v>
      </c>
      <c r="B307" s="70">
        <v>1985</v>
      </c>
      <c r="C307" s="82">
        <v>68281.744825999893</v>
      </c>
      <c r="D307" s="82">
        <v>187.13244800000001</v>
      </c>
      <c r="E307" s="82">
        <v>2972.8476959</v>
      </c>
      <c r="F307" s="82">
        <v>6819.6236602999898</v>
      </c>
      <c r="G307" s="82">
        <v>296.30825084000003</v>
      </c>
      <c r="H307" s="82">
        <v>40002.703971459901</v>
      </c>
      <c r="I307" s="82">
        <f t="shared" si="99"/>
        <v>18003.128799500002</v>
      </c>
      <c r="J307" s="67">
        <f t="shared" si="87"/>
        <v>0.2740592650010093</v>
      </c>
      <c r="K307" s="67">
        <f t="shared" si="88"/>
        <v>4.3537957377562764</v>
      </c>
      <c r="L307" s="67">
        <f t="shared" si="89"/>
        <v>9.9874771473374189</v>
      </c>
      <c r="M307" s="67">
        <f t="shared" si="90"/>
        <v>0.43394944226318838</v>
      </c>
      <c r="N307" s="67">
        <f t="shared" si="90"/>
        <v>58.58477119089072</v>
      </c>
      <c r="O307" s="67">
        <f t="shared" si="92"/>
        <v>26.365947216751383</v>
      </c>
      <c r="P307" s="67"/>
      <c r="Q307" s="67">
        <v>-0.44400000000000001</v>
      </c>
      <c r="R307" s="67">
        <v>-0.746</v>
      </c>
      <c r="S307" s="67">
        <v>-0.51300000000000001</v>
      </c>
      <c r="T307" s="67"/>
      <c r="U307" s="67">
        <f t="shared" si="93"/>
        <v>0.29466871234113745</v>
      </c>
      <c r="V307" s="67">
        <f t="shared" si="94"/>
        <v>0.6759612089792536</v>
      </c>
      <c r="W307" s="67">
        <f t="shared" si="95"/>
        <v>2.9370078679609078E-2</v>
      </c>
      <c r="X307" s="67">
        <f t="shared" si="96"/>
        <v>1.0000000000000002</v>
      </c>
      <c r="Y307" s="88">
        <f t="shared" si="97"/>
        <v>-0.65016682054062769</v>
      </c>
      <c r="Z307" s="89">
        <f t="shared" si="98"/>
        <v>-6.5016682054062766E-3</v>
      </c>
    </row>
    <row r="308" spans="1:26">
      <c r="A308" s="70" t="s">
        <v>35</v>
      </c>
      <c r="B308" s="70">
        <v>1986</v>
      </c>
      <c r="C308" s="82">
        <v>80554.753093000007</v>
      </c>
      <c r="D308" s="82">
        <v>157.06652800000001</v>
      </c>
      <c r="E308" s="82">
        <v>3121.8938073999998</v>
      </c>
      <c r="F308" s="82">
        <v>8052.5313528999995</v>
      </c>
      <c r="G308" s="82">
        <v>417.76272008000001</v>
      </c>
      <c r="H308" s="82">
        <v>47343.201551730002</v>
      </c>
      <c r="I308" s="82">
        <f t="shared" si="99"/>
        <v>21462.297132890002</v>
      </c>
      <c r="J308" s="67">
        <f t="shared" si="87"/>
        <v>0.19498108053123517</v>
      </c>
      <c r="K308" s="67">
        <f t="shared" si="88"/>
        <v>3.8754929877269828</v>
      </c>
      <c r="L308" s="67">
        <f t="shared" si="89"/>
        <v>9.9963453970287741</v>
      </c>
      <c r="M308" s="67">
        <f t="shared" si="90"/>
        <v>0.5186071634999555</v>
      </c>
      <c r="N308" s="67">
        <f t="shared" si="90"/>
        <v>58.771456349785524</v>
      </c>
      <c r="O308" s="67">
        <f t="shared" si="92"/>
        <v>26.643117021427525</v>
      </c>
      <c r="P308" s="67"/>
      <c r="Q308" s="67">
        <v>-0.38600000000000001</v>
      </c>
      <c r="R308" s="67">
        <v>-0.55100000000000005</v>
      </c>
      <c r="S308" s="67">
        <v>-1.5640000000000001</v>
      </c>
      <c r="T308" s="67"/>
      <c r="U308" s="67">
        <f t="shared" si="93"/>
        <v>0.26931014573045914</v>
      </c>
      <c r="V308" s="67">
        <f t="shared" si="94"/>
        <v>0.69465155637522602</v>
      </c>
      <c r="W308" s="67">
        <f t="shared" si="95"/>
        <v>3.6038297894314793E-2</v>
      </c>
      <c r="X308" s="67">
        <f t="shared" si="96"/>
        <v>1</v>
      </c>
      <c r="Y308" s="88">
        <f t="shared" si="97"/>
        <v>-0.54307062172141518</v>
      </c>
      <c r="Z308" s="89">
        <f t="shared" si="98"/>
        <v>-5.4307062172141516E-3</v>
      </c>
    </row>
    <row r="309" spans="1:26">
      <c r="A309" s="70" t="s">
        <v>35</v>
      </c>
      <c r="B309" s="70">
        <v>1987</v>
      </c>
      <c r="C309" s="82">
        <v>92881.236715000006</v>
      </c>
      <c r="D309" s="82">
        <v>132.52948799999899</v>
      </c>
      <c r="E309" s="82">
        <v>3099.4843357</v>
      </c>
      <c r="F309" s="82">
        <v>9709.3906988999897</v>
      </c>
      <c r="G309" s="82">
        <v>539.83465828999897</v>
      </c>
      <c r="H309" s="82">
        <v>54479.399372529901</v>
      </c>
      <c r="I309" s="82">
        <f t="shared" si="99"/>
        <v>24920.598161580107</v>
      </c>
      <c r="J309" s="67">
        <f t="shared" si="87"/>
        <v>0.14268704066318266</v>
      </c>
      <c r="K309" s="67">
        <f t="shared" si="88"/>
        <v>3.3370403380938654</v>
      </c>
      <c r="L309" s="67">
        <f t="shared" si="89"/>
        <v>10.453554498517951</v>
      </c>
      <c r="M309" s="67">
        <f t="shared" si="90"/>
        <v>0.58120959343645073</v>
      </c>
      <c r="N309" s="67">
        <f t="shared" si="90"/>
        <v>58.654903077675812</v>
      </c>
      <c r="O309" s="67">
        <f t="shared" si="92"/>
        <v>26.830605451612723</v>
      </c>
      <c r="P309" s="67"/>
      <c r="Q309" s="67">
        <v>-0.308</v>
      </c>
      <c r="R309" s="67">
        <v>0.32700000000000001</v>
      </c>
      <c r="S309" s="67">
        <v>-1.5429999999999999</v>
      </c>
      <c r="T309" s="67"/>
      <c r="U309" s="67">
        <f t="shared" si="93"/>
        <v>0.23219355331031719</v>
      </c>
      <c r="V309" s="67">
        <f t="shared" si="94"/>
        <v>0.72736548492560038</v>
      </c>
      <c r="W309" s="67">
        <f t="shared" si="95"/>
        <v>4.0440961764082309E-2</v>
      </c>
      <c r="X309" s="67">
        <f t="shared" si="96"/>
        <v>0.99999999999999989</v>
      </c>
      <c r="Y309" s="88">
        <f t="shared" si="97"/>
        <v>0.10393249514911462</v>
      </c>
      <c r="Z309" s="89">
        <f t="shared" si="98"/>
        <v>1.0393249514911462E-3</v>
      </c>
    </row>
    <row r="310" spans="1:26">
      <c r="A310" s="70" t="s">
        <v>35</v>
      </c>
      <c r="B310" s="70">
        <v>1988</v>
      </c>
      <c r="C310" s="82">
        <v>103559.051089999</v>
      </c>
      <c r="D310" s="82">
        <v>217.25371200000001</v>
      </c>
      <c r="E310" s="82">
        <v>3677.1321895000001</v>
      </c>
      <c r="F310" s="82">
        <v>12239.945683</v>
      </c>
      <c r="G310" s="82">
        <v>759.97127470999897</v>
      </c>
      <c r="H310" s="82">
        <v>61407.751959300003</v>
      </c>
      <c r="I310" s="82">
        <f t="shared" si="99"/>
        <v>25256.996271488999</v>
      </c>
      <c r="J310" s="67">
        <f t="shared" si="87"/>
        <v>0.20978727567829253</v>
      </c>
      <c r="K310" s="67">
        <f t="shared" si="88"/>
        <v>3.5507588673290882</v>
      </c>
      <c r="L310" s="67">
        <f t="shared" si="89"/>
        <v>11.819291075159386</v>
      </c>
      <c r="M310" s="67">
        <f t="shared" si="90"/>
        <v>0.73385306905674375</v>
      </c>
      <c r="N310" s="67">
        <f t="shared" si="90"/>
        <v>59.297329700262502</v>
      </c>
      <c r="O310" s="67">
        <f t="shared" si="92"/>
        <v>24.388980012513979</v>
      </c>
      <c r="P310" s="67"/>
      <c r="Q310" s="67">
        <v>0.69499999999999995</v>
      </c>
      <c r="R310" s="67">
        <v>1.986</v>
      </c>
      <c r="S310" s="67">
        <v>1.0820000000000001</v>
      </c>
      <c r="T310" s="67"/>
      <c r="U310" s="67">
        <f t="shared" si="93"/>
        <v>0.22049057702244459</v>
      </c>
      <c r="V310" s="67">
        <f t="shared" si="94"/>
        <v>0.73393953420396874</v>
      </c>
      <c r="W310" s="67">
        <f t="shared" si="95"/>
        <v>4.5569888773586718E-2</v>
      </c>
      <c r="X310" s="67">
        <f t="shared" si="96"/>
        <v>1</v>
      </c>
      <c r="Y310" s="88">
        <f t="shared" si="97"/>
        <v>1.6601514856127015</v>
      </c>
      <c r="Z310" s="89">
        <f t="shared" si="98"/>
        <v>1.6601514856127014E-2</v>
      </c>
    </row>
    <row r="311" spans="1:26">
      <c r="A311" s="70" t="s">
        <v>35</v>
      </c>
      <c r="B311" s="70">
        <v>1989</v>
      </c>
      <c r="C311" s="82">
        <v>107872.63602000001</v>
      </c>
      <c r="D311" s="82">
        <v>217.447216</v>
      </c>
      <c r="E311" s="82">
        <v>3923.2798413</v>
      </c>
      <c r="F311" s="82">
        <v>12925.267809000001</v>
      </c>
      <c r="G311" s="82">
        <v>849.16538233000006</v>
      </c>
      <c r="H311" s="82">
        <v>64155.331837689999</v>
      </c>
      <c r="I311" s="82">
        <f t="shared" si="99"/>
        <v>25802.14393368001</v>
      </c>
      <c r="J311" s="67">
        <f t="shared" si="87"/>
        <v>0.20157773465337811</v>
      </c>
      <c r="K311" s="67">
        <f t="shared" si="88"/>
        <v>3.6369555672789979</v>
      </c>
      <c r="L311" s="67">
        <f t="shared" si="89"/>
        <v>11.981970855522253</v>
      </c>
      <c r="M311" s="67">
        <f t="shared" si="90"/>
        <v>0.78719257604176973</v>
      </c>
      <c r="N311" s="67">
        <f t="shared" si="90"/>
        <v>59.473221573815394</v>
      </c>
      <c r="O311" s="67">
        <f t="shared" si="92"/>
        <v>23.919081692688209</v>
      </c>
      <c r="P311" s="67"/>
      <c r="Q311" s="67">
        <v>1.2529999999999999</v>
      </c>
      <c r="R311" s="67">
        <v>2.0760000000000001</v>
      </c>
      <c r="S311" s="67">
        <v>1.9550000000000001</v>
      </c>
      <c r="T311" s="67"/>
      <c r="U311" s="67">
        <f t="shared" si="93"/>
        <v>0.22168287134425152</v>
      </c>
      <c r="V311" s="67">
        <f t="shared" si="94"/>
        <v>0.7303354837525704</v>
      </c>
      <c r="W311" s="67">
        <f t="shared" si="95"/>
        <v>4.7981644903178106E-2</v>
      </c>
      <c r="X311" s="67">
        <f t="shared" si="96"/>
        <v>1</v>
      </c>
      <c r="Y311" s="88">
        <f t="shared" si="97"/>
        <v>1.8877492178503965</v>
      </c>
      <c r="Z311" s="89">
        <f t="shared" si="98"/>
        <v>1.8877492178503964E-2</v>
      </c>
    </row>
    <row r="312" spans="1:26">
      <c r="A312" s="70" t="s">
        <v>35</v>
      </c>
      <c r="B312" s="70">
        <v>1990</v>
      </c>
      <c r="C312" s="82">
        <v>131507.44464</v>
      </c>
      <c r="D312" s="82">
        <v>168.74956800000001</v>
      </c>
      <c r="E312" s="82">
        <v>4159.1587368999899</v>
      </c>
      <c r="F312" s="82">
        <v>15161.508769</v>
      </c>
      <c r="G312" s="82">
        <v>869.77543558000002</v>
      </c>
      <c r="H312" s="82">
        <v>80788.20409811</v>
      </c>
      <c r="I312" s="82">
        <f t="shared" si="99"/>
        <v>30360.048032410006</v>
      </c>
      <c r="J312" s="67">
        <f t="shared" si="87"/>
        <v>0.12831940310447812</v>
      </c>
      <c r="K312" s="67">
        <f t="shared" si="88"/>
        <v>3.1626793055599518</v>
      </c>
      <c r="L312" s="67">
        <f t="shared" si="89"/>
        <v>11.529011768500592</v>
      </c>
      <c r="M312" s="67">
        <f t="shared" si="90"/>
        <v>0.66138874339851972</v>
      </c>
      <c r="N312" s="67">
        <f t="shared" si="90"/>
        <v>61.432418764783016</v>
      </c>
      <c r="O312" s="67">
        <f t="shared" si="92"/>
        <v>23.086182014653435</v>
      </c>
      <c r="P312" s="67"/>
      <c r="Q312" s="67">
        <v>0.14099999999999999</v>
      </c>
      <c r="R312" s="67">
        <v>1.377</v>
      </c>
      <c r="S312" s="67">
        <v>3.3730000000000002</v>
      </c>
      <c r="T312" s="67"/>
      <c r="U312" s="67">
        <f t="shared" si="93"/>
        <v>0.20599640874422132</v>
      </c>
      <c r="V312" s="67">
        <f t="shared" si="94"/>
        <v>0.75092501996831573</v>
      </c>
      <c r="W312" s="67">
        <f t="shared" si="95"/>
        <v>4.3078571287463001E-2</v>
      </c>
      <c r="X312" s="67">
        <f t="shared" si="96"/>
        <v>1</v>
      </c>
      <c r="Y312" s="88">
        <f t="shared" si="97"/>
        <v>1.2083732670819185</v>
      </c>
      <c r="Z312" s="89">
        <f t="shared" si="98"/>
        <v>1.2083732670819185E-2</v>
      </c>
    </row>
    <row r="313" spans="1:26">
      <c r="A313" s="70" t="s">
        <v>35</v>
      </c>
      <c r="B313" s="70">
        <v>1991</v>
      </c>
      <c r="C313" s="82">
        <v>133554.17293</v>
      </c>
      <c r="D313" s="82">
        <v>217.443535999999</v>
      </c>
      <c r="E313" s="82">
        <v>3996.0241703000002</v>
      </c>
      <c r="F313" s="82">
        <v>13417.11843</v>
      </c>
      <c r="G313" s="82">
        <v>909.72849375999897</v>
      </c>
      <c r="H313" s="82">
        <v>83804.423925070005</v>
      </c>
      <c r="I313" s="82">
        <f t="shared" si="99"/>
        <v>31209.434374869976</v>
      </c>
      <c r="J313" s="67">
        <f t="shared" si="87"/>
        <v>0.16281298534488181</v>
      </c>
      <c r="K313" s="67">
        <f t="shared" si="88"/>
        <v>2.9920623838496185</v>
      </c>
      <c r="L313" s="67">
        <f t="shared" si="89"/>
        <v>10.046199332934613</v>
      </c>
      <c r="M313" s="67">
        <f t="shared" si="90"/>
        <v>0.6811681535677786</v>
      </c>
      <c r="N313" s="67">
        <f t="shared" si="90"/>
        <v>62.749386325049215</v>
      </c>
      <c r="O313" s="67">
        <f t="shared" si="92"/>
        <v>23.368370819253872</v>
      </c>
      <c r="P313" s="67"/>
      <c r="Q313" s="67">
        <v>-2.7490000000000001</v>
      </c>
      <c r="R313" s="67">
        <v>-1.67</v>
      </c>
      <c r="S313" s="67">
        <v>3.097</v>
      </c>
      <c r="T313" s="67"/>
      <c r="U313" s="67">
        <f t="shared" si="93"/>
        <v>0.21808941130385684</v>
      </c>
      <c r="V313" s="67">
        <f t="shared" si="94"/>
        <v>0.73226070090891104</v>
      </c>
      <c r="W313" s="67">
        <f t="shared" si="95"/>
        <v>4.9649887787232179E-2</v>
      </c>
      <c r="X313" s="67">
        <f t="shared" si="96"/>
        <v>1</v>
      </c>
      <c r="Y313" s="88">
        <f t="shared" si="97"/>
        <v>-1.6686374597151259</v>
      </c>
      <c r="Z313" s="89">
        <f t="shared" si="98"/>
        <v>-1.6686374597151259E-2</v>
      </c>
    </row>
    <row r="314" spans="1:26">
      <c r="A314" s="70" t="s">
        <v>35</v>
      </c>
      <c r="B314" s="70">
        <v>1992</v>
      </c>
      <c r="C314" s="82">
        <v>139934.27392000001</v>
      </c>
      <c r="D314" s="82">
        <v>334.58182399999902</v>
      </c>
      <c r="E314" s="82">
        <v>4385.6522788000002</v>
      </c>
      <c r="F314" s="82">
        <v>13581.668631</v>
      </c>
      <c r="G314" s="82">
        <v>970.6205516</v>
      </c>
      <c r="H314" s="82">
        <v>87486.020708209995</v>
      </c>
      <c r="I314" s="82">
        <f t="shared" si="99"/>
        <v>33175.729926390006</v>
      </c>
      <c r="J314" s="67">
        <f t="shared" si="87"/>
        <v>0.23909926755419364</v>
      </c>
      <c r="K314" s="67">
        <f t="shared" si="88"/>
        <v>3.1340801334398352</v>
      </c>
      <c r="L314" s="67">
        <f t="shared" si="89"/>
        <v>9.7057484564250487</v>
      </c>
      <c r="M314" s="67">
        <f t="shared" si="90"/>
        <v>0.69362603200049522</v>
      </c>
      <c r="N314" s="67">
        <f t="shared" si="90"/>
        <v>62.519365883318535</v>
      </c>
      <c r="O314" s="67">
        <f t="shared" si="92"/>
        <v>23.708080227261885</v>
      </c>
      <c r="P314" s="67"/>
      <c r="Q314" s="67">
        <v>-1.9630000000000001</v>
      </c>
      <c r="R314" s="67">
        <v>-3.0960000000000001</v>
      </c>
      <c r="S314" s="67">
        <v>1.2</v>
      </c>
      <c r="T314" s="67"/>
      <c r="U314" s="67">
        <f t="shared" si="93"/>
        <v>0.23158020040029148</v>
      </c>
      <c r="V314" s="67">
        <f t="shared" si="94"/>
        <v>0.71716710386303872</v>
      </c>
      <c r="W314" s="67">
        <f t="shared" si="95"/>
        <v>5.12526957366699E-2</v>
      </c>
      <c r="X314" s="67">
        <f t="shared" si="96"/>
        <v>1</v>
      </c>
      <c r="Y314" s="88">
        <f t="shared" si="97"/>
        <v>-2.6134380520617366</v>
      </c>
      <c r="Z314" s="89">
        <f t="shared" si="98"/>
        <v>-2.6134380520617367E-2</v>
      </c>
    </row>
    <row r="315" spans="1:26">
      <c r="A315" s="70" t="s">
        <v>35</v>
      </c>
      <c r="B315" s="70">
        <v>1993</v>
      </c>
      <c r="C315" s="82">
        <v>131143.256289999</v>
      </c>
      <c r="D315" s="82">
        <v>609.57407999999896</v>
      </c>
      <c r="E315" s="82">
        <v>4833.3801475</v>
      </c>
      <c r="F315" s="82">
        <v>12001.206509</v>
      </c>
      <c r="G315" s="82">
        <v>1063.6524858</v>
      </c>
      <c r="H315" s="82">
        <v>75347.747014339897</v>
      </c>
      <c r="I315" s="82">
        <f t="shared" si="99"/>
        <v>37287.69605335909</v>
      </c>
      <c r="J315" s="67">
        <f t="shared" si="87"/>
        <v>0.46481542188645897</v>
      </c>
      <c r="K315" s="67">
        <f t="shared" si="88"/>
        <v>3.685572773038269</v>
      </c>
      <c r="L315" s="67">
        <f t="shared" si="89"/>
        <v>9.1512189406533846</v>
      </c>
      <c r="M315" s="67">
        <f t="shared" si="90"/>
        <v>0.81106151844203855</v>
      </c>
      <c r="N315" s="67">
        <f t="shared" si="90"/>
        <v>57.454534183383643</v>
      </c>
      <c r="O315" s="67">
        <f t="shared" si="92"/>
        <v>28.432797162596195</v>
      </c>
      <c r="P315" s="67"/>
      <c r="Q315" s="67">
        <v>-1.7509999999999999</v>
      </c>
      <c r="R315" s="67">
        <v>-3.0550000000000002</v>
      </c>
      <c r="S315" s="67">
        <v>-0.68600000000000005</v>
      </c>
      <c r="T315" s="67"/>
      <c r="U315" s="67">
        <f t="shared" si="93"/>
        <v>0.27004780241632703</v>
      </c>
      <c r="V315" s="67">
        <f t="shared" si="94"/>
        <v>0.67052442497747267</v>
      </c>
      <c r="W315" s="67">
        <f t="shared" si="95"/>
        <v>5.9427772606200427E-2</v>
      </c>
      <c r="X315" s="67">
        <f t="shared" si="96"/>
        <v>1.0000000000000002</v>
      </c>
      <c r="Y315" s="88">
        <f t="shared" si="97"/>
        <v>-2.5620732723450215</v>
      </c>
      <c r="Z315" s="89">
        <f t="shared" si="98"/>
        <v>-2.5620732723450213E-2</v>
      </c>
    </row>
    <row r="316" spans="1:26">
      <c r="A316" s="70" t="s">
        <v>35</v>
      </c>
      <c r="B316" s="70">
        <v>1994</v>
      </c>
      <c r="C316" s="82">
        <v>145825.19897</v>
      </c>
      <c r="D316" s="82">
        <v>562.69151999999895</v>
      </c>
      <c r="E316" s="82">
        <v>5360.1087767999898</v>
      </c>
      <c r="F316" s="82">
        <v>13850.166636</v>
      </c>
      <c r="G316" s="82">
        <v>1308.7359789</v>
      </c>
      <c r="H316" s="82">
        <v>84149.977384490005</v>
      </c>
      <c r="I316" s="82">
        <f t="shared" si="99"/>
        <v>40593.518673810016</v>
      </c>
      <c r="J316" s="67">
        <f t="shared" si="87"/>
        <v>0.38586713680106766</v>
      </c>
      <c r="K316" s="67">
        <f t="shared" si="88"/>
        <v>3.6757081866918639</v>
      </c>
      <c r="L316" s="67">
        <f t="shared" si="89"/>
        <v>9.4977868940534318</v>
      </c>
      <c r="M316" s="67">
        <f t="shared" si="90"/>
        <v>0.89746901642784016</v>
      </c>
      <c r="N316" s="67">
        <f t="shared" si="90"/>
        <v>57.706060392073823</v>
      </c>
      <c r="O316" s="67">
        <f t="shared" si="92"/>
        <v>27.837108373951985</v>
      </c>
      <c r="P316" s="67"/>
      <c r="Q316" s="67">
        <v>-0.53500000000000003</v>
      </c>
      <c r="R316" s="67">
        <v>-1.349</v>
      </c>
      <c r="S316" s="67">
        <v>-1.181</v>
      </c>
      <c r="T316" s="67"/>
      <c r="U316" s="67">
        <f t="shared" si="93"/>
        <v>0.26122646332601446</v>
      </c>
      <c r="V316" s="67">
        <f t="shared" si="94"/>
        <v>0.67499190733928049</v>
      </c>
      <c r="W316" s="67">
        <f t="shared" si="95"/>
        <v>6.3781629334705089E-2</v>
      </c>
      <c r="X316" s="67">
        <f t="shared" si="96"/>
        <v>1</v>
      </c>
      <c r="Y316" s="88">
        <f t="shared" si="97"/>
        <v>-1.1256463451243939</v>
      </c>
      <c r="Z316" s="89">
        <f t="shared" si="98"/>
        <v>-1.1256463451243939E-2</v>
      </c>
    </row>
    <row r="317" spans="1:26">
      <c r="A317" s="70" t="s">
        <v>35</v>
      </c>
      <c r="B317" s="70">
        <v>1995</v>
      </c>
      <c r="C317" s="82">
        <v>177626.230249999</v>
      </c>
      <c r="D317" s="82">
        <v>722.62668799999904</v>
      </c>
      <c r="E317" s="82">
        <v>5621.7129329999898</v>
      </c>
      <c r="F317" s="82">
        <v>16457.771921</v>
      </c>
      <c r="G317" s="82">
        <v>1759.8759987999899</v>
      </c>
      <c r="H317" s="82">
        <v>102478.82561599</v>
      </c>
      <c r="I317" s="82">
        <f t="shared" si="99"/>
        <v>50585.41709320902</v>
      </c>
      <c r="J317" s="67">
        <f t="shared" si="87"/>
        <v>0.40682431135477137</v>
      </c>
      <c r="K317" s="67">
        <f t="shared" si="88"/>
        <v>3.1649114689242364</v>
      </c>
      <c r="L317" s="67">
        <f t="shared" si="89"/>
        <v>9.2653950364406228</v>
      </c>
      <c r="M317" s="67">
        <f t="shared" si="90"/>
        <v>0.99077484013653982</v>
      </c>
      <c r="N317" s="67">
        <f t="shared" si="90"/>
        <v>57.693520530023513</v>
      </c>
      <c r="O317" s="67">
        <f t="shared" si="92"/>
        <v>28.478573813120317</v>
      </c>
      <c r="P317" s="67"/>
      <c r="Q317" s="67">
        <v>-0.89200000000000002</v>
      </c>
      <c r="R317" s="67">
        <v>-0.749</v>
      </c>
      <c r="S317" s="67">
        <v>-0.54400000000000004</v>
      </c>
      <c r="T317" s="67"/>
      <c r="U317" s="67">
        <f t="shared" si="93"/>
        <v>0.23581642845679349</v>
      </c>
      <c r="V317" s="67">
        <f t="shared" si="94"/>
        <v>0.69036129041467165</v>
      </c>
      <c r="W317" s="67">
        <f t="shared" si="95"/>
        <v>7.3822281128534908E-2</v>
      </c>
      <c r="X317" s="67">
        <f t="shared" si="96"/>
        <v>1</v>
      </c>
      <c r="Y317" s="88">
        <f t="shared" si="97"/>
        <v>-0.76758818163797193</v>
      </c>
      <c r="Z317" s="89">
        <f t="shared" si="98"/>
        <v>-7.6758818163797198E-3</v>
      </c>
    </row>
    <row r="318" spans="1:26">
      <c r="A318" s="70" t="s">
        <v>35</v>
      </c>
      <c r="B318" s="70">
        <v>1996</v>
      </c>
      <c r="C318" s="82">
        <v>177368.49598000001</v>
      </c>
      <c r="D318" s="82">
        <v>645.20288000000005</v>
      </c>
      <c r="E318" s="82">
        <v>5618.2819679000004</v>
      </c>
      <c r="F318" s="82">
        <v>16736.424649</v>
      </c>
      <c r="G318" s="82">
        <v>1693.3018606000001</v>
      </c>
      <c r="H318" s="82">
        <v>101274.3218162</v>
      </c>
      <c r="I318" s="82">
        <f t="shared" si="99"/>
        <v>51400.962806300013</v>
      </c>
      <c r="J318" s="67">
        <f t="shared" si="87"/>
        <v>0.36376408134664051</v>
      </c>
      <c r="K318" s="67">
        <f t="shared" si="88"/>
        <v>3.1675760325179256</v>
      </c>
      <c r="L318" s="67">
        <f t="shared" si="89"/>
        <v>9.4359624331973766</v>
      </c>
      <c r="M318" s="67">
        <f t="shared" si="90"/>
        <v>0.95468017093122104</v>
      </c>
      <c r="N318" s="67">
        <f t="shared" si="90"/>
        <v>57.098258209067545</v>
      </c>
      <c r="O318" s="67">
        <f t="shared" si="92"/>
        <v>28.979759072939292</v>
      </c>
      <c r="P318" s="67"/>
      <c r="Q318" s="67">
        <v>-0.25600000000000001</v>
      </c>
      <c r="R318" s="67">
        <v>-0.61499999999999999</v>
      </c>
      <c r="S318" s="67">
        <v>1.0369999999999999</v>
      </c>
      <c r="T318" s="67"/>
      <c r="U318" s="67">
        <f t="shared" si="93"/>
        <v>0.23362774398373257</v>
      </c>
      <c r="V318" s="67">
        <f t="shared" si="94"/>
        <v>0.69595886348173375</v>
      </c>
      <c r="W318" s="67">
        <f t="shared" si="95"/>
        <v>7.0413392534533631E-2</v>
      </c>
      <c r="X318" s="67">
        <f t="shared" si="96"/>
        <v>0.99999999999999989</v>
      </c>
      <c r="Y318" s="88">
        <f t="shared" si="97"/>
        <v>-0.41480471544279046</v>
      </c>
      <c r="Z318" s="89">
        <f t="shared" si="98"/>
        <v>-4.1480471544279047E-3</v>
      </c>
    </row>
    <row r="319" spans="1:26">
      <c r="A319" s="70" t="s">
        <v>35</v>
      </c>
      <c r="B319" s="70">
        <v>1997</v>
      </c>
      <c r="C319" s="82">
        <v>184433.19759</v>
      </c>
      <c r="D319" s="82">
        <v>813.35782400000005</v>
      </c>
      <c r="E319" s="82">
        <v>7030.3164985000003</v>
      </c>
      <c r="F319" s="82">
        <v>20751.944696999901</v>
      </c>
      <c r="G319" s="82">
        <v>1802.7679465000001</v>
      </c>
      <c r="H319" s="82">
        <v>111381.0531989</v>
      </c>
      <c r="I319" s="82">
        <f t="shared" si="99"/>
        <v>42653.757425100062</v>
      </c>
      <c r="J319" s="67">
        <f t="shared" si="87"/>
        <v>0.44100402456184523</v>
      </c>
      <c r="K319" s="67">
        <f t="shared" si="88"/>
        <v>3.8118498135723837</v>
      </c>
      <c r="L319" s="67">
        <f t="shared" si="89"/>
        <v>11.251740450291404</v>
      </c>
      <c r="M319" s="67">
        <f t="shared" si="90"/>
        <v>0.97746391108373132</v>
      </c>
      <c r="N319" s="67">
        <f t="shared" si="90"/>
        <v>60.391000456709051</v>
      </c>
      <c r="O319" s="67">
        <f t="shared" si="92"/>
        <v>23.126941343781571</v>
      </c>
      <c r="P319" s="67"/>
      <c r="Q319" s="67">
        <v>0.995</v>
      </c>
      <c r="R319" s="67">
        <v>3.1E-2</v>
      </c>
      <c r="S319" s="67">
        <v>1.228</v>
      </c>
      <c r="T319" s="67"/>
      <c r="U319" s="67">
        <f t="shared" si="93"/>
        <v>0.2376308796167291</v>
      </c>
      <c r="V319" s="67">
        <f t="shared" si="94"/>
        <v>0.70143397856383194</v>
      </c>
      <c r="W319" s="67">
        <f t="shared" si="95"/>
        <v>6.0935141819439015E-2</v>
      </c>
      <c r="X319" s="67">
        <f t="shared" si="96"/>
        <v>1</v>
      </c>
      <c r="Y319" s="88">
        <f t="shared" si="97"/>
        <v>0.33301553270839535</v>
      </c>
      <c r="Z319" s="89">
        <f t="shared" si="98"/>
        <v>3.3301553270839532E-3</v>
      </c>
    </row>
    <row r="320" spans="1:26">
      <c r="A320" s="70" t="s">
        <v>35</v>
      </c>
      <c r="B320" s="70">
        <v>1998</v>
      </c>
      <c r="C320" s="82">
        <v>167595.51632</v>
      </c>
      <c r="D320" s="82">
        <v>597.771072</v>
      </c>
      <c r="E320" s="82">
        <v>5862.3655195000001</v>
      </c>
      <c r="F320" s="82">
        <v>17954.080561999901</v>
      </c>
      <c r="G320" s="82">
        <v>1409.6882370999999</v>
      </c>
      <c r="H320" s="82">
        <v>90417.071324599994</v>
      </c>
      <c r="I320" s="82">
        <f t="shared" si="99"/>
        <v>51354.539604800113</v>
      </c>
      <c r="J320" s="67">
        <f t="shared" si="87"/>
        <v>0.35667485928361026</v>
      </c>
      <c r="K320" s="67">
        <f t="shared" si="88"/>
        <v>3.4979250329744147</v>
      </c>
      <c r="L320" s="67">
        <f t="shared" si="89"/>
        <v>10.712745159434407</v>
      </c>
      <c r="M320" s="67">
        <f t="shared" si="90"/>
        <v>0.8411252687741354</v>
      </c>
      <c r="N320" s="67">
        <f t="shared" si="90"/>
        <v>53.949576522060028</v>
      </c>
      <c r="O320" s="67">
        <f t="shared" si="92"/>
        <v>30.641953157473417</v>
      </c>
      <c r="P320" s="67"/>
      <c r="Q320" s="67">
        <v>1.8779999999999999</v>
      </c>
      <c r="R320" s="67">
        <v>0.47</v>
      </c>
      <c r="S320" s="67">
        <v>-1.5469999999999999</v>
      </c>
      <c r="T320" s="67"/>
      <c r="U320" s="67">
        <f t="shared" si="93"/>
        <v>0.23239254360021075</v>
      </c>
      <c r="V320" s="67">
        <f t="shared" si="94"/>
        <v>0.71172540093714953</v>
      </c>
      <c r="W320" s="67">
        <f t="shared" si="95"/>
        <v>5.588205546263976E-2</v>
      </c>
      <c r="X320" s="67">
        <f t="shared" si="96"/>
        <v>1</v>
      </c>
      <c r="Y320" s="88">
        <f t="shared" si="97"/>
        <v>0.68449459552095226</v>
      </c>
      <c r="Z320" s="89">
        <f t="shared" si="98"/>
        <v>6.8449459552095224E-3</v>
      </c>
    </row>
    <row r="321" spans="1:26">
      <c r="A321" s="70" t="s">
        <v>35</v>
      </c>
      <c r="B321" s="70">
        <v>1999</v>
      </c>
      <c r="C321" s="82">
        <v>170538.25323</v>
      </c>
      <c r="D321" s="82">
        <v>640.72230500000001</v>
      </c>
      <c r="E321" s="82">
        <v>6961.8040813999996</v>
      </c>
      <c r="F321" s="82">
        <v>19245.209585000001</v>
      </c>
      <c r="G321" s="82">
        <v>1612.9014113999999</v>
      </c>
      <c r="H321" s="82">
        <v>97052.265559099993</v>
      </c>
      <c r="I321" s="82">
        <f t="shared" si="99"/>
        <v>45025.350288099988</v>
      </c>
      <c r="J321" s="67">
        <f t="shared" si="87"/>
        <v>0.37570591516255086</v>
      </c>
      <c r="K321" s="67">
        <f t="shared" si="88"/>
        <v>4.0822536583688445</v>
      </c>
      <c r="L321" s="67">
        <f t="shared" si="89"/>
        <v>11.284981064655648</v>
      </c>
      <c r="M321" s="67">
        <f t="shared" si="90"/>
        <v>0.94577104013416069</v>
      </c>
      <c r="N321" s="67">
        <f t="shared" si="90"/>
        <v>56.909381749212841</v>
      </c>
      <c r="O321" s="67">
        <f t="shared" si="92"/>
        <v>26.401906572465943</v>
      </c>
      <c r="P321" s="67"/>
      <c r="Q321" s="67">
        <v>3.1280000000000001</v>
      </c>
      <c r="R321" s="67">
        <v>0.53500000000000003</v>
      </c>
      <c r="S321" s="67">
        <v>-2.202</v>
      </c>
      <c r="T321" s="67"/>
      <c r="U321" s="67">
        <f t="shared" si="93"/>
        <v>0.25024533906487179</v>
      </c>
      <c r="V321" s="67">
        <f t="shared" si="94"/>
        <v>0.69177815716473823</v>
      </c>
      <c r="W321" s="67">
        <f t="shared" si="95"/>
        <v>5.7976503770389952E-2</v>
      </c>
      <c r="X321" s="67">
        <f t="shared" si="96"/>
        <v>1</v>
      </c>
      <c r="Y321" s="88">
        <f t="shared" si="97"/>
        <v>1.0252044733756553</v>
      </c>
      <c r="Z321" s="89">
        <f t="shared" si="98"/>
        <v>1.0252044733756554E-2</v>
      </c>
    </row>
    <row r="322" spans="1:26">
      <c r="A322" s="70" t="s">
        <v>35</v>
      </c>
      <c r="B322" s="70">
        <v>2000</v>
      </c>
      <c r="C322" s="82">
        <v>180071.66583000001</v>
      </c>
      <c r="D322" s="82">
        <v>791.56985599999905</v>
      </c>
      <c r="E322" s="82">
        <v>8354.4126866000006</v>
      </c>
      <c r="F322" s="82">
        <v>20500.370558999901</v>
      </c>
      <c r="G322" s="82">
        <v>1691.0498041000001</v>
      </c>
      <c r="H322" s="82">
        <v>99185.491343200003</v>
      </c>
      <c r="I322" s="82">
        <f t="shared" si="99"/>
        <v>49548.771581100096</v>
      </c>
      <c r="J322" s="67">
        <f t="shared" si="87"/>
        <v>0.43958601279742437</v>
      </c>
      <c r="K322" s="67">
        <f t="shared" si="88"/>
        <v>4.6394931973846116</v>
      </c>
      <c r="L322" s="67">
        <f t="shared" si="89"/>
        <v>11.384562065613174</v>
      </c>
      <c r="M322" s="67">
        <f t="shared" si="90"/>
        <v>0.93909821753771461</v>
      </c>
      <c r="N322" s="67">
        <f t="shared" si="90"/>
        <v>55.081120556100096</v>
      </c>
      <c r="O322" s="67">
        <f t="shared" si="92"/>
        <v>27.516139950566977</v>
      </c>
      <c r="P322" s="67"/>
      <c r="Q322" s="67">
        <v>3.7280000000000002</v>
      </c>
      <c r="R322" s="67">
        <v>1.2689999999999999</v>
      </c>
      <c r="S322" s="67">
        <v>-0.77600000000000002</v>
      </c>
      <c r="T322" s="67"/>
      <c r="U322" s="67">
        <f t="shared" si="93"/>
        <v>0.27350416906315406</v>
      </c>
      <c r="V322" s="67">
        <f t="shared" si="94"/>
        <v>0.67113476740492128</v>
      </c>
      <c r="W322" s="67">
        <f t="shared" si="95"/>
        <v>5.5361063531924652E-2</v>
      </c>
      <c r="X322" s="67">
        <f t="shared" si="96"/>
        <v>1</v>
      </c>
      <c r="Y322" s="88">
        <f t="shared" si="97"/>
        <v>1.8283333768035102</v>
      </c>
      <c r="Z322" s="89">
        <f t="shared" si="98"/>
        <v>1.8283333768035103E-2</v>
      </c>
    </row>
    <row r="323" spans="1:26">
      <c r="A323" s="70" t="s">
        <v>35</v>
      </c>
      <c r="B323" s="70">
        <v>2001</v>
      </c>
      <c r="C323" s="82">
        <v>169479.89064</v>
      </c>
      <c r="D323" s="82">
        <v>949.34911999999895</v>
      </c>
      <c r="E323" s="82">
        <v>7975.4955161999897</v>
      </c>
      <c r="F323" s="82">
        <v>20358.428494</v>
      </c>
      <c r="G323" s="82">
        <v>1672.5286057999899</v>
      </c>
      <c r="H323" s="82">
        <v>98432.425503299994</v>
      </c>
      <c r="I323" s="82">
        <f t="shared" si="99"/>
        <v>40091.663400700039</v>
      </c>
      <c r="J323" s="67">
        <f t="shared" si="87"/>
        <v>0.56015443272650844</v>
      </c>
      <c r="K323" s="67">
        <f t="shared" si="88"/>
        <v>4.7058653897417866</v>
      </c>
      <c r="L323" s="67">
        <f t="shared" si="89"/>
        <v>12.012297398305662</v>
      </c>
      <c r="M323" s="67">
        <f t="shared" si="90"/>
        <v>0.98685962062170818</v>
      </c>
      <c r="N323" s="67">
        <f t="shared" si="90"/>
        <v>58.079117901005027</v>
      </c>
      <c r="O323" s="67">
        <f t="shared" si="92"/>
        <v>23.655705257599312</v>
      </c>
      <c r="P323" s="67"/>
      <c r="Q323" s="67">
        <v>0.98</v>
      </c>
      <c r="R323" s="67">
        <v>1.0069999999999999</v>
      </c>
      <c r="S323" s="67">
        <v>-1.2549999999999999</v>
      </c>
      <c r="T323" s="67"/>
      <c r="U323" s="67">
        <f t="shared" si="93"/>
        <v>0.26579268193626165</v>
      </c>
      <c r="V323" s="67">
        <f t="shared" si="94"/>
        <v>0.67846835327493926</v>
      </c>
      <c r="W323" s="67">
        <f t="shared" si="95"/>
        <v>5.5738964788799042E-2</v>
      </c>
      <c r="X323" s="67">
        <f t="shared" si="96"/>
        <v>0.99999999999999989</v>
      </c>
      <c r="Y323" s="88">
        <f t="shared" si="97"/>
        <v>0.87374205923545745</v>
      </c>
      <c r="Z323" s="89">
        <f t="shared" si="98"/>
        <v>8.7374205923545743E-3</v>
      </c>
    </row>
    <row r="324" spans="1:26">
      <c r="A324" s="70" t="s">
        <v>35</v>
      </c>
      <c r="B324" s="70">
        <v>2002</v>
      </c>
      <c r="C324" s="82">
        <v>175385.18385</v>
      </c>
      <c r="D324" s="82">
        <v>1262.775936</v>
      </c>
      <c r="E324" s="82">
        <v>8790.0827903999907</v>
      </c>
      <c r="F324" s="82">
        <v>20665.8172459999</v>
      </c>
      <c r="G324" s="82">
        <v>1637.9137112000001</v>
      </c>
      <c r="H324" s="82">
        <v>98852.701550800004</v>
      </c>
      <c r="I324" s="82">
        <f t="shared" si="99"/>
        <v>44175.892615600111</v>
      </c>
      <c r="J324" s="67">
        <f t="shared" si="87"/>
        <v>0.72000148945306708</v>
      </c>
      <c r="K324" s="67">
        <f t="shared" si="88"/>
        <v>5.0118730655822104</v>
      </c>
      <c r="L324" s="67">
        <f t="shared" si="89"/>
        <v>11.783103220209613</v>
      </c>
      <c r="M324" s="67">
        <f t="shared" si="90"/>
        <v>0.93389514167903864</v>
      </c>
      <c r="N324" s="67">
        <f t="shared" si="90"/>
        <v>56.363199775954165</v>
      </c>
      <c r="O324" s="67">
        <f t="shared" si="92"/>
        <v>25.187927307121903</v>
      </c>
      <c r="P324" s="67"/>
      <c r="Q324" s="67">
        <v>-0.46400000000000002</v>
      </c>
      <c r="R324" s="67">
        <v>0.41499999999999998</v>
      </c>
      <c r="S324" s="67">
        <v>-2.02</v>
      </c>
      <c r="T324" s="67"/>
      <c r="U324" s="67">
        <f t="shared" si="93"/>
        <v>0.28269555036742611</v>
      </c>
      <c r="V324" s="67">
        <f t="shared" si="94"/>
        <v>0.66462793576085799</v>
      </c>
      <c r="W324" s="67">
        <f t="shared" si="95"/>
        <v>5.2676513871716027E-2</v>
      </c>
      <c r="X324" s="67">
        <f t="shared" si="96"/>
        <v>1.0000000000000002</v>
      </c>
      <c r="Y324" s="88">
        <f t="shared" si="97"/>
        <v>3.8243299949403953E-2</v>
      </c>
      <c r="Z324" s="89">
        <f t="shared" si="98"/>
        <v>3.8243299949403955E-4</v>
      </c>
    </row>
    <row r="325" spans="1:26">
      <c r="A325" s="70" t="s">
        <v>35</v>
      </c>
      <c r="B325" s="70">
        <v>2003</v>
      </c>
      <c r="C325" s="82">
        <v>227343.89905000001</v>
      </c>
      <c r="D325" s="82">
        <v>1651.489024</v>
      </c>
      <c r="E325" s="82">
        <v>10898.733026</v>
      </c>
      <c r="F325" s="82">
        <v>26365.542208999901</v>
      </c>
      <c r="G325" s="82">
        <v>1871.7943267999899</v>
      </c>
      <c r="H325" s="82">
        <v>130164.22570330001</v>
      </c>
      <c r="I325" s="82">
        <f t="shared" si="99"/>
        <v>56392.11476090012</v>
      </c>
      <c r="J325" s="67">
        <f t="shared" si="87"/>
        <v>0.72642768550247572</v>
      </c>
      <c r="K325" s="67">
        <f t="shared" si="88"/>
        <v>4.7939412808271706</v>
      </c>
      <c r="L325" s="67">
        <f t="shared" si="89"/>
        <v>11.597206839142535</v>
      </c>
      <c r="M325" s="67">
        <f t="shared" si="90"/>
        <v>0.82333167268690333</v>
      </c>
      <c r="N325" s="67">
        <f t="shared" si="90"/>
        <v>57.254329782860303</v>
      </c>
      <c r="O325" s="67">
        <f t="shared" si="92"/>
        <v>24.804762738980621</v>
      </c>
      <c r="P325" s="67"/>
      <c r="Q325" s="67">
        <v>-0.67600000000000005</v>
      </c>
      <c r="R325" s="67">
        <v>0.54300000000000004</v>
      </c>
      <c r="S325" s="67">
        <v>-1.5329999999999999</v>
      </c>
      <c r="T325" s="67"/>
      <c r="U325" s="67">
        <f t="shared" si="93"/>
        <v>0.27848307579251858</v>
      </c>
      <c r="V325" s="67">
        <f t="shared" si="94"/>
        <v>0.67368906750755808</v>
      </c>
      <c r="W325" s="67">
        <f t="shared" si="95"/>
        <v>4.7827856699923156E-2</v>
      </c>
      <c r="X325" s="67">
        <f t="shared" si="96"/>
        <v>0.99999999999999989</v>
      </c>
      <c r="Y325" s="88">
        <f t="shared" si="97"/>
        <v>0.10423850009987927</v>
      </c>
      <c r="Z325" s="89">
        <f t="shared" si="98"/>
        <v>1.0423850009987927E-3</v>
      </c>
    </row>
    <row r="326" spans="1:26">
      <c r="A326" s="70" t="s">
        <v>35</v>
      </c>
      <c r="B326" s="70">
        <v>2004</v>
      </c>
      <c r="C326" s="82">
        <v>290477.04044000001</v>
      </c>
      <c r="D326" s="82">
        <v>2755.8101280000001</v>
      </c>
      <c r="E326" s="82">
        <v>12364.502525</v>
      </c>
      <c r="F326" s="82">
        <v>33269.829597999902</v>
      </c>
      <c r="G326" s="82">
        <v>2136.0243965</v>
      </c>
      <c r="H326" s="82">
        <v>170749.4784926</v>
      </c>
      <c r="I326" s="82">
        <f t="shared" si="99"/>
        <v>69201.395299900119</v>
      </c>
      <c r="J326" s="67">
        <f t="shared" si="87"/>
        <v>0.94871874342482898</v>
      </c>
      <c r="K326" s="67">
        <f t="shared" si="88"/>
        <v>4.2566195614878453</v>
      </c>
      <c r="L326" s="67">
        <f t="shared" si="89"/>
        <v>11.453514380208652</v>
      </c>
      <c r="M326" s="67">
        <f t="shared" si="90"/>
        <v>0.73535050937742186</v>
      </c>
      <c r="N326" s="67">
        <f t="shared" si="90"/>
        <v>58.78243534633831</v>
      </c>
      <c r="O326" s="67">
        <f t="shared" si="92"/>
        <v>23.823361459162943</v>
      </c>
      <c r="P326" s="67"/>
      <c r="Q326" s="67">
        <v>0.19400000000000001</v>
      </c>
      <c r="R326" s="67">
        <v>1.0129999999999999</v>
      </c>
      <c r="S326" s="67">
        <v>-0.60599999999999998</v>
      </c>
      <c r="T326" s="67"/>
      <c r="U326" s="67">
        <f t="shared" si="93"/>
        <v>0.25883211736032991</v>
      </c>
      <c r="V326" s="67">
        <f t="shared" si="94"/>
        <v>0.69645344983806279</v>
      </c>
      <c r="W326" s="67">
        <f t="shared" si="95"/>
        <v>4.4714432801607258E-2</v>
      </c>
      <c r="X326" s="67">
        <f t="shared" si="96"/>
        <v>0.99999999999999989</v>
      </c>
      <c r="Y326" s="88">
        <f t="shared" si="97"/>
        <v>0.72862382917608748</v>
      </c>
      <c r="Z326" s="89">
        <f t="shared" si="98"/>
        <v>7.2862382917608746E-3</v>
      </c>
    </row>
    <row r="327" spans="1:26">
      <c r="A327" s="70" t="s">
        <v>35</v>
      </c>
      <c r="B327" s="70">
        <v>2005</v>
      </c>
      <c r="C327" s="82">
        <v>320065.00900999899</v>
      </c>
      <c r="D327" s="82">
        <v>3146.051156</v>
      </c>
      <c r="E327" s="82">
        <v>15014.815258000001</v>
      </c>
      <c r="F327" s="82">
        <v>34975.689686999896</v>
      </c>
      <c r="G327" s="82">
        <v>2248.5299835000001</v>
      </c>
      <c r="H327" s="82">
        <v>182205.2760447</v>
      </c>
      <c r="I327" s="82">
        <f t="shared" si="99"/>
        <v>82474.64688079909</v>
      </c>
      <c r="J327" s="67">
        <f t="shared" si="87"/>
        <v>0.98294129862277946</v>
      </c>
      <c r="K327" s="67">
        <f t="shared" si="88"/>
        <v>4.691176740763602</v>
      </c>
      <c r="L327" s="67">
        <f t="shared" si="89"/>
        <v>10.927683033888668</v>
      </c>
      <c r="M327" s="67">
        <f t="shared" si="90"/>
        <v>0.70252290009925911</v>
      </c>
      <c r="N327" s="67">
        <f t="shared" si="90"/>
        <v>56.927583745653308</v>
      </c>
      <c r="O327" s="67">
        <f t="shared" si="92"/>
        <v>25.768092280972375</v>
      </c>
      <c r="P327" s="67"/>
      <c r="Q327" s="67">
        <v>0.92700000000000005</v>
      </c>
      <c r="R327" s="67">
        <v>0.81899999999999995</v>
      </c>
      <c r="S327" s="67">
        <v>-0.70099999999999996</v>
      </c>
      <c r="T327" s="67"/>
      <c r="U327" s="67">
        <f t="shared" si="93"/>
        <v>0.28742520374947456</v>
      </c>
      <c r="V327" s="67">
        <f t="shared" si="94"/>
        <v>0.66953169664928691</v>
      </c>
      <c r="W327" s="67">
        <f t="shared" si="95"/>
        <v>4.3043099601238539E-2</v>
      </c>
      <c r="X327" s="67">
        <f t="shared" si="96"/>
        <v>1</v>
      </c>
      <c r="Y327" s="88">
        <f t="shared" si="97"/>
        <v>0.78461641061106069</v>
      </c>
      <c r="Z327" s="89">
        <f t="shared" si="98"/>
        <v>7.8461641061106074E-3</v>
      </c>
    </row>
    <row r="328" spans="1:26">
      <c r="A328" s="70" t="s">
        <v>35</v>
      </c>
      <c r="B328" s="70">
        <v>2006</v>
      </c>
      <c r="C328" s="82">
        <v>370209.48991</v>
      </c>
      <c r="D328" s="82">
        <v>4055.3842209999898</v>
      </c>
      <c r="E328" s="82">
        <v>18290.505692999901</v>
      </c>
      <c r="F328" s="82">
        <v>39356.059342</v>
      </c>
      <c r="G328" s="82">
        <v>2266.8630005999898</v>
      </c>
      <c r="H328" s="82">
        <v>211307.13919350001</v>
      </c>
      <c r="I328" s="82">
        <f t="shared" si="99"/>
        <v>94933.538459900039</v>
      </c>
      <c r="J328" s="67">
        <f t="shared" si="87"/>
        <v>1.0954295693462306</v>
      </c>
      <c r="K328" s="67">
        <f t="shared" si="88"/>
        <v>4.9405826137645539</v>
      </c>
      <c r="L328" s="67">
        <f t="shared" si="89"/>
        <v>10.630753779857907</v>
      </c>
      <c r="M328" s="67">
        <f t="shared" si="90"/>
        <v>0.61231898759566561</v>
      </c>
      <c r="N328" s="67">
        <f t="shared" si="90"/>
        <v>57.07772084526249</v>
      </c>
      <c r="O328" s="67">
        <f t="shared" si="92"/>
        <v>25.643194204173131</v>
      </c>
      <c r="P328" s="67"/>
      <c r="Q328" s="67">
        <v>0.89700000000000002</v>
      </c>
      <c r="R328" s="67">
        <v>1.121</v>
      </c>
      <c r="S328" s="67">
        <v>-0.42399999999999999</v>
      </c>
      <c r="T328" s="67"/>
      <c r="U328" s="67">
        <f t="shared" si="93"/>
        <v>0.30528224294112982</v>
      </c>
      <c r="V328" s="67">
        <f t="shared" si="94"/>
        <v>0.65688211528499207</v>
      </c>
      <c r="W328" s="67">
        <f t="shared" si="95"/>
        <v>3.7835641773878229E-2</v>
      </c>
      <c r="X328" s="67">
        <f t="shared" si="96"/>
        <v>1.0000000000000002</v>
      </c>
      <c r="Y328" s="88">
        <f t="shared" si="97"/>
        <v>0.99416071104054515</v>
      </c>
      <c r="Z328" s="89">
        <f t="shared" si="98"/>
        <v>9.941607110405452E-3</v>
      </c>
    </row>
    <row r="329" spans="1:26">
      <c r="A329" s="70" t="s">
        <v>35</v>
      </c>
      <c r="B329" s="70">
        <v>2007</v>
      </c>
      <c r="C329" s="82">
        <v>370209.48991</v>
      </c>
      <c r="D329" s="82">
        <v>4055.3842209999898</v>
      </c>
      <c r="E329" s="82">
        <v>18290.505692999901</v>
      </c>
      <c r="F329" s="82">
        <v>39356.059342</v>
      </c>
      <c r="G329" s="82">
        <v>2266.8630005999898</v>
      </c>
      <c r="H329" s="82">
        <v>211307.13919350001</v>
      </c>
      <c r="I329" s="82">
        <f t="shared" si="99"/>
        <v>94933.538459900039</v>
      </c>
      <c r="J329" s="67">
        <f t="shared" si="87"/>
        <v>1.0954295693462306</v>
      </c>
      <c r="K329" s="67">
        <f t="shared" si="88"/>
        <v>4.9405826137645539</v>
      </c>
      <c r="L329" s="67">
        <f t="shared" si="89"/>
        <v>10.630753779857907</v>
      </c>
      <c r="M329" s="67">
        <f t="shared" si="90"/>
        <v>0.61231898759566561</v>
      </c>
      <c r="N329" s="67">
        <f t="shared" si="90"/>
        <v>57.07772084526249</v>
      </c>
      <c r="O329" s="67">
        <f t="shared" si="92"/>
        <v>25.643194204173131</v>
      </c>
      <c r="P329" s="67"/>
      <c r="Q329" s="67">
        <v>9.9000000000000005E-2</v>
      </c>
      <c r="R329" s="67">
        <v>2.17</v>
      </c>
      <c r="S329" s="67">
        <v>0.28699999999999998</v>
      </c>
      <c r="T329" s="67"/>
      <c r="U329" s="67">
        <f t="shared" si="93"/>
        <v>0.30528224294112982</v>
      </c>
      <c r="V329" s="67">
        <f t="shared" si="94"/>
        <v>0.65688211528499207</v>
      </c>
      <c r="W329" s="67">
        <f t="shared" si="95"/>
        <v>3.7835641773878229E-2</v>
      </c>
      <c r="X329" s="67">
        <f t="shared" si="96"/>
        <v>1.0000000000000002</v>
      </c>
      <c r="Y329" s="88">
        <f t="shared" si="97"/>
        <v>1.4665159614087075</v>
      </c>
      <c r="Z329" s="89">
        <f t="shared" si="98"/>
        <v>1.4665159614087075E-2</v>
      </c>
    </row>
    <row r="330" spans="1:26">
      <c r="A330" s="70" t="s">
        <v>35</v>
      </c>
      <c r="B330" s="70">
        <v>2008</v>
      </c>
      <c r="C330" s="82">
        <v>370209.48991</v>
      </c>
      <c r="D330" s="82">
        <v>4055.3842209999898</v>
      </c>
      <c r="E330" s="82">
        <v>18290.505692999901</v>
      </c>
      <c r="F330" s="82">
        <v>39356.059342</v>
      </c>
      <c r="G330" s="82">
        <v>2266.8630005999898</v>
      </c>
      <c r="H330" s="82">
        <v>211307.13919350001</v>
      </c>
      <c r="I330" s="82">
        <f t="shared" si="99"/>
        <v>94933.538459900039</v>
      </c>
      <c r="J330" s="67">
        <f t="shared" si="87"/>
        <v>1.0954295693462306</v>
      </c>
      <c r="K330" s="67">
        <f t="shared" si="88"/>
        <v>4.9405826137645539</v>
      </c>
      <c r="L330" s="67">
        <f t="shared" si="89"/>
        <v>10.630753779857907</v>
      </c>
      <c r="M330" s="67">
        <f t="shared" si="90"/>
        <v>0.61231898759566561</v>
      </c>
      <c r="N330" s="67">
        <f t="shared" si="90"/>
        <v>57.07772084526249</v>
      </c>
      <c r="O330" s="67">
        <f t="shared" si="92"/>
        <v>25.643194204173131</v>
      </c>
      <c r="P330" s="67"/>
      <c r="Q330" s="67">
        <v>-2.2240000000000002</v>
      </c>
      <c r="R330" s="67">
        <v>1.339</v>
      </c>
      <c r="S330" s="67">
        <v>-1.57</v>
      </c>
      <c r="T330" s="67"/>
      <c r="U330" s="67">
        <f t="shared" si="93"/>
        <v>0.30528224294112982</v>
      </c>
      <c r="V330" s="67">
        <f t="shared" si="94"/>
        <v>0.65688211528499207</v>
      </c>
      <c r="W330" s="67">
        <f t="shared" si="95"/>
        <v>3.7835641773878229E-2</v>
      </c>
      <c r="X330" s="67">
        <f t="shared" si="96"/>
        <v>1.0000000000000002</v>
      </c>
      <c r="Y330" s="88">
        <f t="shared" si="97"/>
        <v>0.1412154864805428</v>
      </c>
      <c r="Z330" s="89">
        <f t="shared" si="98"/>
        <v>1.4121548648054281E-3</v>
      </c>
    </row>
    <row r="331" spans="1:26">
      <c r="A331" s="70" t="s">
        <v>35</v>
      </c>
      <c r="B331" s="70">
        <v>2009</v>
      </c>
      <c r="C331" s="82">
        <v>370209.48991</v>
      </c>
      <c r="D331" s="82">
        <v>4055.3842209999898</v>
      </c>
      <c r="E331" s="82">
        <v>18290.505692999901</v>
      </c>
      <c r="F331" s="82">
        <v>39356.059342</v>
      </c>
      <c r="G331" s="82">
        <v>2266.8630005999898</v>
      </c>
      <c r="H331" s="82">
        <v>211307.13919350001</v>
      </c>
      <c r="I331" s="82">
        <f>C331-D331-E331-F331-G331-H331</f>
        <v>94933.538459900039</v>
      </c>
      <c r="J331" s="67">
        <f t="shared" ref="J331:O331" si="103">D331/$C331*100</f>
        <v>1.0954295693462306</v>
      </c>
      <c r="K331" s="67">
        <f t="shared" si="103"/>
        <v>4.9405826137645539</v>
      </c>
      <c r="L331" s="67">
        <f t="shared" si="103"/>
        <v>10.630753779857907</v>
      </c>
      <c r="M331" s="67">
        <f t="shared" si="103"/>
        <v>0.61231898759566561</v>
      </c>
      <c r="N331" s="67">
        <f t="shared" si="103"/>
        <v>57.07772084526249</v>
      </c>
      <c r="O331" s="67">
        <f t="shared" si="103"/>
        <v>25.643194204173131</v>
      </c>
      <c r="P331" s="67"/>
      <c r="Q331" s="67">
        <v>-6.9880000000000004</v>
      </c>
      <c r="R331" s="67">
        <v>-3.2759999999999998</v>
      </c>
      <c r="S331" s="67">
        <v>-7.3319999999999999</v>
      </c>
      <c r="T331" s="67"/>
      <c r="U331" s="67">
        <f t="shared" ref="U331:W333" si="104">K331/($K331+$L331+$M331)</f>
        <v>0.30528224294112982</v>
      </c>
      <c r="V331" s="67">
        <f t="shared" si="104"/>
        <v>0.65688211528499207</v>
      </c>
      <c r="W331" s="67">
        <f t="shared" si="104"/>
        <v>3.7835641773878229E-2</v>
      </c>
      <c r="X331" s="67">
        <f>SUM(U331:W331)</f>
        <v>1.0000000000000002</v>
      </c>
      <c r="Y331" s="88">
        <f>Q331*U331+V331*R331+W331*S331</f>
        <v>-4.5626690488323245</v>
      </c>
      <c r="Z331" s="89">
        <f>Y331/100</f>
        <v>-4.5626690488323247E-2</v>
      </c>
    </row>
    <row r="332" spans="1:26">
      <c r="A332" s="70" t="s">
        <v>35</v>
      </c>
      <c r="B332" s="70">
        <v>2010</v>
      </c>
      <c r="C332" s="82">
        <v>370209.48991</v>
      </c>
      <c r="D332" s="82">
        <v>4055.3842209999898</v>
      </c>
      <c r="E332" s="82">
        <v>18290.505692999901</v>
      </c>
      <c r="F332" s="82">
        <v>39356.059342</v>
      </c>
      <c r="G332" s="82">
        <v>2266.8630005999898</v>
      </c>
      <c r="H332" s="82">
        <v>211307.13919350001</v>
      </c>
      <c r="I332" s="82">
        <f>C332-D332-E332-F332-G332-H332</f>
        <v>94933.538459900039</v>
      </c>
      <c r="J332" s="67">
        <f t="shared" ref="J332:O333" si="105">D332/$C332*100</f>
        <v>1.0954295693462306</v>
      </c>
      <c r="K332" s="67">
        <f t="shared" si="105"/>
        <v>4.9405826137645539</v>
      </c>
      <c r="L332" s="67">
        <f t="shared" si="105"/>
        <v>10.630753779857907</v>
      </c>
      <c r="M332" s="67">
        <f t="shared" si="105"/>
        <v>0.61231898759566561</v>
      </c>
      <c r="N332" s="67">
        <f t="shared" si="105"/>
        <v>57.07772084526249</v>
      </c>
      <c r="O332" s="67">
        <f t="shared" si="105"/>
        <v>25.643194204173131</v>
      </c>
      <c r="P332" s="67"/>
      <c r="Q332" s="67">
        <v>-5.1289999999999996</v>
      </c>
      <c r="R332" s="67">
        <v>-2.6549999999999998</v>
      </c>
      <c r="S332" s="67">
        <v>-3.6139999999999999</v>
      </c>
      <c r="T332" s="67"/>
      <c r="U332" s="67">
        <f t="shared" si="104"/>
        <v>0.30528224294112982</v>
      </c>
      <c r="V332" s="67">
        <f t="shared" si="104"/>
        <v>0.65688211528499207</v>
      </c>
      <c r="W332" s="67">
        <f t="shared" si="104"/>
        <v>3.7835641773878229E-2</v>
      </c>
      <c r="X332" s="67">
        <f>SUM(U332:W332)</f>
        <v>1.0000000000000002</v>
      </c>
      <c r="Y332" s="88">
        <f>Q332*U332+V332*R332+W332*S332</f>
        <v>-3.4465526494975043</v>
      </c>
      <c r="Z332" s="89">
        <f>Y332/100</f>
        <v>-3.4465526494975043E-2</v>
      </c>
    </row>
    <row r="333" spans="1:26">
      <c r="A333" s="70" t="s">
        <v>35</v>
      </c>
      <c r="B333" s="70">
        <v>2011</v>
      </c>
      <c r="C333" s="82">
        <v>370209.48991</v>
      </c>
      <c r="D333" s="82">
        <v>4055.3842209999898</v>
      </c>
      <c r="E333" s="82">
        <v>18290.505692999901</v>
      </c>
      <c r="F333" s="82">
        <v>39356.059342</v>
      </c>
      <c r="G333" s="82">
        <v>2266.8630005999898</v>
      </c>
      <c r="H333" s="82">
        <v>211307.13919350001</v>
      </c>
      <c r="I333" s="82">
        <f>C333-D333-E333-F333-G333-H333</f>
        <v>94933.538459900039</v>
      </c>
      <c r="J333" s="67">
        <f t="shared" si="105"/>
        <v>1.0954295693462306</v>
      </c>
      <c r="K333" s="67">
        <f t="shared" si="105"/>
        <v>4.9405826137645539</v>
      </c>
      <c r="L333" s="67">
        <f t="shared" si="105"/>
        <v>10.630753779857907</v>
      </c>
      <c r="M333" s="67">
        <f t="shared" si="105"/>
        <v>0.61231898759566561</v>
      </c>
      <c r="N333" s="67">
        <f t="shared" si="105"/>
        <v>57.07772084526249</v>
      </c>
      <c r="O333" s="67">
        <f t="shared" si="105"/>
        <v>25.643194204173131</v>
      </c>
      <c r="P333" s="67"/>
      <c r="Q333" s="67">
        <v>-5.117</v>
      </c>
      <c r="R333" s="67">
        <v>-3.1930000000000001</v>
      </c>
      <c r="S333" s="67">
        <v>-4.5679999999999996</v>
      </c>
      <c r="T333" s="67"/>
      <c r="U333" s="67">
        <f t="shared" si="104"/>
        <v>0.30528224294112982</v>
      </c>
      <c r="V333" s="67">
        <f t="shared" si="104"/>
        <v>0.65688211528499207</v>
      </c>
      <c r="W333" s="67">
        <f t="shared" si="104"/>
        <v>3.7835641773878229E-2</v>
      </c>
      <c r="X333" s="67">
        <f>SUM(U333:W333)</f>
        <v>1.0000000000000002</v>
      </c>
      <c r="Y333" s="88">
        <f>Q333*U333+V333*R333+W333*S333</f>
        <v>-3.8323870428578166</v>
      </c>
      <c r="Z333" s="89">
        <f>Y333/100</f>
        <v>-3.8323870428578169E-2</v>
      </c>
    </row>
    <row r="334" spans="1:26">
      <c r="C334" s="82"/>
      <c r="I334" s="82">
        <f t="shared" si="99"/>
        <v>0</v>
      </c>
      <c r="J334" s="67"/>
      <c r="K334" s="67"/>
      <c r="L334" s="67"/>
      <c r="M334" s="67"/>
      <c r="N334" s="67"/>
      <c r="O334" s="67"/>
      <c r="P334" s="67" t="s">
        <v>54</v>
      </c>
      <c r="Q334" s="67" t="s">
        <v>55</v>
      </c>
      <c r="R334" s="67" t="s">
        <v>56</v>
      </c>
      <c r="S334" s="67" t="s">
        <v>57</v>
      </c>
      <c r="T334" s="67" t="s">
        <v>58</v>
      </c>
      <c r="U334" s="67"/>
      <c r="V334" s="67"/>
      <c r="W334" s="67"/>
      <c r="X334" s="67"/>
      <c r="Y334" s="88"/>
      <c r="Z334" s="89"/>
    </row>
    <row r="335" spans="1:26" ht="12.75" hidden="1" customHeight="1">
      <c r="A335" s="70" t="s">
        <v>36</v>
      </c>
      <c r="B335" s="70">
        <v>1980</v>
      </c>
      <c r="C335" s="82">
        <v>4629.0527949999896</v>
      </c>
      <c r="D335" s="82">
        <v>3.0708820000000001</v>
      </c>
      <c r="E335" s="82">
        <v>235.60020821000001</v>
      </c>
      <c r="F335" s="82">
        <v>711.72503261999896</v>
      </c>
      <c r="G335" s="82">
        <v>42.561188299999998</v>
      </c>
      <c r="H335" s="82">
        <v>2076.6274334</v>
      </c>
      <c r="I335" s="82">
        <f t="shared" si="99"/>
        <v>1559.46805046999</v>
      </c>
      <c r="J335" s="67">
        <f t="shared" si="87"/>
        <v>6.633931683209518E-2</v>
      </c>
      <c r="K335" s="67">
        <f t="shared" si="88"/>
        <v>5.0895986423935469</v>
      </c>
      <c r="L335" s="67">
        <f t="shared" si="89"/>
        <v>15.375176394375096</v>
      </c>
      <c r="M335" s="67">
        <f t="shared" si="90"/>
        <v>0.91943622561341065</v>
      </c>
      <c r="N335" s="67">
        <f t="shared" si="90"/>
        <v>44.8607420430167</v>
      </c>
      <c r="O335" s="67">
        <f t="shared" si="92"/>
        <v>33.688707377769141</v>
      </c>
      <c r="P335" s="67"/>
      <c r="Q335" s="67">
        <v>-2.5870000000000002</v>
      </c>
      <c r="R335" s="67">
        <v>9.0999999999999998E-2</v>
      </c>
      <c r="S335" s="67">
        <v>-6.4850000000000003</v>
      </c>
      <c r="T335" s="67"/>
      <c r="U335" s="67">
        <f t="shared" si="93"/>
        <v>0.23800731202777131</v>
      </c>
      <c r="V335" s="67">
        <f t="shared" si="94"/>
        <v>0.71899665625836173</v>
      </c>
      <c r="W335" s="67">
        <f t="shared" si="95"/>
        <v>4.2996031713867004E-2</v>
      </c>
      <c r="X335" s="67">
        <f t="shared" si="96"/>
        <v>1</v>
      </c>
      <c r="Y335" s="88">
        <f t="shared" si="97"/>
        <v>-0.82912548616076109</v>
      </c>
      <c r="Z335" s="89">
        <f t="shared" si="98"/>
        <v>-8.2912548616076113E-3</v>
      </c>
    </row>
    <row r="336" spans="1:26" ht="12.75" hidden="1" customHeight="1">
      <c r="A336" s="70" t="s">
        <v>36</v>
      </c>
      <c r="B336" s="70">
        <v>1981</v>
      </c>
      <c r="C336" s="82">
        <v>4179.9629940000004</v>
      </c>
      <c r="D336" s="82">
        <v>6.8297309999999998</v>
      </c>
      <c r="E336" s="82">
        <v>217.37086284</v>
      </c>
      <c r="F336" s="82">
        <v>625.89272160999894</v>
      </c>
      <c r="G336" s="82">
        <v>33.184972010000003</v>
      </c>
      <c r="H336" s="82">
        <v>1766.8532911299999</v>
      </c>
      <c r="I336" s="82">
        <f t="shared" si="99"/>
        <v>1529.8314154100017</v>
      </c>
      <c r="J336" s="67">
        <f t="shared" si="87"/>
        <v>0.16339214030850338</v>
      </c>
      <c r="K336" s="67">
        <f t="shared" si="88"/>
        <v>5.2003059154355755</v>
      </c>
      <c r="L336" s="67">
        <f t="shared" si="89"/>
        <v>14.973642649669806</v>
      </c>
      <c r="M336" s="67">
        <f t="shared" si="90"/>
        <v>0.79390588045000277</v>
      </c>
      <c r="N336" s="67">
        <f t="shared" si="90"/>
        <v>42.26959170849539</v>
      </c>
      <c r="O336" s="67">
        <f t="shared" si="92"/>
        <v>36.599161705640725</v>
      </c>
      <c r="P336" s="67"/>
      <c r="Q336" s="67">
        <v>-1.712</v>
      </c>
      <c r="R336" s="67">
        <v>-2.081</v>
      </c>
      <c r="S336" s="67">
        <v>-5.2930000000000001</v>
      </c>
      <c r="T336" s="67"/>
      <c r="U336" s="67">
        <f t="shared" si="93"/>
        <v>0.24801325900742791</v>
      </c>
      <c r="V336" s="67">
        <f t="shared" si="94"/>
        <v>0.71412374063116468</v>
      </c>
      <c r="W336" s="67">
        <f t="shared" si="95"/>
        <v>3.7863000361407474E-2</v>
      </c>
      <c r="X336" s="67">
        <f t="shared" si="96"/>
        <v>1</v>
      </c>
      <c r="Y336" s="88">
        <f t="shared" si="97"/>
        <v>-2.1110990645870999</v>
      </c>
      <c r="Z336" s="89">
        <f t="shared" si="98"/>
        <v>-2.1110990645870999E-2</v>
      </c>
    </row>
    <row r="337" spans="1:26">
      <c r="A337" s="70" t="s">
        <v>36</v>
      </c>
      <c r="B337" s="70">
        <v>1982</v>
      </c>
      <c r="C337" s="82">
        <v>4170.9934300000004</v>
      </c>
      <c r="D337" s="82">
        <v>6.5900090000000002</v>
      </c>
      <c r="E337" s="82">
        <v>260.48472455000001</v>
      </c>
      <c r="F337" s="82">
        <v>624.09228289999896</v>
      </c>
      <c r="G337" s="82">
        <v>37.033500519999997</v>
      </c>
      <c r="H337" s="82">
        <v>1965.911953</v>
      </c>
      <c r="I337" s="82">
        <f t="shared" si="99"/>
        <v>1276.8809600300021</v>
      </c>
      <c r="J337" s="67">
        <f t="shared" si="87"/>
        <v>0.15799614913322937</v>
      </c>
      <c r="K337" s="67">
        <f t="shared" si="88"/>
        <v>6.2451482823361815</v>
      </c>
      <c r="L337" s="67">
        <f t="shared" si="89"/>
        <v>14.962677198462979</v>
      </c>
      <c r="M337" s="67">
        <f t="shared" si="90"/>
        <v>0.88788201519655696</v>
      </c>
      <c r="N337" s="67">
        <f t="shared" si="90"/>
        <v>47.132942930576611</v>
      </c>
      <c r="O337" s="67">
        <f t="shared" si="92"/>
        <v>30.613353424294459</v>
      </c>
      <c r="P337" s="67"/>
      <c r="Q337" s="67">
        <v>-6.3550000000000004</v>
      </c>
      <c r="R337" s="67">
        <v>-1.56</v>
      </c>
      <c r="S337" s="67">
        <v>-4.7359999999999998</v>
      </c>
      <c r="T337" s="67"/>
      <c r="U337" s="67">
        <f t="shared" si="93"/>
        <v>0.28264079271813114</v>
      </c>
      <c r="V337" s="67">
        <f t="shared" si="94"/>
        <v>0.67717574561369365</v>
      </c>
      <c r="W337" s="67">
        <f t="shared" si="95"/>
        <v>4.0183461668175276E-2</v>
      </c>
      <c r="X337" s="67">
        <f t="shared" si="96"/>
        <v>1</v>
      </c>
      <c r="Y337" s="88">
        <f t="shared" si="97"/>
        <v>-3.0428852753415638</v>
      </c>
      <c r="Z337" s="89">
        <f t="shared" si="98"/>
        <v>-3.0428852753415638E-2</v>
      </c>
    </row>
    <row r="338" spans="1:26">
      <c r="A338" s="70" t="s">
        <v>36</v>
      </c>
      <c r="B338" s="70">
        <v>1983</v>
      </c>
      <c r="C338" s="82">
        <v>4601.5403740000002</v>
      </c>
      <c r="D338" s="82">
        <v>16.845251999999899</v>
      </c>
      <c r="E338" s="82">
        <v>274.18645652999999</v>
      </c>
      <c r="F338" s="82">
        <v>677.40518439999903</v>
      </c>
      <c r="G338" s="82">
        <v>46.270036840000003</v>
      </c>
      <c r="H338" s="82">
        <v>2262.9157143399998</v>
      </c>
      <c r="I338" s="82">
        <f t="shared" si="99"/>
        <v>1323.9177298900008</v>
      </c>
      <c r="J338" s="67">
        <f t="shared" si="87"/>
        <v>0.36607854394107503</v>
      </c>
      <c r="K338" s="67">
        <f t="shared" si="88"/>
        <v>5.9585798285989346</v>
      </c>
      <c r="L338" s="67">
        <f t="shared" si="89"/>
        <v>14.721270038779387</v>
      </c>
      <c r="M338" s="67">
        <f t="shared" si="90"/>
        <v>1.0055336491545037</v>
      </c>
      <c r="N338" s="67">
        <f t="shared" si="90"/>
        <v>49.177352156380309</v>
      </c>
      <c r="O338" s="67">
        <f t="shared" si="92"/>
        <v>28.771185783145768</v>
      </c>
      <c r="P338" s="67"/>
      <c r="Q338" s="67">
        <v>-4.9610000000000003</v>
      </c>
      <c r="R338" s="67">
        <v>-0.36499999999999999</v>
      </c>
      <c r="S338" s="67">
        <v>-4.43</v>
      </c>
      <c r="T338" s="67"/>
      <c r="U338" s="67">
        <f t="shared" si="93"/>
        <v>0.27477401190788919</v>
      </c>
      <c r="V338" s="67">
        <f t="shared" si="94"/>
        <v>0.67885679898425433</v>
      </c>
      <c r="W338" s="67">
        <f t="shared" si="95"/>
        <v>4.6369189107856451E-2</v>
      </c>
      <c r="X338" s="67">
        <f t="shared" si="96"/>
        <v>1</v>
      </c>
      <c r="Y338" s="88">
        <f t="shared" si="97"/>
        <v>-1.8163521124520954</v>
      </c>
      <c r="Z338" s="89">
        <f t="shared" si="98"/>
        <v>-1.8163521124520954E-2</v>
      </c>
    </row>
    <row r="339" spans="1:26">
      <c r="A339" s="70" t="s">
        <v>36</v>
      </c>
      <c r="B339" s="70">
        <v>1984</v>
      </c>
      <c r="C339" s="82">
        <v>5207.6829989999896</v>
      </c>
      <c r="D339" s="82">
        <v>14.8089569999999</v>
      </c>
      <c r="E339" s="82">
        <v>428.82784307999901</v>
      </c>
      <c r="F339" s="82">
        <v>808.45611570000005</v>
      </c>
      <c r="G339" s="82">
        <v>50.91990114</v>
      </c>
      <c r="H339" s="82">
        <v>2487.7083296300002</v>
      </c>
      <c r="I339" s="82">
        <f t="shared" si="99"/>
        <v>1416.9618524499901</v>
      </c>
      <c r="J339" s="67">
        <f t="shared" si="87"/>
        <v>0.2843674817158342</v>
      </c>
      <c r="K339" s="67">
        <f t="shared" si="88"/>
        <v>8.2345227841699487</v>
      </c>
      <c r="L339" s="67">
        <f t="shared" si="89"/>
        <v>15.524295850097724</v>
      </c>
      <c r="M339" s="67">
        <f t="shared" si="90"/>
        <v>0.97778419212110146</v>
      </c>
      <c r="N339" s="67">
        <f t="shared" si="90"/>
        <v>47.769964686938607</v>
      </c>
      <c r="O339" s="67">
        <f t="shared" si="92"/>
        <v>27.209065004956784</v>
      </c>
      <c r="P339" s="67"/>
      <c r="Q339" s="67">
        <v>-1.113</v>
      </c>
      <c r="R339" s="67">
        <v>-0.76700000000000002</v>
      </c>
      <c r="S339" s="67">
        <v>-3.0670000000000002</v>
      </c>
      <c r="T339" s="67"/>
      <c r="U339" s="67">
        <f t="shared" si="93"/>
        <v>0.33288818363471628</v>
      </c>
      <c r="V339" s="67">
        <f t="shared" si="94"/>
        <v>0.62758398794908699</v>
      </c>
      <c r="W339" s="67">
        <f t="shared" si="95"/>
        <v>3.9527828416196682E-2</v>
      </c>
      <c r="X339" s="67">
        <f t="shared" si="96"/>
        <v>1</v>
      </c>
      <c r="Y339" s="88">
        <f t="shared" si="97"/>
        <v>-0.97309331689486422</v>
      </c>
      <c r="Z339" s="89">
        <f t="shared" si="98"/>
        <v>-9.7309331689486422E-3</v>
      </c>
    </row>
    <row r="340" spans="1:26">
      <c r="A340" s="70" t="s">
        <v>36</v>
      </c>
      <c r="B340" s="70">
        <v>1985</v>
      </c>
      <c r="C340" s="82">
        <v>5685.4229139999898</v>
      </c>
      <c r="D340" s="82">
        <v>12.4241969999999</v>
      </c>
      <c r="E340" s="82">
        <v>519.51408463999906</v>
      </c>
      <c r="F340" s="82">
        <v>826.90395503000002</v>
      </c>
      <c r="G340" s="82">
        <v>41.684830439999899</v>
      </c>
      <c r="H340" s="82">
        <v>2766.2931920199899</v>
      </c>
      <c r="I340" s="82">
        <f t="shared" si="99"/>
        <v>1518.6026548700002</v>
      </c>
      <c r="J340" s="67">
        <f t="shared" si="87"/>
        <v>0.21852722634592603</v>
      </c>
      <c r="K340" s="67">
        <f t="shared" si="88"/>
        <v>9.1376506637831447</v>
      </c>
      <c r="L340" s="67">
        <f t="shared" si="89"/>
        <v>14.544282237893016</v>
      </c>
      <c r="M340" s="67">
        <f t="shared" si="90"/>
        <v>0.73318785727186053</v>
      </c>
      <c r="N340" s="67">
        <f t="shared" si="90"/>
        <v>48.655891283094704</v>
      </c>
      <c r="O340" s="67">
        <f t="shared" si="92"/>
        <v>26.710460731611334</v>
      </c>
      <c r="P340" s="67"/>
      <c r="Q340" s="67">
        <v>-0.44400000000000001</v>
      </c>
      <c r="R340" s="67">
        <v>-0.746</v>
      </c>
      <c r="S340" s="67">
        <v>-0.51300000000000001</v>
      </c>
      <c r="T340" s="67"/>
      <c r="U340" s="67">
        <f t="shared" si="93"/>
        <v>0.37426194832291543</v>
      </c>
      <c r="V340" s="67">
        <f t="shared" si="94"/>
        <v>0.59570797873537473</v>
      </c>
      <c r="W340" s="67">
        <f t="shared" si="95"/>
        <v>3.0030072941709729E-2</v>
      </c>
      <c r="X340" s="67">
        <f t="shared" si="96"/>
        <v>1</v>
      </c>
      <c r="Y340" s="88">
        <f t="shared" si="97"/>
        <v>-0.62597588461106113</v>
      </c>
      <c r="Z340" s="89">
        <f t="shared" si="98"/>
        <v>-6.2597588461106111E-3</v>
      </c>
    </row>
    <row r="341" spans="1:26">
      <c r="A341" s="70" t="s">
        <v>36</v>
      </c>
      <c r="B341" s="70">
        <v>1986</v>
      </c>
      <c r="C341" s="82">
        <v>7160.1591369999896</v>
      </c>
      <c r="D341" s="82">
        <v>23.134384000000001</v>
      </c>
      <c r="E341" s="82">
        <v>508.164637139999</v>
      </c>
      <c r="F341" s="82">
        <v>1028.5357968000001</v>
      </c>
      <c r="G341" s="82">
        <v>59.731825139999899</v>
      </c>
      <c r="H341" s="82">
        <v>3891.1102543400002</v>
      </c>
      <c r="I341" s="82">
        <f t="shared" si="99"/>
        <v>1649.4822395799902</v>
      </c>
      <c r="J341" s="67">
        <f t="shared" si="87"/>
        <v>0.32309874064744593</v>
      </c>
      <c r="K341" s="67">
        <f t="shared" si="88"/>
        <v>7.0971137291358195</v>
      </c>
      <c r="L341" s="67">
        <f t="shared" si="89"/>
        <v>14.364705827347613</v>
      </c>
      <c r="M341" s="67">
        <f t="shared" si="90"/>
        <v>0.83422482653125407</v>
      </c>
      <c r="N341" s="67">
        <f t="shared" si="90"/>
        <v>54.34390744519574</v>
      </c>
      <c r="O341" s="67">
        <f t="shared" si="92"/>
        <v>23.03694943114213</v>
      </c>
      <c r="P341" s="67"/>
      <c r="Q341" s="67">
        <v>-0.38600000000000001</v>
      </c>
      <c r="R341" s="67">
        <v>-0.55100000000000005</v>
      </c>
      <c r="S341" s="67">
        <v>-1.5640000000000001</v>
      </c>
      <c r="T341" s="67"/>
      <c r="U341" s="67">
        <f t="shared" si="93"/>
        <v>0.31831268395493773</v>
      </c>
      <c r="V341" s="67">
        <f t="shared" si="94"/>
        <v>0.64427149410819995</v>
      </c>
      <c r="W341" s="67">
        <f t="shared" si="95"/>
        <v>3.7415821936862194E-2</v>
      </c>
      <c r="X341" s="67">
        <f t="shared" si="96"/>
        <v>0.99999999999999989</v>
      </c>
      <c r="Y341" s="88">
        <f t="shared" si="97"/>
        <v>-0.53638063476947662</v>
      </c>
      <c r="Z341" s="89">
        <f t="shared" si="98"/>
        <v>-5.3638063476947658E-3</v>
      </c>
    </row>
    <row r="342" spans="1:26">
      <c r="A342" s="70" t="s">
        <v>36</v>
      </c>
      <c r="B342" s="70">
        <v>1987</v>
      </c>
      <c r="C342" s="82">
        <v>9166.9624179999901</v>
      </c>
      <c r="D342" s="82">
        <v>21.805592000000001</v>
      </c>
      <c r="E342" s="82">
        <v>583.80450943000005</v>
      </c>
      <c r="F342" s="82">
        <v>1265.4366745</v>
      </c>
      <c r="G342" s="82">
        <v>64.710524859999893</v>
      </c>
      <c r="H342" s="82">
        <v>5288.3040459699996</v>
      </c>
      <c r="I342" s="82">
        <f t="shared" si="99"/>
        <v>1942.9010712399904</v>
      </c>
      <c r="J342" s="67">
        <f t="shared" ref="J342:J363" si="106">D342/$C342*100</f>
        <v>0.23787151082001989</v>
      </c>
      <c r="K342" s="67">
        <f t="shared" ref="K342:K363" si="107">E342/$C342*100</f>
        <v>6.3685709923241092</v>
      </c>
      <c r="L342" s="67">
        <f t="shared" ref="L342:L363" si="108">F342/$C342*100</f>
        <v>13.804318342303052</v>
      </c>
      <c r="M342" s="67">
        <f t="shared" ref="M342:N363" si="109">G342/$C342*100</f>
        <v>0.70591022313930429</v>
      </c>
      <c r="N342" s="67">
        <f t="shared" si="109"/>
        <v>57.688728335855664</v>
      </c>
      <c r="O342" s="67">
        <f t="shared" ref="O342:O363" si="110">I342/$C342*100</f>
        <v>21.194600595557851</v>
      </c>
      <c r="P342" s="67"/>
      <c r="Q342" s="67">
        <v>-0.308</v>
      </c>
      <c r="R342" s="67">
        <v>0.32700000000000001</v>
      </c>
      <c r="S342" s="67">
        <v>-1.5429999999999999</v>
      </c>
      <c r="T342" s="67"/>
      <c r="U342" s="67">
        <f t="shared" ref="U342:U363" si="111">K342/($K342+$L342+$M342)</f>
        <v>0.30502572596206268</v>
      </c>
      <c r="V342" s="67">
        <f t="shared" ref="V342:V363" si="112">L342/($K342+$L342+$M342)</f>
        <v>0.66116436934556144</v>
      </c>
      <c r="W342" s="67">
        <f t="shared" ref="W342:W363" si="113">M342/($K342+$L342+$M342)</f>
        <v>3.3809904692375901E-2</v>
      </c>
      <c r="X342" s="67">
        <f t="shared" ref="X342:X363" si="114">SUM(U342:W342)</f>
        <v>1</v>
      </c>
      <c r="Y342" s="88">
        <f t="shared" ref="Y342:Y363" si="115">Q342*U342+V342*R342+W342*S342</f>
        <v>7.008414223934728E-2</v>
      </c>
      <c r="Z342" s="89">
        <f t="shared" si="98"/>
        <v>7.0084142239347285E-4</v>
      </c>
    </row>
    <row r="343" spans="1:26">
      <c r="A343" s="70" t="s">
        <v>36</v>
      </c>
      <c r="B343" s="70">
        <v>1988</v>
      </c>
      <c r="C343" s="82">
        <v>10997.694310999899</v>
      </c>
      <c r="D343" s="82">
        <v>32.924976000000001</v>
      </c>
      <c r="E343" s="82">
        <v>626.3858788</v>
      </c>
      <c r="F343" s="82">
        <v>1549.4508438</v>
      </c>
      <c r="G343" s="82">
        <v>80.275569430000004</v>
      </c>
      <c r="H343" s="82">
        <v>6372.5357257100004</v>
      </c>
      <c r="I343" s="82">
        <f t="shared" si="99"/>
        <v>2336.1213172599</v>
      </c>
      <c r="J343" s="67">
        <f t="shared" si="106"/>
        <v>0.29938071625675594</v>
      </c>
      <c r="K343" s="67">
        <f t="shared" si="107"/>
        <v>5.69561092613284</v>
      </c>
      <c r="L343" s="67">
        <f t="shared" si="108"/>
        <v>14.088869902941733</v>
      </c>
      <c r="M343" s="67">
        <f t="shared" si="109"/>
        <v>0.72993090333224064</v>
      </c>
      <c r="N343" s="67">
        <f t="shared" si="109"/>
        <v>57.944288552703149</v>
      </c>
      <c r="O343" s="67">
        <f t="shared" si="110"/>
        <v>21.241918998633288</v>
      </c>
      <c r="P343" s="67"/>
      <c r="Q343" s="67">
        <v>0.69499999999999995</v>
      </c>
      <c r="R343" s="67">
        <v>1.986</v>
      </c>
      <c r="S343" s="67">
        <v>1.0820000000000001</v>
      </c>
      <c r="T343" s="67"/>
      <c r="U343" s="67">
        <f t="shared" si="111"/>
        <v>0.27763949561056278</v>
      </c>
      <c r="V343" s="67">
        <f t="shared" si="112"/>
        <v>0.68677913296852711</v>
      </c>
      <c r="W343" s="67">
        <f t="shared" si="113"/>
        <v>3.5581371420909995E-2</v>
      </c>
      <c r="X343" s="67">
        <f t="shared" si="114"/>
        <v>0.99999999999999989</v>
      </c>
      <c r="Y343" s="88">
        <f t="shared" si="115"/>
        <v>1.5954018514022605</v>
      </c>
      <c r="Z343" s="89">
        <f t="shared" si="98"/>
        <v>1.5954018514022606E-2</v>
      </c>
    </row>
    <row r="344" spans="1:26">
      <c r="A344" s="70" t="s">
        <v>36</v>
      </c>
      <c r="B344" s="70">
        <v>1989</v>
      </c>
      <c r="C344" s="82">
        <v>12797.415582</v>
      </c>
      <c r="D344" s="82">
        <v>21.489647999999899</v>
      </c>
      <c r="E344" s="82">
        <v>753.85960391999902</v>
      </c>
      <c r="F344" s="82">
        <v>1572.5766022</v>
      </c>
      <c r="G344" s="82">
        <v>149.08019407</v>
      </c>
      <c r="H344" s="82">
        <v>7602.4792085400004</v>
      </c>
      <c r="I344" s="82">
        <f t="shared" si="99"/>
        <v>2697.9303252699992</v>
      </c>
      <c r="J344" s="67">
        <f t="shared" si="106"/>
        <v>0.16792177969297037</v>
      </c>
      <c r="K344" s="67">
        <f t="shared" si="107"/>
        <v>5.8907175365964379</v>
      </c>
      <c r="L344" s="67">
        <f t="shared" si="108"/>
        <v>12.288235793576028</v>
      </c>
      <c r="M344" s="67">
        <f t="shared" si="109"/>
        <v>1.1649242232915087</v>
      </c>
      <c r="N344" s="67">
        <f t="shared" si="109"/>
        <v>59.406363416322485</v>
      </c>
      <c r="O344" s="67">
        <f t="shared" si="110"/>
        <v>21.081837250520564</v>
      </c>
      <c r="P344" s="67"/>
      <c r="Q344" s="67">
        <v>1.2529999999999999</v>
      </c>
      <c r="R344" s="67">
        <v>2.0760000000000001</v>
      </c>
      <c r="S344" s="67">
        <v>1.9550000000000001</v>
      </c>
      <c r="T344" s="67"/>
      <c r="U344" s="67">
        <f t="shared" si="111"/>
        <v>0.30452620061904639</v>
      </c>
      <c r="V344" s="67">
        <f t="shared" si="112"/>
        <v>0.63525194261662044</v>
      </c>
      <c r="W344" s="67">
        <f t="shared" si="113"/>
        <v>6.0221856764333261E-2</v>
      </c>
      <c r="X344" s="67">
        <f t="shared" si="114"/>
        <v>1.0000000000000002</v>
      </c>
      <c r="Y344" s="88">
        <f t="shared" si="115"/>
        <v>1.8180880922220406</v>
      </c>
      <c r="Z344" s="89">
        <f t="shared" si="98"/>
        <v>1.8180880922220408E-2</v>
      </c>
    </row>
    <row r="345" spans="1:26">
      <c r="A345" s="70" t="s">
        <v>36</v>
      </c>
      <c r="B345" s="70">
        <v>1990</v>
      </c>
      <c r="C345" s="82">
        <v>16425.882279000001</v>
      </c>
      <c r="D345" s="82">
        <v>36.365633000000003</v>
      </c>
      <c r="E345" s="82">
        <v>798.08048534</v>
      </c>
      <c r="F345" s="82">
        <v>1947.0249979</v>
      </c>
      <c r="G345" s="82">
        <v>186.13079135999999</v>
      </c>
      <c r="H345" s="82">
        <v>10243.92616322</v>
      </c>
      <c r="I345" s="82">
        <f t="shared" si="99"/>
        <v>3214.3542081800006</v>
      </c>
      <c r="J345" s="67">
        <f t="shared" si="106"/>
        <v>0.22139226607323478</v>
      </c>
      <c r="K345" s="67">
        <f t="shared" si="107"/>
        <v>4.8586765190708929</v>
      </c>
      <c r="L345" s="67">
        <f t="shared" si="108"/>
        <v>11.853396760241081</v>
      </c>
      <c r="M345" s="67">
        <f t="shared" si="109"/>
        <v>1.1331555176062758</v>
      </c>
      <c r="N345" s="67">
        <f t="shared" si="109"/>
        <v>62.364541454899822</v>
      </c>
      <c r="O345" s="67">
        <f t="shared" si="110"/>
        <v>19.568837482108687</v>
      </c>
      <c r="P345" s="67"/>
      <c r="Q345" s="67">
        <v>0.14099999999999999</v>
      </c>
      <c r="R345" s="67">
        <v>1.377</v>
      </c>
      <c r="S345" s="67">
        <v>3.3730000000000002</v>
      </c>
      <c r="T345" s="67"/>
      <c r="U345" s="67">
        <f t="shared" si="111"/>
        <v>0.27226753853164121</v>
      </c>
      <c r="V345" s="67">
        <f t="shared" si="112"/>
        <v>0.66423338670155252</v>
      </c>
      <c r="W345" s="67">
        <f t="shared" si="113"/>
        <v>6.3499074766806246E-2</v>
      </c>
      <c r="X345" s="67">
        <f t="shared" si="114"/>
        <v>1</v>
      </c>
      <c r="Y345" s="88">
        <f t="shared" si="115"/>
        <v>1.1672214756094368</v>
      </c>
      <c r="Z345" s="89">
        <f t="shared" si="98"/>
        <v>1.1672214756094368E-2</v>
      </c>
    </row>
    <row r="346" spans="1:26">
      <c r="A346" s="70" t="s">
        <v>36</v>
      </c>
      <c r="B346" s="70">
        <v>1991</v>
      </c>
      <c r="C346" s="82">
        <v>16346.46372</v>
      </c>
      <c r="D346" s="82">
        <v>29.668852000000001</v>
      </c>
      <c r="E346" s="82">
        <v>641.90243472999896</v>
      </c>
      <c r="F346" s="82">
        <v>1663.4143122</v>
      </c>
      <c r="G346" s="82">
        <v>144.52027121</v>
      </c>
      <c r="H346" s="82">
        <v>10686.923266350001</v>
      </c>
      <c r="I346" s="82">
        <f t="shared" si="99"/>
        <v>3180.0345835099997</v>
      </c>
      <c r="J346" s="67">
        <f t="shared" si="106"/>
        <v>0.18150012448074612</v>
      </c>
      <c r="K346" s="67">
        <f t="shared" si="107"/>
        <v>3.9268581004748282</v>
      </c>
      <c r="L346" s="67">
        <f t="shared" si="108"/>
        <v>10.175988768535927</v>
      </c>
      <c r="M346" s="67">
        <f t="shared" si="109"/>
        <v>0.88410725209745866</v>
      </c>
      <c r="N346" s="67">
        <f t="shared" si="109"/>
        <v>65.377585326142949</v>
      </c>
      <c r="O346" s="67">
        <f t="shared" si="110"/>
        <v>19.45396042826809</v>
      </c>
      <c r="P346" s="67"/>
      <c r="Q346" s="67">
        <v>-2.7490000000000001</v>
      </c>
      <c r="R346" s="67">
        <v>-1.67</v>
      </c>
      <c r="S346" s="67">
        <v>3.097</v>
      </c>
      <c r="T346" s="67"/>
      <c r="U346" s="67">
        <f t="shared" si="111"/>
        <v>0.26201842407351389</v>
      </c>
      <c r="V346" s="67">
        <f t="shared" si="112"/>
        <v>0.6789897858033519</v>
      </c>
      <c r="W346" s="67">
        <f t="shared" si="113"/>
        <v>5.8991790123134324E-2</v>
      </c>
      <c r="X346" s="67">
        <f t="shared" si="114"/>
        <v>1</v>
      </c>
      <c r="Y346" s="88">
        <f t="shared" si="115"/>
        <v>-1.6715040160583405</v>
      </c>
      <c r="Z346" s="89">
        <f t="shared" ref="Z346:Z363" si="116">Y346/100</f>
        <v>-1.6715040160583405E-2</v>
      </c>
    </row>
    <row r="347" spans="1:26">
      <c r="A347" s="70" t="s">
        <v>36</v>
      </c>
      <c r="B347" s="70">
        <v>1992</v>
      </c>
      <c r="C347" s="82">
        <v>18564.558951999901</v>
      </c>
      <c r="D347" s="82">
        <v>18.738516000000001</v>
      </c>
      <c r="E347" s="82">
        <v>660.27045135000003</v>
      </c>
      <c r="F347" s="82">
        <v>1937.5838129000001</v>
      </c>
      <c r="G347" s="82">
        <v>151.13800727</v>
      </c>
      <c r="H347" s="82">
        <v>11992.905811430001</v>
      </c>
      <c r="I347" s="82">
        <f t="shared" si="99"/>
        <v>3803.9223530499003</v>
      </c>
      <c r="J347" s="67">
        <f t="shared" si="106"/>
        <v>0.1009370384098533</v>
      </c>
      <c r="K347" s="67">
        <f t="shared" si="107"/>
        <v>3.5566180325489025</v>
      </c>
      <c r="L347" s="67">
        <f t="shared" si="108"/>
        <v>10.437004282782976</v>
      </c>
      <c r="M347" s="67">
        <f t="shared" si="109"/>
        <v>0.81412118467656025</v>
      </c>
      <c r="N347" s="67">
        <f t="shared" si="109"/>
        <v>64.6010812453912</v>
      </c>
      <c r="O347" s="67">
        <f t="shared" si="110"/>
        <v>20.490238216190509</v>
      </c>
      <c r="P347" s="67"/>
      <c r="Q347" s="67">
        <v>-1.9630000000000001</v>
      </c>
      <c r="R347" s="67">
        <v>-3.0960000000000001</v>
      </c>
      <c r="S347" s="67">
        <v>1.2</v>
      </c>
      <c r="T347" s="67"/>
      <c r="U347" s="67">
        <f t="shared" si="111"/>
        <v>0.24018636144979658</v>
      </c>
      <c r="V347" s="67">
        <f t="shared" si="112"/>
        <v>0.70483421615028841</v>
      </c>
      <c r="W347" s="67">
        <f t="shared" si="113"/>
        <v>5.4979422399915039E-2</v>
      </c>
      <c r="X347" s="67">
        <f t="shared" si="114"/>
        <v>1</v>
      </c>
      <c r="Y347" s="88">
        <f t="shared" si="115"/>
        <v>-2.587677253847346</v>
      </c>
      <c r="Z347" s="89">
        <f t="shared" si="116"/>
        <v>-2.587677253847346E-2</v>
      </c>
    </row>
    <row r="348" spans="1:26">
      <c r="A348" s="70" t="s">
        <v>36</v>
      </c>
      <c r="B348" s="70">
        <v>1993</v>
      </c>
      <c r="C348" s="82">
        <v>15417.361884</v>
      </c>
      <c r="D348" s="82">
        <v>30.099864</v>
      </c>
      <c r="E348" s="82">
        <v>693.44537625999897</v>
      </c>
      <c r="F348" s="82">
        <v>2546.4753423000002</v>
      </c>
      <c r="G348" s="82">
        <v>123.95911642999999</v>
      </c>
      <c r="H348" s="82">
        <v>9109.5968924600002</v>
      </c>
      <c r="I348" s="82">
        <f t="shared" ref="I348:I363" si="117">C348-D348-E348-F348-G348-H348</f>
        <v>2913.785292550001</v>
      </c>
      <c r="J348" s="67">
        <f t="shared" si="106"/>
        <v>0.19523355698900322</v>
      </c>
      <c r="K348" s="67">
        <f t="shared" si="107"/>
        <v>4.497821232176241</v>
      </c>
      <c r="L348" s="67">
        <f t="shared" si="108"/>
        <v>16.51693306195731</v>
      </c>
      <c r="M348" s="67">
        <f t="shared" si="109"/>
        <v>0.80402287604498435</v>
      </c>
      <c r="N348" s="67">
        <f t="shared" si="109"/>
        <v>59.086612618945253</v>
      </c>
      <c r="O348" s="67">
        <f t="shared" si="110"/>
        <v>18.899376653887209</v>
      </c>
      <c r="P348" s="67"/>
      <c r="Q348" s="67">
        <v>-1.7509999999999999</v>
      </c>
      <c r="R348" s="67">
        <v>-3.0550000000000002</v>
      </c>
      <c r="S348" s="67">
        <v>-0.68600000000000005</v>
      </c>
      <c r="T348" s="67"/>
      <c r="U348" s="67">
        <f t="shared" si="111"/>
        <v>0.20614451474960621</v>
      </c>
      <c r="V348" s="67">
        <f t="shared" si="112"/>
        <v>0.75700544229088684</v>
      </c>
      <c r="W348" s="67">
        <f t="shared" si="113"/>
        <v>3.6850042959506751E-2</v>
      </c>
      <c r="X348" s="67">
        <f t="shared" si="114"/>
        <v>0.99999999999999989</v>
      </c>
      <c r="Y348" s="88">
        <f t="shared" si="115"/>
        <v>-2.6988898009954414</v>
      </c>
      <c r="Z348" s="89">
        <f t="shared" si="116"/>
        <v>-2.6988898009954413E-2</v>
      </c>
    </row>
    <row r="349" spans="1:26">
      <c r="A349" s="70" t="s">
        <v>36</v>
      </c>
      <c r="B349" s="70">
        <v>1994</v>
      </c>
      <c r="C349" s="82">
        <v>17980.732691000001</v>
      </c>
      <c r="D349" s="82">
        <v>17.766413</v>
      </c>
      <c r="E349" s="82">
        <v>914.87414889000001</v>
      </c>
      <c r="F349" s="82">
        <v>1955.7405925</v>
      </c>
      <c r="G349" s="82">
        <v>148.26622191999999</v>
      </c>
      <c r="H349" s="82">
        <v>11596.66593922</v>
      </c>
      <c r="I349" s="82">
        <f t="shared" si="117"/>
        <v>3347.4193754699991</v>
      </c>
      <c r="J349" s="67">
        <f t="shared" si="106"/>
        <v>9.880805918933841E-2</v>
      </c>
      <c r="K349" s="67">
        <f t="shared" si="107"/>
        <v>5.0880804726490769</v>
      </c>
      <c r="L349" s="67">
        <f t="shared" si="108"/>
        <v>10.876868179453655</v>
      </c>
      <c r="M349" s="67">
        <f t="shared" si="109"/>
        <v>0.82458387245928266</v>
      </c>
      <c r="N349" s="67">
        <f t="shared" si="109"/>
        <v>64.494957677806681</v>
      </c>
      <c r="O349" s="67">
        <f t="shared" si="110"/>
        <v>18.616701738441961</v>
      </c>
      <c r="P349" s="67"/>
      <c r="Q349" s="67">
        <v>-0.53500000000000003</v>
      </c>
      <c r="R349" s="67">
        <v>-1.349</v>
      </c>
      <c r="S349" s="67">
        <v>-1.181</v>
      </c>
      <c r="T349" s="67"/>
      <c r="U349" s="67">
        <f t="shared" si="111"/>
        <v>0.30305075291438516</v>
      </c>
      <c r="V349" s="67">
        <f t="shared" si="112"/>
        <v>0.6478362731982853</v>
      </c>
      <c r="W349" s="67">
        <f t="shared" si="113"/>
        <v>4.9112973887329443E-2</v>
      </c>
      <c r="X349" s="67">
        <f t="shared" si="114"/>
        <v>1</v>
      </c>
      <c r="Y349" s="88">
        <f t="shared" si="115"/>
        <v>-1.094065707514619</v>
      </c>
      <c r="Z349" s="89">
        <f t="shared" si="116"/>
        <v>-1.0940657075146189E-2</v>
      </c>
    </row>
    <row r="350" spans="1:26">
      <c r="A350" s="70" t="s">
        <v>36</v>
      </c>
      <c r="B350" s="70">
        <v>1995</v>
      </c>
      <c r="C350" s="82">
        <v>23369.993903999901</v>
      </c>
      <c r="D350" s="82">
        <v>33.738011999999898</v>
      </c>
      <c r="E350" s="82">
        <v>1112.2058551</v>
      </c>
      <c r="F350" s="82">
        <v>2448.8175811000001</v>
      </c>
      <c r="G350" s="82">
        <v>183.27834912</v>
      </c>
      <c r="H350" s="82">
        <v>15414.1936092</v>
      </c>
      <c r="I350" s="82">
        <f t="shared" si="117"/>
        <v>4177.7604974798996</v>
      </c>
      <c r="J350" s="67">
        <f t="shared" si="106"/>
        <v>0.14436465896649403</v>
      </c>
      <c r="K350" s="67">
        <f t="shared" si="107"/>
        <v>4.7591191494048273</v>
      </c>
      <c r="L350" s="67">
        <f t="shared" si="108"/>
        <v>10.478469062334122</v>
      </c>
      <c r="M350" s="67">
        <f t="shared" si="109"/>
        <v>0.78424645668662718</v>
      </c>
      <c r="N350" s="67">
        <f t="shared" si="109"/>
        <v>65.957199957000327</v>
      </c>
      <c r="O350" s="67">
        <f t="shared" si="110"/>
        <v>17.876600715607605</v>
      </c>
      <c r="P350" s="67"/>
      <c r="Q350" s="67">
        <v>-0.89200000000000002</v>
      </c>
      <c r="R350" s="67">
        <v>-0.749</v>
      </c>
      <c r="S350" s="67">
        <v>-0.54400000000000004</v>
      </c>
      <c r="T350" s="67"/>
      <c r="U350" s="67">
        <f t="shared" si="111"/>
        <v>0.29703958678238523</v>
      </c>
      <c r="V350" s="67">
        <f t="shared" si="112"/>
        <v>0.65401180820971572</v>
      </c>
      <c r="W350" s="67">
        <f t="shared" si="113"/>
        <v>4.8948605007899076E-2</v>
      </c>
      <c r="X350" s="67">
        <f t="shared" si="114"/>
        <v>1</v>
      </c>
      <c r="Y350" s="88">
        <f t="shared" si="115"/>
        <v>-0.78144219688326177</v>
      </c>
      <c r="Z350" s="89">
        <f t="shared" si="116"/>
        <v>-7.8144219688326185E-3</v>
      </c>
    </row>
    <row r="351" spans="1:26">
      <c r="A351" s="70" t="s">
        <v>36</v>
      </c>
      <c r="B351" s="70">
        <v>1996</v>
      </c>
      <c r="C351" s="82">
        <v>23180.973974</v>
      </c>
      <c r="D351" s="82">
        <v>32.360433999999898</v>
      </c>
      <c r="E351" s="82">
        <v>1067.9674474000001</v>
      </c>
      <c r="F351" s="82">
        <v>2465.49611</v>
      </c>
      <c r="G351" s="82">
        <v>163.75534547999899</v>
      </c>
      <c r="H351" s="82">
        <v>15204.18610424</v>
      </c>
      <c r="I351" s="82">
        <f t="shared" si="117"/>
        <v>4247.208532880004</v>
      </c>
      <c r="J351" s="67">
        <f t="shared" si="106"/>
        <v>0.13959911277367237</v>
      </c>
      <c r="K351" s="67">
        <f t="shared" si="107"/>
        <v>4.6070861759210056</v>
      </c>
      <c r="L351" s="67">
        <f t="shared" si="108"/>
        <v>10.635860739783082</v>
      </c>
      <c r="M351" s="67">
        <f t="shared" si="109"/>
        <v>0.70642133356289749</v>
      </c>
      <c r="N351" s="67">
        <f t="shared" si="109"/>
        <v>65.589073700238643</v>
      </c>
      <c r="O351" s="67">
        <f t="shared" si="110"/>
        <v>18.321958937720705</v>
      </c>
      <c r="P351" s="67"/>
      <c r="Q351" s="67">
        <v>-0.25600000000000001</v>
      </c>
      <c r="R351" s="67">
        <v>-0.61499999999999999</v>
      </c>
      <c r="S351" s="67">
        <v>1.0369999999999999</v>
      </c>
      <c r="T351" s="67"/>
      <c r="U351" s="67">
        <f t="shared" si="111"/>
        <v>0.28885696937449179</v>
      </c>
      <c r="V351" s="67">
        <f t="shared" si="112"/>
        <v>0.66685153753797699</v>
      </c>
      <c r="W351" s="67">
        <f t="shared" si="113"/>
        <v>4.429149308753115E-2</v>
      </c>
      <c r="X351" s="67">
        <f t="shared" si="114"/>
        <v>0.99999999999999989</v>
      </c>
      <c r="Y351" s="88">
        <f t="shared" si="115"/>
        <v>-0.43813080141395599</v>
      </c>
      <c r="Z351" s="89">
        <f t="shared" si="116"/>
        <v>-4.3813080141395597E-3</v>
      </c>
    </row>
    <row r="352" spans="1:26">
      <c r="A352" s="70" t="s">
        <v>36</v>
      </c>
      <c r="B352" s="70">
        <v>1997</v>
      </c>
      <c r="C352" s="82">
        <v>23524.898734999901</v>
      </c>
      <c r="D352" s="82">
        <v>46.647280000000002</v>
      </c>
      <c r="E352" s="82">
        <v>1124.4098162</v>
      </c>
      <c r="F352" s="82">
        <v>2815.2406839</v>
      </c>
      <c r="G352" s="82">
        <v>145.27247789</v>
      </c>
      <c r="H352" s="82">
        <v>15239.054858809901</v>
      </c>
      <c r="I352" s="82">
        <f t="shared" si="117"/>
        <v>4154.2736181999971</v>
      </c>
      <c r="J352" s="67">
        <f t="shared" si="106"/>
        <v>0.19828897257100223</v>
      </c>
      <c r="K352" s="67">
        <f t="shared" si="107"/>
        <v>4.7796584753290539</v>
      </c>
      <c r="L352" s="67">
        <f t="shared" si="108"/>
        <v>11.967068235288673</v>
      </c>
      <c r="M352" s="67">
        <f t="shared" si="109"/>
        <v>0.61752647493383828</v>
      </c>
      <c r="N352" s="67">
        <f t="shared" si="109"/>
        <v>64.778407892304855</v>
      </c>
      <c r="O352" s="67">
        <f t="shared" si="110"/>
        <v>17.659049949572566</v>
      </c>
      <c r="P352" s="67"/>
      <c r="Q352" s="67">
        <v>0.995</v>
      </c>
      <c r="R352" s="67">
        <v>3.1E-2</v>
      </c>
      <c r="S352" s="67">
        <v>1.228</v>
      </c>
      <c r="T352" s="67"/>
      <c r="U352" s="67">
        <f t="shared" si="111"/>
        <v>0.27525851093360626</v>
      </c>
      <c r="V352" s="67">
        <f t="shared" si="112"/>
        <v>0.68917840044201961</v>
      </c>
      <c r="W352" s="67">
        <f t="shared" si="113"/>
        <v>3.5563088624373962E-2</v>
      </c>
      <c r="X352" s="67">
        <f t="shared" si="114"/>
        <v>0.99999999999999989</v>
      </c>
      <c r="Y352" s="88">
        <f t="shared" si="115"/>
        <v>0.33891822162337204</v>
      </c>
      <c r="Z352" s="89">
        <f t="shared" si="116"/>
        <v>3.3891822162337203E-3</v>
      </c>
    </row>
    <row r="353" spans="1:26">
      <c r="A353" s="70" t="s">
        <v>36</v>
      </c>
      <c r="B353" s="70">
        <v>1998</v>
      </c>
      <c r="C353" s="82">
        <v>24217.867862999901</v>
      </c>
      <c r="D353" s="82">
        <v>19.674928000000001</v>
      </c>
      <c r="E353" s="82">
        <v>1254.9077259000001</v>
      </c>
      <c r="F353" s="82">
        <v>2969.2338761000001</v>
      </c>
      <c r="G353" s="82">
        <v>123.788568549999</v>
      </c>
      <c r="H353" s="82">
        <v>15894.458018920001</v>
      </c>
      <c r="I353" s="82">
        <f t="shared" si="117"/>
        <v>3955.8047455299002</v>
      </c>
      <c r="J353" s="67">
        <f t="shared" si="106"/>
        <v>8.1241371500169884E-2</v>
      </c>
      <c r="K353" s="67">
        <f t="shared" si="107"/>
        <v>5.1817432195063304</v>
      </c>
      <c r="L353" s="67">
        <f t="shared" si="108"/>
        <v>12.260509029518659</v>
      </c>
      <c r="M353" s="67">
        <f t="shared" si="109"/>
        <v>0.51114561054783603</v>
      </c>
      <c r="N353" s="67">
        <f t="shared" si="109"/>
        <v>65.631120414211111</v>
      </c>
      <c r="O353" s="67">
        <f t="shared" si="110"/>
        <v>16.334240354715888</v>
      </c>
      <c r="P353" s="67"/>
      <c r="Q353" s="67">
        <v>1.8779999999999999</v>
      </c>
      <c r="R353" s="67">
        <v>0.47</v>
      </c>
      <c r="S353" s="67">
        <v>-1.5469999999999999</v>
      </c>
      <c r="T353" s="67"/>
      <c r="U353" s="67">
        <f t="shared" si="111"/>
        <v>0.28862186757273939</v>
      </c>
      <c r="V353" s="67">
        <f t="shared" si="112"/>
        <v>0.68290744322703822</v>
      </c>
      <c r="W353" s="67">
        <f t="shared" si="113"/>
        <v>2.8470689200222405E-2</v>
      </c>
      <c r="X353" s="67">
        <f t="shared" si="114"/>
        <v>1</v>
      </c>
      <c r="Y353" s="88">
        <f t="shared" si="115"/>
        <v>0.8189542094255684</v>
      </c>
      <c r="Z353" s="89">
        <f t="shared" si="116"/>
        <v>8.1895420942556842E-3</v>
      </c>
    </row>
    <row r="354" spans="1:26">
      <c r="A354" s="70" t="s">
        <v>36</v>
      </c>
      <c r="B354" s="70">
        <v>1999</v>
      </c>
      <c r="C354" s="82">
        <v>24493.549734</v>
      </c>
      <c r="D354" s="82">
        <v>32.432384999999897</v>
      </c>
      <c r="E354" s="82">
        <v>1338.5213509</v>
      </c>
      <c r="F354" s="82">
        <v>2989.2863201</v>
      </c>
      <c r="G354" s="82">
        <v>116.41846037000001</v>
      </c>
      <c r="H354" s="82">
        <v>16417.577385619901</v>
      </c>
      <c r="I354" s="82">
        <f t="shared" si="117"/>
        <v>3599.3138320100988</v>
      </c>
      <c r="J354" s="67">
        <f t="shared" si="106"/>
        <v>0.13241194254085531</v>
      </c>
      <c r="K354" s="67">
        <f t="shared" si="107"/>
        <v>5.464791201913747</v>
      </c>
      <c r="L354" s="67">
        <f t="shared" si="108"/>
        <v>12.204381776278471</v>
      </c>
      <c r="M354" s="67">
        <f t="shared" si="109"/>
        <v>0.47530252509050225</v>
      </c>
      <c r="N354" s="67">
        <f t="shared" si="109"/>
        <v>67.028166859907302</v>
      </c>
      <c r="O354" s="67">
        <f t="shared" si="110"/>
        <v>14.694945694269121</v>
      </c>
      <c r="P354" s="67"/>
      <c r="Q354" s="67">
        <v>3.1280000000000001</v>
      </c>
      <c r="R354" s="67">
        <v>0.53500000000000003</v>
      </c>
      <c r="S354" s="67">
        <v>-2.202</v>
      </c>
      <c r="T354" s="67"/>
      <c r="U354" s="67">
        <f t="shared" si="111"/>
        <v>0.30118209815020835</v>
      </c>
      <c r="V354" s="67">
        <f t="shared" si="112"/>
        <v>0.67262246153494154</v>
      </c>
      <c r="W354" s="67">
        <f t="shared" si="113"/>
        <v>2.6195440314850101E-2</v>
      </c>
      <c r="X354" s="67">
        <f t="shared" si="114"/>
        <v>1</v>
      </c>
      <c r="Y354" s="88">
        <f t="shared" si="115"/>
        <v>1.2442682603617459</v>
      </c>
      <c r="Z354" s="89">
        <f t="shared" si="116"/>
        <v>1.2442682603617458E-2</v>
      </c>
    </row>
    <row r="355" spans="1:26">
      <c r="A355" s="70" t="s">
        <v>36</v>
      </c>
      <c r="B355" s="70">
        <v>2000</v>
      </c>
      <c r="C355" s="82">
        <v>24364.79794</v>
      </c>
      <c r="D355" s="82">
        <v>48.6820039999999</v>
      </c>
      <c r="E355" s="82">
        <v>1558.2848282999901</v>
      </c>
      <c r="F355" s="82">
        <v>2585.6401233000001</v>
      </c>
      <c r="G355" s="82">
        <v>119.98655547</v>
      </c>
      <c r="H355" s="82">
        <v>16209.051320009899</v>
      </c>
      <c r="I355" s="82">
        <f t="shared" si="117"/>
        <v>3843.1531089201108</v>
      </c>
      <c r="J355" s="67">
        <f t="shared" si="106"/>
        <v>0.1998046695067314</v>
      </c>
      <c r="K355" s="67">
        <f t="shared" si="107"/>
        <v>6.3956402681334525</v>
      </c>
      <c r="L355" s="67">
        <f t="shared" si="108"/>
        <v>10.612196044749963</v>
      </c>
      <c r="M355" s="67">
        <f t="shared" si="109"/>
        <v>0.49245865188570492</v>
      </c>
      <c r="N355" s="67">
        <f t="shared" si="109"/>
        <v>66.526516492875544</v>
      </c>
      <c r="O355" s="67">
        <f t="shared" si="110"/>
        <v>15.773383872848612</v>
      </c>
      <c r="P355" s="67"/>
      <c r="Q355" s="67">
        <v>3.7280000000000002</v>
      </c>
      <c r="R355" s="67">
        <v>1.2689999999999999</v>
      </c>
      <c r="S355" s="67">
        <v>-0.77600000000000002</v>
      </c>
      <c r="T355" s="67"/>
      <c r="U355" s="67">
        <f t="shared" si="111"/>
        <v>0.36545899832025081</v>
      </c>
      <c r="V355" s="67">
        <f t="shared" si="112"/>
        <v>0.60640098158996758</v>
      </c>
      <c r="W355" s="67">
        <f t="shared" si="113"/>
        <v>2.8140020089781489E-2</v>
      </c>
      <c r="X355" s="67">
        <f t="shared" si="114"/>
        <v>0.99999999999999978</v>
      </c>
      <c r="Y355" s="88">
        <f t="shared" si="115"/>
        <v>2.1101173357858936</v>
      </c>
      <c r="Z355" s="89">
        <f t="shared" si="116"/>
        <v>2.1101173357858934E-2</v>
      </c>
    </row>
    <row r="356" spans="1:26">
      <c r="A356" s="70" t="s">
        <v>36</v>
      </c>
      <c r="B356" s="70">
        <v>2001</v>
      </c>
      <c r="C356" s="82">
        <v>24086.378809000002</v>
      </c>
      <c r="D356" s="82">
        <v>53.7893189999999</v>
      </c>
      <c r="E356" s="82">
        <v>1477.0535762</v>
      </c>
      <c r="F356" s="82">
        <v>2367.5761732000001</v>
      </c>
      <c r="G356" s="82">
        <v>111.91446544999999</v>
      </c>
      <c r="H356" s="82">
        <v>16177.107207069899</v>
      </c>
      <c r="I356" s="82">
        <f t="shared" si="117"/>
        <v>3898.9380680801023</v>
      </c>
      <c r="J356" s="67">
        <f t="shared" si="106"/>
        <v>0.22331841339264016</v>
      </c>
      <c r="K356" s="67">
        <f t="shared" si="107"/>
        <v>6.1323189671337861</v>
      </c>
      <c r="L356" s="67">
        <f t="shared" si="108"/>
        <v>9.8295231175030047</v>
      </c>
      <c r="M356" s="67">
        <f t="shared" si="109"/>
        <v>0.46463798621394503</v>
      </c>
      <c r="N356" s="67">
        <f t="shared" si="109"/>
        <v>67.162886274234125</v>
      </c>
      <c r="O356" s="67">
        <f t="shared" si="110"/>
        <v>16.187315241522498</v>
      </c>
      <c r="P356" s="67"/>
      <c r="Q356" s="67">
        <v>0.98</v>
      </c>
      <c r="R356" s="67">
        <v>1.0069999999999999</v>
      </c>
      <c r="S356" s="67">
        <v>-1.2549999999999999</v>
      </c>
      <c r="T356" s="67"/>
      <c r="U356" s="67">
        <f t="shared" si="111"/>
        <v>0.37331911283999081</v>
      </c>
      <c r="V356" s="67">
        <f t="shared" si="112"/>
        <v>0.59839497415796206</v>
      </c>
      <c r="W356" s="67">
        <f t="shared" si="113"/>
        <v>2.8285913002047136E-2</v>
      </c>
      <c r="X356" s="67">
        <f t="shared" si="114"/>
        <v>1</v>
      </c>
      <c r="Y356" s="88">
        <f t="shared" si="115"/>
        <v>0.93293764874268958</v>
      </c>
      <c r="Z356" s="89">
        <f t="shared" si="116"/>
        <v>9.3293764874268961E-3</v>
      </c>
    </row>
    <row r="357" spans="1:26">
      <c r="A357" s="70" t="s">
        <v>36</v>
      </c>
      <c r="B357" s="70">
        <v>2002</v>
      </c>
      <c r="C357" s="82">
        <v>25839.048674000001</v>
      </c>
      <c r="D357" s="82">
        <v>75.960656</v>
      </c>
      <c r="E357" s="82">
        <v>1572.3341740000001</v>
      </c>
      <c r="F357" s="82">
        <v>2567.0226278999999</v>
      </c>
      <c r="G357" s="82">
        <v>114.00963883999999</v>
      </c>
      <c r="H357" s="82">
        <v>17374.427844170001</v>
      </c>
      <c r="I357" s="82">
        <f t="shared" si="117"/>
        <v>4135.2937330899986</v>
      </c>
      <c r="J357" s="67">
        <f t="shared" si="106"/>
        <v>0.29397621003142349</v>
      </c>
      <c r="K357" s="67">
        <f t="shared" si="107"/>
        <v>6.0851086037936382</v>
      </c>
      <c r="L357" s="67">
        <f t="shared" si="108"/>
        <v>9.934663850387853</v>
      </c>
      <c r="M357" s="67">
        <f t="shared" si="109"/>
        <v>0.44123001693448488</v>
      </c>
      <c r="N357" s="67">
        <f t="shared" si="109"/>
        <v>67.240973394088826</v>
      </c>
      <c r="O357" s="67">
        <f t="shared" si="110"/>
        <v>16.004047924763771</v>
      </c>
      <c r="P357" s="67"/>
      <c r="Q357" s="67">
        <v>-0.46400000000000002</v>
      </c>
      <c r="R357" s="67">
        <v>0.41499999999999998</v>
      </c>
      <c r="S357" s="67">
        <v>-2.02</v>
      </c>
      <c r="T357" s="67"/>
      <c r="U357" s="67">
        <f t="shared" si="111"/>
        <v>0.36966816659381119</v>
      </c>
      <c r="V357" s="67">
        <f t="shared" si="112"/>
        <v>0.60352726802757906</v>
      </c>
      <c r="W357" s="67">
        <f t="shared" si="113"/>
        <v>2.6804565378609754E-2</v>
      </c>
      <c r="X357" s="67">
        <f t="shared" si="114"/>
        <v>1</v>
      </c>
      <c r="Y357" s="88">
        <f t="shared" si="115"/>
        <v>2.4792564867125215E-2</v>
      </c>
      <c r="Z357" s="89">
        <f t="shared" si="116"/>
        <v>2.4792564867125215E-4</v>
      </c>
    </row>
    <row r="358" spans="1:26">
      <c r="A358" s="70" t="s">
        <v>36</v>
      </c>
      <c r="B358" s="70">
        <v>2003</v>
      </c>
      <c r="C358" s="82">
        <v>31829.400816000001</v>
      </c>
      <c r="D358" s="82">
        <v>169.59173200000001</v>
      </c>
      <c r="E358" s="82">
        <v>1906.4110985</v>
      </c>
      <c r="F358" s="82">
        <v>3273.3561749999899</v>
      </c>
      <c r="G358" s="82">
        <v>136.43324827999999</v>
      </c>
      <c r="H358" s="82">
        <v>21354.704502910001</v>
      </c>
      <c r="I358" s="82">
        <f t="shared" si="117"/>
        <v>4988.9040593100108</v>
      </c>
      <c r="J358" s="67">
        <f t="shared" si="106"/>
        <v>0.53281471737523134</v>
      </c>
      <c r="K358" s="67">
        <f t="shared" si="107"/>
        <v>5.9894658700005605</v>
      </c>
      <c r="L358" s="67">
        <f t="shared" si="108"/>
        <v>10.284064704587651</v>
      </c>
      <c r="M358" s="67">
        <f t="shared" si="109"/>
        <v>0.42863907199728912</v>
      </c>
      <c r="N358" s="67">
        <f t="shared" si="109"/>
        <v>67.091129444621586</v>
      </c>
      <c r="O358" s="67">
        <f t="shared" si="110"/>
        <v>15.673886191417679</v>
      </c>
      <c r="P358" s="67"/>
      <c r="Q358" s="67">
        <v>-0.67600000000000005</v>
      </c>
      <c r="R358" s="67">
        <v>0.54300000000000004</v>
      </c>
      <c r="S358" s="67">
        <v>-1.5329999999999999</v>
      </c>
      <c r="T358" s="67"/>
      <c r="U358" s="67">
        <f t="shared" si="111"/>
        <v>0.3586040614325226</v>
      </c>
      <c r="V358" s="67">
        <f t="shared" si="112"/>
        <v>0.61573226246627599</v>
      </c>
      <c r="W358" s="67">
        <f t="shared" si="113"/>
        <v>2.5663676101201485E-2</v>
      </c>
      <c r="X358" s="67">
        <f t="shared" si="114"/>
        <v>1</v>
      </c>
      <c r="Y358" s="88">
        <f t="shared" si="115"/>
        <v>5.2583857527660739E-2</v>
      </c>
      <c r="Z358" s="89">
        <f t="shared" si="116"/>
        <v>5.2583857527660743E-4</v>
      </c>
    </row>
    <row r="359" spans="1:26">
      <c r="A359" s="70" t="s">
        <v>36</v>
      </c>
      <c r="B359" s="70">
        <v>2004</v>
      </c>
      <c r="C359" s="82">
        <v>35712.169560000002</v>
      </c>
      <c r="D359" s="82">
        <v>125.50724200000001</v>
      </c>
      <c r="E359" s="82">
        <v>2133.5380721000001</v>
      </c>
      <c r="F359" s="82">
        <v>3465.2388144000001</v>
      </c>
      <c r="G359" s="82">
        <v>153.99127745000001</v>
      </c>
      <c r="H359" s="82">
        <v>23976.103546599999</v>
      </c>
      <c r="I359" s="82">
        <f t="shared" si="117"/>
        <v>5857.7906074500061</v>
      </c>
      <c r="J359" s="67">
        <f t="shared" si="106"/>
        <v>0.35144110130059542</v>
      </c>
      <c r="K359" s="67">
        <f t="shared" si="107"/>
        <v>5.9742605906802826</v>
      </c>
      <c r="L359" s="67">
        <f t="shared" si="108"/>
        <v>9.7032436200160106</v>
      </c>
      <c r="M359" s="67">
        <f t="shared" si="109"/>
        <v>0.43120112652713338</v>
      </c>
      <c r="N359" s="67">
        <f t="shared" si="109"/>
        <v>67.137067957514475</v>
      </c>
      <c r="O359" s="67">
        <f t="shared" si="110"/>
        <v>16.402785603961515</v>
      </c>
      <c r="P359" s="67"/>
      <c r="Q359" s="67">
        <v>0.19400000000000001</v>
      </c>
      <c r="R359" s="67">
        <v>1.0129999999999999</v>
      </c>
      <c r="S359" s="67">
        <v>-0.60599999999999998</v>
      </c>
      <c r="T359" s="67"/>
      <c r="U359" s="67">
        <f t="shared" si="111"/>
        <v>0.37087155457957088</v>
      </c>
      <c r="V359" s="67">
        <f t="shared" si="112"/>
        <v>0.60236024043435066</v>
      </c>
      <c r="W359" s="67">
        <f t="shared" si="113"/>
        <v>2.6768204986078493E-2</v>
      </c>
      <c r="X359" s="67">
        <f t="shared" si="114"/>
        <v>1</v>
      </c>
      <c r="Y359" s="88">
        <f t="shared" si="115"/>
        <v>0.66591847292687034</v>
      </c>
      <c r="Z359" s="89">
        <f t="shared" si="116"/>
        <v>6.659184729268703E-3</v>
      </c>
    </row>
    <row r="360" spans="1:26">
      <c r="A360" s="70" t="s">
        <v>36</v>
      </c>
      <c r="B360" s="70">
        <v>2005</v>
      </c>
      <c r="C360" s="82">
        <v>38085.718895999897</v>
      </c>
      <c r="D360" s="82">
        <v>209.56296599999899</v>
      </c>
      <c r="E360" s="82">
        <v>2162.4597661999901</v>
      </c>
      <c r="F360" s="82">
        <v>3136.5427611</v>
      </c>
      <c r="G360" s="82">
        <v>156.28040103999899</v>
      </c>
      <c r="H360" s="82">
        <v>24098.637213030001</v>
      </c>
      <c r="I360" s="82">
        <f t="shared" si="117"/>
        <v>8322.2357886299105</v>
      </c>
      <c r="J360" s="67">
        <f t="shared" si="106"/>
        <v>0.55024027922972774</v>
      </c>
      <c r="K360" s="67">
        <f t="shared" si="107"/>
        <v>5.6778756680554894</v>
      </c>
      <c r="L360" s="67">
        <f t="shared" si="108"/>
        <v>8.235482621884886</v>
      </c>
      <c r="M360" s="67">
        <f t="shared" si="109"/>
        <v>0.410338587717752</v>
      </c>
      <c r="N360" s="67">
        <f t="shared" si="109"/>
        <v>63.274733710123179</v>
      </c>
      <c r="O360" s="67">
        <f t="shared" si="110"/>
        <v>21.851329132988969</v>
      </c>
      <c r="P360" s="67"/>
      <c r="Q360" s="67">
        <v>0.92700000000000005</v>
      </c>
      <c r="R360" s="67">
        <v>0.81899999999999995</v>
      </c>
      <c r="S360" s="67">
        <v>-0.70099999999999996</v>
      </c>
      <c r="T360" s="67"/>
      <c r="U360" s="67">
        <f t="shared" si="111"/>
        <v>0.39639736281432686</v>
      </c>
      <c r="V360" s="67">
        <f t="shared" si="112"/>
        <v>0.57495510357598112</v>
      </c>
      <c r="W360" s="67">
        <f t="shared" si="113"/>
        <v>2.8647533609692029E-2</v>
      </c>
      <c r="X360" s="67">
        <f t="shared" si="114"/>
        <v>1</v>
      </c>
      <c r="Y360" s="88">
        <f t="shared" si="115"/>
        <v>0.81826666409721549</v>
      </c>
      <c r="Z360" s="89">
        <f t="shared" si="116"/>
        <v>8.1826666409721555E-3</v>
      </c>
    </row>
    <row r="361" spans="1:26">
      <c r="A361" s="70" t="s">
        <v>36</v>
      </c>
      <c r="B361" s="70">
        <v>2006</v>
      </c>
      <c r="C361" s="82">
        <v>43358.436559000002</v>
      </c>
      <c r="D361" s="82">
        <v>264.87486100000001</v>
      </c>
      <c r="E361" s="82">
        <v>2832.6529860000001</v>
      </c>
      <c r="F361" s="82">
        <v>4036.8217789999899</v>
      </c>
      <c r="G361" s="82">
        <v>152.23886279999999</v>
      </c>
      <c r="H361" s="82">
        <v>26439.18124496</v>
      </c>
      <c r="I361" s="82">
        <f t="shared" si="117"/>
        <v>9632.6668252400159</v>
      </c>
      <c r="J361" s="67">
        <f t="shared" si="106"/>
        <v>0.61089578412167034</v>
      </c>
      <c r="K361" s="67">
        <f t="shared" si="107"/>
        <v>6.53310684333709</v>
      </c>
      <c r="L361" s="67">
        <f t="shared" si="108"/>
        <v>9.3103490332426624</v>
      </c>
      <c r="M361" s="67">
        <f t="shared" si="109"/>
        <v>0.35111704868057436</v>
      </c>
      <c r="N361" s="67">
        <f t="shared" si="109"/>
        <v>60.978170209119234</v>
      </c>
      <c r="O361" s="67">
        <f t="shared" si="110"/>
        <v>22.216361081498782</v>
      </c>
      <c r="P361" s="67"/>
      <c r="Q361" s="67">
        <v>0.89700000000000002</v>
      </c>
      <c r="R361" s="67">
        <v>1.121</v>
      </c>
      <c r="S361" s="67">
        <v>-0.42399999999999999</v>
      </c>
      <c r="T361" s="67"/>
      <c r="U361" s="67">
        <f t="shared" si="111"/>
        <v>0.40341334553792008</v>
      </c>
      <c r="V361" s="67">
        <f t="shared" si="112"/>
        <v>0.57490549928120427</v>
      </c>
      <c r="W361" s="67">
        <f t="shared" si="113"/>
        <v>2.168115518087552E-2</v>
      </c>
      <c r="X361" s="67">
        <f t="shared" si="114"/>
        <v>0.99999999999999989</v>
      </c>
      <c r="Y361" s="88">
        <f t="shared" si="115"/>
        <v>0.99713802584505296</v>
      </c>
      <c r="Z361" s="89">
        <f t="shared" si="116"/>
        <v>9.9713802584505302E-3</v>
      </c>
    </row>
    <row r="362" spans="1:26">
      <c r="A362" s="70" t="s">
        <v>36</v>
      </c>
      <c r="B362" s="70">
        <v>2007</v>
      </c>
      <c r="C362" s="82">
        <v>43358.436559000002</v>
      </c>
      <c r="D362" s="82">
        <v>264.87486100000001</v>
      </c>
      <c r="E362" s="82">
        <v>2832.6529860000001</v>
      </c>
      <c r="F362" s="82">
        <v>4036.8217789999899</v>
      </c>
      <c r="G362" s="82">
        <v>152.23886279999999</v>
      </c>
      <c r="H362" s="82">
        <v>26439.18124496</v>
      </c>
      <c r="I362" s="82">
        <f t="shared" si="117"/>
        <v>9632.6668252400159</v>
      </c>
      <c r="J362" s="67">
        <f t="shared" si="106"/>
        <v>0.61089578412167034</v>
      </c>
      <c r="K362" s="67">
        <f t="shared" si="107"/>
        <v>6.53310684333709</v>
      </c>
      <c r="L362" s="67">
        <f t="shared" si="108"/>
        <v>9.3103490332426624</v>
      </c>
      <c r="M362" s="67">
        <f t="shared" si="109"/>
        <v>0.35111704868057436</v>
      </c>
      <c r="N362" s="67">
        <f t="shared" si="109"/>
        <v>60.978170209119234</v>
      </c>
      <c r="O362" s="67">
        <f t="shared" si="110"/>
        <v>22.216361081498782</v>
      </c>
      <c r="P362" s="67"/>
      <c r="Q362" s="67">
        <v>9.9000000000000005E-2</v>
      </c>
      <c r="R362" s="67">
        <v>2.17</v>
      </c>
      <c r="S362" s="67">
        <v>0.28699999999999998</v>
      </c>
      <c r="T362" s="67"/>
      <c r="U362" s="67">
        <f t="shared" si="111"/>
        <v>0.40341334553792008</v>
      </c>
      <c r="V362" s="67">
        <f t="shared" si="112"/>
        <v>0.57490549928120427</v>
      </c>
      <c r="W362" s="67">
        <f t="shared" si="113"/>
        <v>2.168115518087552E-2</v>
      </c>
      <c r="X362" s="67">
        <f t="shared" si="114"/>
        <v>0.99999999999999989</v>
      </c>
      <c r="Y362" s="88">
        <f t="shared" si="115"/>
        <v>1.2937053461853787</v>
      </c>
      <c r="Z362" s="89">
        <f t="shared" si="116"/>
        <v>1.2937053461853787E-2</v>
      </c>
    </row>
    <row r="363" spans="1:26">
      <c r="A363" s="70" t="s">
        <v>36</v>
      </c>
      <c r="B363" s="70">
        <v>2008</v>
      </c>
      <c r="C363" s="82">
        <v>43358.436559000002</v>
      </c>
      <c r="D363" s="82">
        <v>264.87486100000001</v>
      </c>
      <c r="E363" s="82">
        <v>2832.6529860000001</v>
      </c>
      <c r="F363" s="82">
        <v>4036.8217789999899</v>
      </c>
      <c r="G363" s="82">
        <v>152.23886279999999</v>
      </c>
      <c r="H363" s="82">
        <v>26439.18124496</v>
      </c>
      <c r="I363" s="82">
        <f t="shared" si="117"/>
        <v>9632.6668252400159</v>
      </c>
      <c r="J363" s="67">
        <f t="shared" si="106"/>
        <v>0.61089578412167034</v>
      </c>
      <c r="K363" s="67">
        <f t="shared" si="107"/>
        <v>6.53310684333709</v>
      </c>
      <c r="L363" s="67">
        <f t="shared" si="108"/>
        <v>9.3103490332426624</v>
      </c>
      <c r="M363" s="67">
        <f t="shared" si="109"/>
        <v>0.35111704868057436</v>
      </c>
      <c r="N363" s="67">
        <f t="shared" si="109"/>
        <v>60.978170209119234</v>
      </c>
      <c r="O363" s="67">
        <f t="shared" si="110"/>
        <v>22.216361081498782</v>
      </c>
      <c r="P363" s="67"/>
      <c r="Q363" s="67">
        <v>-2.2240000000000002</v>
      </c>
      <c r="R363" s="67">
        <v>1.339</v>
      </c>
      <c r="S363" s="67">
        <v>-1.57</v>
      </c>
      <c r="T363" s="67"/>
      <c r="U363" s="67">
        <f t="shared" si="111"/>
        <v>0.40341334553792008</v>
      </c>
      <c r="V363" s="67">
        <f t="shared" si="112"/>
        <v>0.57490549928120427</v>
      </c>
      <c r="W363" s="67">
        <f t="shared" si="113"/>
        <v>2.168115518087552E-2</v>
      </c>
      <c r="X363" s="67">
        <f t="shared" si="114"/>
        <v>0.99999999999999989</v>
      </c>
      <c r="Y363" s="88">
        <f t="shared" si="115"/>
        <v>-0.16143223057277645</v>
      </c>
      <c r="Z363" s="89">
        <f t="shared" si="116"/>
        <v>-1.6143223057277646E-3</v>
      </c>
    </row>
    <row r="364" spans="1:26">
      <c r="A364" s="70" t="s">
        <v>36</v>
      </c>
      <c r="B364" s="70">
        <v>2009</v>
      </c>
      <c r="C364" s="82">
        <v>43358.436559000002</v>
      </c>
      <c r="D364" s="82">
        <v>264.87486100000001</v>
      </c>
      <c r="E364" s="82">
        <v>2832.6529860000001</v>
      </c>
      <c r="F364" s="82">
        <v>4036.8217789999899</v>
      </c>
      <c r="G364" s="82">
        <v>152.23886279999999</v>
      </c>
      <c r="H364" s="82">
        <v>26439.18124496</v>
      </c>
      <c r="I364" s="82">
        <f>C364-D364-E364-F364-G364-H364</f>
        <v>9632.6668252400159</v>
      </c>
      <c r="J364" s="67">
        <f t="shared" ref="J364:O364" si="118">D364/$C364*100</f>
        <v>0.61089578412167034</v>
      </c>
      <c r="K364" s="67">
        <f t="shared" si="118"/>
        <v>6.53310684333709</v>
      </c>
      <c r="L364" s="67">
        <f t="shared" si="118"/>
        <v>9.3103490332426624</v>
      </c>
      <c r="M364" s="67">
        <f t="shared" si="118"/>
        <v>0.35111704868057436</v>
      </c>
      <c r="N364" s="67">
        <f t="shared" si="118"/>
        <v>60.978170209119234</v>
      </c>
      <c r="O364" s="67">
        <f t="shared" si="118"/>
        <v>22.216361081498782</v>
      </c>
      <c r="Q364" s="67">
        <v>-6.9880000000000004</v>
      </c>
      <c r="R364" s="67">
        <v>-3.2759999999999998</v>
      </c>
      <c r="S364" s="67">
        <v>-7.3319999999999999</v>
      </c>
      <c r="U364" s="67">
        <f t="shared" ref="U364:W366" si="119">K364/($K364+$L364+$M364)</f>
        <v>0.40341334553792008</v>
      </c>
      <c r="V364" s="67">
        <f t="shared" si="119"/>
        <v>0.57490549928120427</v>
      </c>
      <c r="W364" s="67">
        <f t="shared" si="119"/>
        <v>2.168115518087552E-2</v>
      </c>
      <c r="X364" s="67">
        <f>SUM(U364:W364)</f>
        <v>0.99999999999999989</v>
      </c>
      <c r="Y364" s="88">
        <f>Q364*U364+V364*R364+W364*S364</f>
        <v>-4.8614091040503897</v>
      </c>
      <c r="Z364" s="89">
        <f>Y364/100</f>
        <v>-4.8614091040503897E-2</v>
      </c>
    </row>
    <row r="365" spans="1:26">
      <c r="A365" s="70" t="s">
        <v>36</v>
      </c>
      <c r="B365" s="70">
        <v>2010</v>
      </c>
      <c r="C365" s="82">
        <v>43358.436559000002</v>
      </c>
      <c r="D365" s="82">
        <v>264.87486100000001</v>
      </c>
      <c r="E365" s="82">
        <v>2832.6529860000001</v>
      </c>
      <c r="F365" s="82">
        <v>4036.8217789999899</v>
      </c>
      <c r="G365" s="82">
        <v>152.23886279999999</v>
      </c>
      <c r="H365" s="82">
        <v>26439.18124496</v>
      </c>
      <c r="I365" s="82">
        <f>C365-D365-E365-F365-G365-H365</f>
        <v>9632.6668252400159</v>
      </c>
      <c r="J365" s="67">
        <f t="shared" ref="J365:O366" si="120">D365/$C365*100</f>
        <v>0.61089578412167034</v>
      </c>
      <c r="K365" s="67">
        <f t="shared" si="120"/>
        <v>6.53310684333709</v>
      </c>
      <c r="L365" s="67">
        <f t="shared" si="120"/>
        <v>9.3103490332426624</v>
      </c>
      <c r="M365" s="67">
        <f t="shared" si="120"/>
        <v>0.35111704868057436</v>
      </c>
      <c r="N365" s="67">
        <f t="shared" si="120"/>
        <v>60.978170209119234</v>
      </c>
      <c r="O365" s="67">
        <f t="shared" si="120"/>
        <v>22.216361081498782</v>
      </c>
      <c r="Q365" s="67">
        <v>-5.1289999999999996</v>
      </c>
      <c r="R365" s="67">
        <v>-2.6549999999999998</v>
      </c>
      <c r="S365" s="67">
        <v>-3.6139999999999999</v>
      </c>
      <c r="U365" s="67">
        <f t="shared" si="119"/>
        <v>0.40341334553792008</v>
      </c>
      <c r="V365" s="67">
        <f t="shared" si="119"/>
        <v>0.57490549928120427</v>
      </c>
      <c r="W365" s="67">
        <f t="shared" si="119"/>
        <v>2.168115518087552E-2</v>
      </c>
      <c r="X365" s="67">
        <f>SUM(U365:W365)</f>
        <v>0.99999999999999989</v>
      </c>
      <c r="Y365" s="88">
        <f>Q365*U365+V365*R365+W365*S365</f>
        <v>-3.6738368446792729</v>
      </c>
      <c r="Z365" s="89">
        <f>Y365/100</f>
        <v>-3.6738368446792728E-2</v>
      </c>
    </row>
    <row r="366" spans="1:26">
      <c r="A366" s="70" t="s">
        <v>36</v>
      </c>
      <c r="B366" s="70">
        <v>2011</v>
      </c>
      <c r="C366" s="82">
        <v>43358.436559000002</v>
      </c>
      <c r="D366" s="82">
        <v>264.87486100000001</v>
      </c>
      <c r="E366" s="82">
        <v>2832.6529860000001</v>
      </c>
      <c r="F366" s="82">
        <v>4036.8217789999899</v>
      </c>
      <c r="G366" s="82">
        <v>152.23886279999999</v>
      </c>
      <c r="H366" s="82">
        <v>26439.18124496</v>
      </c>
      <c r="I366" s="82">
        <f>C366-D366-E366-F366-G366-H366</f>
        <v>9632.6668252400159</v>
      </c>
      <c r="J366" s="67">
        <f t="shared" si="120"/>
        <v>0.61089578412167034</v>
      </c>
      <c r="K366" s="67">
        <f t="shared" si="120"/>
        <v>6.53310684333709</v>
      </c>
      <c r="L366" s="67">
        <f t="shared" si="120"/>
        <v>9.3103490332426624</v>
      </c>
      <c r="M366" s="67">
        <f t="shared" si="120"/>
        <v>0.35111704868057436</v>
      </c>
      <c r="N366" s="67">
        <f t="shared" si="120"/>
        <v>60.978170209119234</v>
      </c>
      <c r="O366" s="67">
        <f t="shared" si="120"/>
        <v>22.216361081498782</v>
      </c>
      <c r="Q366" s="67">
        <v>-5.117</v>
      </c>
      <c r="R366" s="67">
        <v>-3.1930000000000001</v>
      </c>
      <c r="S366" s="67">
        <v>-4.5679999999999996</v>
      </c>
      <c r="U366" s="67">
        <f t="shared" si="119"/>
        <v>0.40341334553792008</v>
      </c>
      <c r="V366" s="67">
        <f t="shared" si="119"/>
        <v>0.57490549928120427</v>
      </c>
      <c r="W366" s="67">
        <f t="shared" si="119"/>
        <v>2.168115518087552E-2</v>
      </c>
      <c r="X366" s="67">
        <f>SUM(U366:W366)</f>
        <v>0.99999999999999989</v>
      </c>
      <c r="Y366" s="88">
        <f>Q366*U366+V366*R366+W366*S366</f>
        <v>-3.9989788651886617</v>
      </c>
      <c r="Z366" s="89">
        <f>Y366/100</f>
        <v>-3.9989788651886619E-2</v>
      </c>
    </row>
  </sheetData>
  <autoFilter ref="A1:B366">
    <filterColumn colId="1">
      <filters blank="1"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2"/>
  <sheetViews>
    <sheetView zoomScale="80" zoomScaleNormal="80" workbookViewId="0">
      <pane xSplit="2" ySplit="2" topLeftCell="E287" activePane="bottomRight" state="frozen"/>
      <selection pane="topRight" activeCell="C1" sqref="C1"/>
      <selection pane="bottomLeft" activeCell="A3" sqref="A3"/>
      <selection pane="bottomRight" activeCell="G322" sqref="G322"/>
    </sheetView>
  </sheetViews>
  <sheetFormatPr baseColWidth="10" defaultRowHeight="12.75"/>
  <cols>
    <col min="1" max="1" width="13.28515625" style="93" bestFit="1" customWidth="1"/>
    <col min="2" max="2" width="11.42578125" style="93"/>
    <col min="3" max="3" width="13.5703125" style="94" customWidth="1"/>
    <col min="4" max="4" width="12" style="94" bestFit="1" customWidth="1"/>
    <col min="5" max="5" width="11.28515625" style="94" bestFit="1" customWidth="1"/>
    <col min="6" max="6" width="13.7109375" style="94" bestFit="1" customWidth="1"/>
    <col min="7" max="7" width="11.140625" style="94" bestFit="1" customWidth="1"/>
    <col min="8" max="8" width="12.42578125" style="94" bestFit="1" customWidth="1"/>
    <col min="9" max="14" width="11.42578125" style="95"/>
    <col min="15" max="15" width="14" style="95" bestFit="1" customWidth="1"/>
    <col min="16" max="18" width="12.7109375" style="95" bestFit="1" customWidth="1"/>
    <col min="19" max="19" width="13.42578125" style="95" bestFit="1" customWidth="1"/>
    <col min="20" max="20" width="12.85546875" style="95" bestFit="1" customWidth="1"/>
    <col min="21" max="21" width="11.42578125" style="95"/>
    <col min="22" max="27" width="11.42578125" style="94"/>
    <col min="28" max="16384" width="11.42578125" style="93"/>
  </cols>
  <sheetData>
    <row r="1" spans="1:27">
      <c r="A1" s="92" t="s">
        <v>39</v>
      </c>
      <c r="C1" s="94" t="s">
        <v>64</v>
      </c>
      <c r="I1" s="95" t="s">
        <v>75</v>
      </c>
      <c r="O1" s="95" t="s">
        <v>94</v>
      </c>
      <c r="V1" s="94" t="s">
        <v>82</v>
      </c>
    </row>
    <row r="2" spans="1:27">
      <c r="C2" s="94" t="s">
        <v>49</v>
      </c>
      <c r="D2" s="94" t="s">
        <v>50</v>
      </c>
      <c r="E2" s="94" t="s">
        <v>51</v>
      </c>
      <c r="F2" s="94" t="s">
        <v>52</v>
      </c>
      <c r="G2" s="94" t="s">
        <v>73</v>
      </c>
      <c r="H2" s="94" t="s">
        <v>53</v>
      </c>
      <c r="I2" s="95" t="s">
        <v>76</v>
      </c>
      <c r="J2" s="95" t="s">
        <v>77</v>
      </c>
      <c r="K2" s="95" t="s">
        <v>78</v>
      </c>
      <c r="L2" s="95" t="s">
        <v>79</v>
      </c>
      <c r="M2" s="95" t="s">
        <v>80</v>
      </c>
      <c r="N2" s="95" t="s">
        <v>81</v>
      </c>
      <c r="O2" s="95" t="s">
        <v>88</v>
      </c>
      <c r="P2" s="95" t="s">
        <v>89</v>
      </c>
      <c r="Q2" s="95" t="s">
        <v>90</v>
      </c>
      <c r="R2" s="95" t="s">
        <v>91</v>
      </c>
      <c r="S2" s="95" t="s">
        <v>92</v>
      </c>
      <c r="T2" s="95" t="s">
        <v>93</v>
      </c>
      <c r="V2" s="94" t="s">
        <v>83</v>
      </c>
      <c r="W2" s="94" t="s">
        <v>84</v>
      </c>
      <c r="X2" s="94" t="s">
        <v>85</v>
      </c>
      <c r="Y2" s="94" t="s">
        <v>86</v>
      </c>
      <c r="Z2" s="94" t="s">
        <v>87</v>
      </c>
    </row>
    <row r="3" spans="1:27" s="97" customFormat="1">
      <c r="A3" s="96" t="s">
        <v>0</v>
      </c>
      <c r="B3" s="97">
        <v>1980</v>
      </c>
      <c r="C3" s="98">
        <v>0.27642355318938983</v>
      </c>
      <c r="D3" s="98">
        <v>4.3549601653124812</v>
      </c>
      <c r="E3" s="98">
        <v>7.3670016070933801</v>
      </c>
      <c r="F3" s="98">
        <v>0.97419438590248075</v>
      </c>
      <c r="G3" s="98">
        <v>49.942882683081145</v>
      </c>
      <c r="H3" s="98">
        <v>37.084537605421119</v>
      </c>
      <c r="I3" s="99">
        <f t="shared" ref="I3:N18" si="0">C3/100</f>
        <v>2.7642355318938982E-3</v>
      </c>
      <c r="J3" s="99">
        <f t="shared" si="0"/>
        <v>4.3549601653124811E-2</v>
      </c>
      <c r="K3" s="99">
        <f t="shared" si="0"/>
        <v>7.3670016070933805E-2</v>
      </c>
      <c r="L3" s="99">
        <f t="shared" si="0"/>
        <v>9.7419438590248073E-3</v>
      </c>
      <c r="M3" s="99">
        <f t="shared" si="0"/>
        <v>0.49942882683081147</v>
      </c>
      <c r="N3" s="99">
        <f t="shared" si="0"/>
        <v>0.3708453760542112</v>
      </c>
      <c r="O3" s="99">
        <f>SUM(I3:M3)</f>
        <v>0.6291546239457888</v>
      </c>
      <c r="P3" s="99">
        <f>I3/$O3</f>
        <v>4.3935710343473199E-3</v>
      </c>
      <c r="Q3" s="99">
        <f>J3/$O$3</f>
        <v>6.9219234820210543E-2</v>
      </c>
      <c r="R3" s="99">
        <f>K3/$O$3</f>
        <v>0.11709365753192269</v>
      </c>
      <c r="S3" s="99">
        <f>L3/$O$3</f>
        <v>1.5484180658051117E-2</v>
      </c>
      <c r="T3" s="99">
        <f>M3/$O$3</f>
        <v>0.79380935595546831</v>
      </c>
      <c r="U3" s="99">
        <f>SUM(P3:T3)</f>
        <v>1</v>
      </c>
      <c r="V3" s="98">
        <f t="shared" ref="V3:Z4" si="1">I3+P3*$N3</f>
        <v>4.3935710343473199E-3</v>
      </c>
      <c r="W3" s="98">
        <f t="shared" si="1"/>
        <v>6.9219234820210543E-2</v>
      </c>
      <c r="X3" s="98">
        <f t="shared" si="1"/>
        <v>0.11709365753192269</v>
      </c>
      <c r="Y3" s="98">
        <f t="shared" si="1"/>
        <v>1.5484180658051117E-2</v>
      </c>
      <c r="Z3" s="98">
        <f t="shared" si="1"/>
        <v>0.79380935595546831</v>
      </c>
      <c r="AA3" s="98">
        <f>SUM(V3:Z3)</f>
        <v>1</v>
      </c>
    </row>
    <row r="4" spans="1:27">
      <c r="A4" s="100" t="s">
        <v>0</v>
      </c>
      <c r="B4" s="93">
        <v>1981</v>
      </c>
      <c r="C4" s="94">
        <v>0.27354796243859486</v>
      </c>
      <c r="D4" s="94">
        <v>5.3040069157380998</v>
      </c>
      <c r="E4" s="94">
        <v>7.4510992868258228</v>
      </c>
      <c r="F4" s="94">
        <v>0.97908092400108226</v>
      </c>
      <c r="G4" s="94">
        <v>46.58856982510008</v>
      </c>
      <c r="H4" s="94">
        <v>39.403695085896317</v>
      </c>
      <c r="I4" s="95">
        <f t="shared" si="0"/>
        <v>2.7354796243859486E-3</v>
      </c>
      <c r="J4" s="95">
        <f t="shared" si="0"/>
        <v>5.3040069157380999E-2</v>
      </c>
      <c r="K4" s="95">
        <f t="shared" si="0"/>
        <v>7.4510992868258227E-2</v>
      </c>
      <c r="L4" s="95">
        <f t="shared" si="0"/>
        <v>9.790809240010823E-3</v>
      </c>
      <c r="M4" s="95">
        <f t="shared" si="0"/>
        <v>0.46588569825100079</v>
      </c>
      <c r="N4" s="95">
        <f t="shared" si="0"/>
        <v>0.39403695085896318</v>
      </c>
      <c r="O4" s="95">
        <f t="shared" ref="O4:O65" si="2">SUM(I4:M4)</f>
        <v>0.60596304914103682</v>
      </c>
      <c r="P4" s="95">
        <f>I4/$O4</f>
        <v>4.5142680370750966E-3</v>
      </c>
      <c r="Q4" s="95">
        <f>J4/$O4</f>
        <v>8.7530203751806687E-2</v>
      </c>
      <c r="R4" s="95">
        <f>K4/$O4</f>
        <v>0.12296293144256709</v>
      </c>
      <c r="S4" s="95">
        <f>L4/$O4</f>
        <v>1.6157436091011598E-2</v>
      </c>
      <c r="T4" s="95">
        <f>M4/$O4</f>
        <v>0.76883516067753943</v>
      </c>
      <c r="U4" s="95">
        <f>SUM(P4:T4)</f>
        <v>0.99999999999999989</v>
      </c>
      <c r="V4" s="94">
        <f t="shared" si="1"/>
        <v>4.5142680370750966E-3</v>
      </c>
      <c r="W4" s="94">
        <f t="shared" si="1"/>
        <v>8.7530203751806687E-2</v>
      </c>
      <c r="X4" s="94">
        <f t="shared" si="1"/>
        <v>0.12296293144256709</v>
      </c>
      <c r="Y4" s="94">
        <f t="shared" si="1"/>
        <v>1.6157436091011598E-2</v>
      </c>
      <c r="Z4" s="94">
        <f t="shared" si="1"/>
        <v>0.76883516067753943</v>
      </c>
      <c r="AA4" s="94">
        <f>SUM(V4:Z4)</f>
        <v>0.99999999999999989</v>
      </c>
    </row>
    <row r="5" spans="1:27">
      <c r="A5" s="100" t="s">
        <v>0</v>
      </c>
      <c r="B5" s="93">
        <v>1982</v>
      </c>
      <c r="C5" s="94">
        <v>0.38302998883431355</v>
      </c>
      <c r="D5" s="94">
        <v>5.4927104036827181</v>
      </c>
      <c r="E5" s="94">
        <v>7.5616824588109841</v>
      </c>
      <c r="F5" s="94">
        <v>1.1525359204057664</v>
      </c>
      <c r="G5" s="94">
        <v>47.219953861048715</v>
      </c>
      <c r="H5" s="94">
        <v>38.190087367217508</v>
      </c>
      <c r="I5" s="95">
        <f t="shared" si="0"/>
        <v>3.8302998883431357E-3</v>
      </c>
      <c r="J5" s="95">
        <f t="shared" si="0"/>
        <v>5.4927104036827185E-2</v>
      </c>
      <c r="K5" s="95">
        <f t="shared" si="0"/>
        <v>7.5616824588109838E-2</v>
      </c>
      <c r="L5" s="95">
        <f t="shared" si="0"/>
        <v>1.1525359204057664E-2</v>
      </c>
      <c r="M5" s="95">
        <f t="shared" si="0"/>
        <v>0.47219953861048714</v>
      </c>
      <c r="N5" s="95">
        <f t="shared" si="0"/>
        <v>0.38190087367217507</v>
      </c>
      <c r="O5" s="95">
        <f t="shared" si="2"/>
        <v>0.61809912632782493</v>
      </c>
      <c r="P5" s="95">
        <f t="shared" ref="P5:P66" si="3">I5/$O5</f>
        <v>6.1969022850739911E-3</v>
      </c>
      <c r="Q5" s="95">
        <f t="shared" ref="Q5:Q66" si="4">J5/$O5</f>
        <v>8.8864555371811302E-2</v>
      </c>
      <c r="R5" s="95">
        <f t="shared" ref="R5:R66" si="5">K5/$O5</f>
        <v>0.12233769854579035</v>
      </c>
      <c r="S5" s="95">
        <f t="shared" ref="S5:S66" si="6">L5/$O5</f>
        <v>1.8646457684757978E-2</v>
      </c>
      <c r="T5" s="95">
        <f t="shared" ref="T5:T66" si="7">M5/$O5</f>
        <v>0.76395438611256639</v>
      </c>
      <c r="U5" s="95">
        <f t="shared" ref="U5:U66" si="8">SUM(P5:T5)</f>
        <v>1</v>
      </c>
      <c r="V5" s="94">
        <f t="shared" ref="V5:V66" si="9">I5+P5*$N5</f>
        <v>6.1969022850739911E-3</v>
      </c>
      <c r="W5" s="94">
        <f>J5+Q5*$N5</f>
        <v>8.8864555371811302E-2</v>
      </c>
      <c r="X5" s="94">
        <f>K5+R5*$N5</f>
        <v>0.12233769854579035</v>
      </c>
      <c r="Y5" s="94">
        <f>L5+S5*$N5</f>
        <v>1.8646457684757978E-2</v>
      </c>
      <c r="Z5" s="94">
        <f>M5+T5*$N5</f>
        <v>0.76395438611256639</v>
      </c>
      <c r="AA5" s="94">
        <f t="shared" ref="AA5:AA66" si="10">SUM(V5:Z5)</f>
        <v>1</v>
      </c>
    </row>
    <row r="6" spans="1:27">
      <c r="A6" s="100" t="s">
        <v>0</v>
      </c>
      <c r="B6" s="93">
        <v>1983</v>
      </c>
      <c r="C6" s="94">
        <v>0.49786555486906836</v>
      </c>
      <c r="D6" s="94">
        <v>6.071696739769056</v>
      </c>
      <c r="E6" s="94">
        <v>8.0485641571618824</v>
      </c>
      <c r="F6" s="94">
        <v>1.1989869052897411</v>
      </c>
      <c r="G6" s="94">
        <v>47.197934481838644</v>
      </c>
      <c r="H6" s="94">
        <v>36.984952161071604</v>
      </c>
      <c r="I6" s="95">
        <f t="shared" si="0"/>
        <v>4.9786555486906834E-3</v>
      </c>
      <c r="J6" s="95">
        <f t="shared" si="0"/>
        <v>6.0716967397690558E-2</v>
      </c>
      <c r="K6" s="95">
        <f t="shared" si="0"/>
        <v>8.0485641571618818E-2</v>
      </c>
      <c r="L6" s="95">
        <f t="shared" si="0"/>
        <v>1.1989869052897411E-2</v>
      </c>
      <c r="M6" s="95">
        <f t="shared" si="0"/>
        <v>0.47197934481838644</v>
      </c>
      <c r="N6" s="95">
        <f t="shared" si="0"/>
        <v>0.36984952161071605</v>
      </c>
      <c r="O6" s="95">
        <f t="shared" si="2"/>
        <v>0.63015047838928395</v>
      </c>
      <c r="P6" s="95">
        <f t="shared" si="3"/>
        <v>7.9007407269078549E-3</v>
      </c>
      <c r="Q6" s="95">
        <f t="shared" si="4"/>
        <v>9.6353124340852803E-2</v>
      </c>
      <c r="R6" s="95">
        <f t="shared" si="5"/>
        <v>0.12772447904403197</v>
      </c>
      <c r="S6" s="95">
        <f t="shared" si="6"/>
        <v>1.9026993494545136E-2</v>
      </c>
      <c r="T6" s="95">
        <f t="shared" si="7"/>
        <v>0.74899466239366219</v>
      </c>
      <c r="U6" s="95">
        <f t="shared" si="8"/>
        <v>1</v>
      </c>
      <c r="V6" s="94">
        <f t="shared" si="9"/>
        <v>7.9007407269078549E-3</v>
      </c>
      <c r="W6" s="94">
        <f t="shared" ref="W6:W67" si="11">J6+Q6*$N6</f>
        <v>9.6353124340852803E-2</v>
      </c>
      <c r="X6" s="94">
        <f t="shared" ref="X6:X67" si="12">K6+R6*$N6</f>
        <v>0.12772447904403197</v>
      </c>
      <c r="Y6" s="94">
        <f t="shared" ref="Y6:Y67" si="13">L6+S6*$N6</f>
        <v>1.9026993494545136E-2</v>
      </c>
      <c r="Z6" s="94">
        <f t="shared" ref="Z6:Z67" si="14">M6+T6*$N6</f>
        <v>0.74899466239366219</v>
      </c>
      <c r="AA6" s="94">
        <f t="shared" si="10"/>
        <v>1</v>
      </c>
    </row>
    <row r="7" spans="1:27">
      <c r="A7" s="100" t="s">
        <v>0</v>
      </c>
      <c r="B7" s="93">
        <v>1984</v>
      </c>
      <c r="C7" s="94">
        <v>0.34008573633709999</v>
      </c>
      <c r="D7" s="94">
        <v>8.0156337445725931</v>
      </c>
      <c r="E7" s="94">
        <v>8.3150144110311466</v>
      </c>
      <c r="F7" s="94">
        <v>1.1105122459052401</v>
      </c>
      <c r="G7" s="94">
        <v>46.693385053050292</v>
      </c>
      <c r="H7" s="94">
        <v>35.525368809103639</v>
      </c>
      <c r="I7" s="95">
        <f t="shared" si="0"/>
        <v>3.4008573633709997E-3</v>
      </c>
      <c r="J7" s="95">
        <f t="shared" si="0"/>
        <v>8.0156337445725936E-2</v>
      </c>
      <c r="K7" s="95">
        <f t="shared" si="0"/>
        <v>8.3150144110311464E-2</v>
      </c>
      <c r="L7" s="95">
        <f t="shared" si="0"/>
        <v>1.1105122459052401E-2</v>
      </c>
      <c r="M7" s="95">
        <f t="shared" si="0"/>
        <v>0.4669338505305029</v>
      </c>
      <c r="N7" s="95">
        <f t="shared" si="0"/>
        <v>0.35525368809103641</v>
      </c>
      <c r="O7" s="95">
        <f t="shared" si="2"/>
        <v>0.6447463119089637</v>
      </c>
      <c r="P7" s="95">
        <f t="shared" si="3"/>
        <v>5.2747217014731691E-3</v>
      </c>
      <c r="Q7" s="95">
        <f t="shared" si="4"/>
        <v>0.1243222891937128</v>
      </c>
      <c r="R7" s="95">
        <f t="shared" si="5"/>
        <v>0.12896567622716704</v>
      </c>
      <c r="S7" s="95">
        <f t="shared" si="6"/>
        <v>1.7224018585189536E-2</v>
      </c>
      <c r="T7" s="95">
        <f t="shared" si="7"/>
        <v>0.72421329429245751</v>
      </c>
      <c r="U7" s="95">
        <f t="shared" si="8"/>
        <v>1</v>
      </c>
      <c r="V7" s="94">
        <f t="shared" si="9"/>
        <v>5.2747217014731699E-3</v>
      </c>
      <c r="W7" s="94">
        <f t="shared" si="11"/>
        <v>0.12432228919371281</v>
      </c>
      <c r="X7" s="94">
        <f t="shared" si="12"/>
        <v>0.12896567622716704</v>
      </c>
      <c r="Y7" s="94">
        <f t="shared" si="13"/>
        <v>1.7224018585189536E-2</v>
      </c>
      <c r="Z7" s="94">
        <f t="shared" si="14"/>
        <v>0.72421329429245751</v>
      </c>
      <c r="AA7" s="94">
        <f t="shared" si="10"/>
        <v>1</v>
      </c>
    </row>
    <row r="8" spans="1:27">
      <c r="A8" s="100" t="s">
        <v>0</v>
      </c>
      <c r="B8" s="93">
        <v>1985</v>
      </c>
      <c r="C8" s="94">
        <v>0.81531759255148817</v>
      </c>
      <c r="D8" s="94">
        <v>8.797884571747753</v>
      </c>
      <c r="E8" s="94">
        <v>8.6647232479221081</v>
      </c>
      <c r="F8" s="94">
        <v>1.1491875265373854</v>
      </c>
      <c r="G8" s="94">
        <v>47.190797213718376</v>
      </c>
      <c r="H8" s="94">
        <v>33.382089847522884</v>
      </c>
      <c r="I8" s="95">
        <f t="shared" si="0"/>
        <v>8.1531759255148821E-3</v>
      </c>
      <c r="J8" s="95">
        <f t="shared" si="0"/>
        <v>8.7978845717477536E-2</v>
      </c>
      <c r="K8" s="95">
        <f t="shared" si="0"/>
        <v>8.6647232479221084E-2</v>
      </c>
      <c r="L8" s="95">
        <f t="shared" si="0"/>
        <v>1.1491875265373853E-2</v>
      </c>
      <c r="M8" s="95">
        <f t="shared" si="0"/>
        <v>0.47190797213718377</v>
      </c>
      <c r="N8" s="95">
        <f t="shared" si="0"/>
        <v>0.33382089847522883</v>
      </c>
      <c r="O8" s="95">
        <f t="shared" si="2"/>
        <v>0.66617910152477111</v>
      </c>
      <c r="P8" s="95">
        <f t="shared" si="3"/>
        <v>1.2238714644235527E-2</v>
      </c>
      <c r="Q8" s="95">
        <f t="shared" si="4"/>
        <v>0.13206485390506675</v>
      </c>
      <c r="R8" s="95">
        <f t="shared" si="5"/>
        <v>0.13006597217009697</v>
      </c>
      <c r="S8" s="95">
        <f t="shared" si="6"/>
        <v>1.7250428959826116E-2</v>
      </c>
      <c r="T8" s="95">
        <f t="shared" si="7"/>
        <v>0.70838003032077468</v>
      </c>
      <c r="U8" s="95">
        <f t="shared" si="8"/>
        <v>1</v>
      </c>
      <c r="V8" s="94">
        <f t="shared" si="9"/>
        <v>1.2238714644235527E-2</v>
      </c>
      <c r="W8" s="94">
        <f t="shared" si="11"/>
        <v>0.13206485390506675</v>
      </c>
      <c r="X8" s="94">
        <f t="shared" si="12"/>
        <v>0.13006597217009697</v>
      </c>
      <c r="Y8" s="94">
        <f t="shared" si="13"/>
        <v>1.7250428959826113E-2</v>
      </c>
      <c r="Z8" s="94">
        <f t="shared" si="14"/>
        <v>0.70838003032077457</v>
      </c>
      <c r="AA8" s="94">
        <f t="shared" si="10"/>
        <v>0.99999999999999989</v>
      </c>
    </row>
    <row r="9" spans="1:27">
      <c r="A9" s="100" t="s">
        <v>0</v>
      </c>
      <c r="B9" s="93">
        <v>1986</v>
      </c>
      <c r="C9" s="94">
        <v>0.56611612336650974</v>
      </c>
      <c r="D9" s="94">
        <v>7.5065209525933829</v>
      </c>
      <c r="E9" s="94">
        <v>8.9432547083851119</v>
      </c>
      <c r="F9" s="94">
        <v>1.3095063789185892</v>
      </c>
      <c r="G9" s="94">
        <v>51.050118784365054</v>
      </c>
      <c r="H9" s="94">
        <v>30.62448305237135</v>
      </c>
      <c r="I9" s="95">
        <f t="shared" si="0"/>
        <v>5.6611612336650973E-3</v>
      </c>
      <c r="J9" s="95">
        <f t="shared" si="0"/>
        <v>7.5065209525933832E-2</v>
      </c>
      <c r="K9" s="95">
        <f t="shared" si="0"/>
        <v>8.9432547083851122E-2</v>
      </c>
      <c r="L9" s="95">
        <f t="shared" si="0"/>
        <v>1.3095063789185893E-2</v>
      </c>
      <c r="M9" s="95">
        <f t="shared" si="0"/>
        <v>0.51050118784365051</v>
      </c>
      <c r="N9" s="95">
        <f t="shared" si="0"/>
        <v>0.30624483052371348</v>
      </c>
      <c r="O9" s="95">
        <f t="shared" si="2"/>
        <v>0.69375516947628646</v>
      </c>
      <c r="P9" s="95">
        <f t="shared" si="3"/>
        <v>8.1601716033895492E-3</v>
      </c>
      <c r="Q9" s="95">
        <f t="shared" si="4"/>
        <v>0.10820129755948386</v>
      </c>
      <c r="R9" s="95">
        <f t="shared" si="5"/>
        <v>0.12891081900169979</v>
      </c>
      <c r="S9" s="95">
        <f t="shared" si="6"/>
        <v>1.8875626972367377E-2</v>
      </c>
      <c r="T9" s="95">
        <f t="shared" si="7"/>
        <v>0.73585208486305942</v>
      </c>
      <c r="U9" s="95">
        <f t="shared" si="8"/>
        <v>1</v>
      </c>
      <c r="V9" s="94">
        <f t="shared" si="9"/>
        <v>8.1601716033895492E-3</v>
      </c>
      <c r="W9" s="94">
        <f t="shared" si="11"/>
        <v>0.10820129755948386</v>
      </c>
      <c r="X9" s="94">
        <f t="shared" si="12"/>
        <v>0.12891081900169976</v>
      </c>
      <c r="Y9" s="94">
        <f t="shared" si="13"/>
        <v>1.8875626972367374E-2</v>
      </c>
      <c r="Z9" s="94">
        <f t="shared" si="14"/>
        <v>0.73585208486305942</v>
      </c>
      <c r="AA9" s="94">
        <f t="shared" si="10"/>
        <v>1</v>
      </c>
    </row>
    <row r="10" spans="1:27">
      <c r="A10" s="100" t="s">
        <v>0</v>
      </c>
      <c r="B10" s="93">
        <v>1987</v>
      </c>
      <c r="C10" s="94">
        <v>0.6048013587365042</v>
      </c>
      <c r="D10" s="94">
        <v>7.0177756718149169</v>
      </c>
      <c r="E10" s="94">
        <v>9.5625372799258113</v>
      </c>
      <c r="F10" s="94">
        <v>1.5067834418594144</v>
      </c>
      <c r="G10" s="94">
        <v>53.774680290103952</v>
      </c>
      <c r="H10" s="94">
        <v>27.533421957559405</v>
      </c>
      <c r="I10" s="95">
        <f t="shared" si="0"/>
        <v>6.0480135873650417E-3</v>
      </c>
      <c r="J10" s="95">
        <f t="shared" si="0"/>
        <v>7.0177756718149173E-2</v>
      </c>
      <c r="K10" s="95">
        <f t="shared" si="0"/>
        <v>9.5625372799258118E-2</v>
      </c>
      <c r="L10" s="95">
        <f t="shared" si="0"/>
        <v>1.5067834418594144E-2</v>
      </c>
      <c r="M10" s="95">
        <f t="shared" si="0"/>
        <v>0.53774680290103949</v>
      </c>
      <c r="N10" s="95">
        <f t="shared" si="0"/>
        <v>0.27533421957559406</v>
      </c>
      <c r="O10" s="95">
        <f t="shared" si="2"/>
        <v>0.72466578042440599</v>
      </c>
      <c r="P10" s="95">
        <f t="shared" si="3"/>
        <v>8.3459351203571067E-3</v>
      </c>
      <c r="Q10" s="95">
        <f t="shared" si="4"/>
        <v>9.6841549047685188E-2</v>
      </c>
      <c r="R10" s="95">
        <f t="shared" si="5"/>
        <v>0.13195789753347315</v>
      </c>
      <c r="S10" s="95">
        <f t="shared" si="6"/>
        <v>2.0792805215349829E-2</v>
      </c>
      <c r="T10" s="95">
        <f t="shared" si="7"/>
        <v>0.74206181308313468</v>
      </c>
      <c r="U10" s="95">
        <f t="shared" si="8"/>
        <v>1</v>
      </c>
      <c r="V10" s="94">
        <f t="shared" si="9"/>
        <v>8.3459351203571067E-3</v>
      </c>
      <c r="W10" s="94">
        <f t="shared" si="11"/>
        <v>9.6841549047685188E-2</v>
      </c>
      <c r="X10" s="94">
        <f t="shared" si="12"/>
        <v>0.13195789753347315</v>
      </c>
      <c r="Y10" s="94">
        <f t="shared" si="13"/>
        <v>2.0792805215349833E-2</v>
      </c>
      <c r="Z10" s="94">
        <f t="shared" si="14"/>
        <v>0.74206181308313468</v>
      </c>
      <c r="AA10" s="94">
        <f t="shared" si="10"/>
        <v>1</v>
      </c>
    </row>
    <row r="11" spans="1:27">
      <c r="A11" s="100" t="s">
        <v>0</v>
      </c>
      <c r="B11" s="93">
        <v>1988</v>
      </c>
      <c r="C11" s="94">
        <v>0.58344284542795166</v>
      </c>
      <c r="D11" s="94">
        <v>7.1125996058611047</v>
      </c>
      <c r="E11" s="94">
        <v>10.318440519580612</v>
      </c>
      <c r="F11" s="94">
        <v>1.7921389050192207</v>
      </c>
      <c r="G11" s="94">
        <v>53.613909928712097</v>
      </c>
      <c r="H11" s="94">
        <v>26.579468195399013</v>
      </c>
      <c r="I11" s="95">
        <f t="shared" si="0"/>
        <v>5.8344284542795168E-3</v>
      </c>
      <c r="J11" s="95">
        <f t="shared" si="0"/>
        <v>7.1125996058611043E-2</v>
      </c>
      <c r="K11" s="95">
        <f t="shared" si="0"/>
        <v>0.10318440519580613</v>
      </c>
      <c r="L11" s="95">
        <f t="shared" si="0"/>
        <v>1.7921389050192207E-2</v>
      </c>
      <c r="M11" s="95">
        <f t="shared" si="0"/>
        <v>0.536139099287121</v>
      </c>
      <c r="N11" s="95">
        <f t="shared" si="0"/>
        <v>0.26579468195399014</v>
      </c>
      <c r="O11" s="95">
        <f t="shared" si="2"/>
        <v>0.73420531804600997</v>
      </c>
      <c r="P11" s="95">
        <f t="shared" si="3"/>
        <v>7.9465897493184515E-3</v>
      </c>
      <c r="Q11" s="95">
        <f t="shared" si="4"/>
        <v>9.6874803696469322E-2</v>
      </c>
      <c r="R11" s="95">
        <f t="shared" si="5"/>
        <v>0.14053889649072243</v>
      </c>
      <c r="S11" s="95">
        <f t="shared" si="6"/>
        <v>2.4409233506899143E-2</v>
      </c>
      <c r="T11" s="95">
        <f t="shared" si="7"/>
        <v>0.73023047655659057</v>
      </c>
      <c r="U11" s="95">
        <f t="shared" si="8"/>
        <v>1</v>
      </c>
      <c r="V11" s="94">
        <f t="shared" si="9"/>
        <v>7.9465897493184532E-3</v>
      </c>
      <c r="W11" s="94">
        <f t="shared" si="11"/>
        <v>9.6874803696469336E-2</v>
      </c>
      <c r="X11" s="94">
        <f t="shared" si="12"/>
        <v>0.14053889649072243</v>
      </c>
      <c r="Y11" s="94">
        <f t="shared" si="13"/>
        <v>2.4409233506899143E-2</v>
      </c>
      <c r="Z11" s="94">
        <f t="shared" si="14"/>
        <v>0.73023047655659068</v>
      </c>
      <c r="AA11" s="94">
        <f t="shared" si="10"/>
        <v>1</v>
      </c>
    </row>
    <row r="12" spans="1:27">
      <c r="A12" s="100" t="s">
        <v>0</v>
      </c>
      <c r="B12" s="93">
        <v>1989</v>
      </c>
      <c r="C12" s="94">
        <v>0.81577529882960398</v>
      </c>
      <c r="D12" s="94">
        <v>6.7523753473972814</v>
      </c>
      <c r="E12" s="94">
        <v>10.106236104506824</v>
      </c>
      <c r="F12" s="94">
        <v>1.971885881292867</v>
      </c>
      <c r="G12" s="94">
        <v>53.805247166196693</v>
      </c>
      <c r="H12" s="94">
        <v>26.548480201776737</v>
      </c>
      <c r="I12" s="95">
        <f t="shared" si="0"/>
        <v>8.1577529882960395E-3</v>
      </c>
      <c r="J12" s="95">
        <f t="shared" si="0"/>
        <v>6.7523753473972811E-2</v>
      </c>
      <c r="K12" s="95">
        <f t="shared" si="0"/>
        <v>0.10106236104506823</v>
      </c>
      <c r="L12" s="95">
        <f t="shared" si="0"/>
        <v>1.9718858812928671E-2</v>
      </c>
      <c r="M12" s="95">
        <f t="shared" si="0"/>
        <v>0.5380524716619669</v>
      </c>
      <c r="N12" s="95">
        <f t="shared" si="0"/>
        <v>0.26548480201776736</v>
      </c>
      <c r="O12" s="95">
        <f t="shared" si="2"/>
        <v>0.73451519798223264</v>
      </c>
      <c r="P12" s="95">
        <f t="shared" si="3"/>
        <v>1.110630931899842E-2</v>
      </c>
      <c r="Q12" s="95">
        <f t="shared" si="4"/>
        <v>9.1929688670112669E-2</v>
      </c>
      <c r="R12" s="95">
        <f t="shared" si="5"/>
        <v>0.13759056493683722</v>
      </c>
      <c r="S12" s="95">
        <f t="shared" si="6"/>
        <v>2.6846086870765683E-2</v>
      </c>
      <c r="T12" s="95">
        <f t="shared" si="7"/>
        <v>0.73252735020328608</v>
      </c>
      <c r="U12" s="95">
        <f t="shared" si="8"/>
        <v>1</v>
      </c>
      <c r="V12" s="94">
        <f t="shared" si="9"/>
        <v>1.110630931899842E-2</v>
      </c>
      <c r="W12" s="94">
        <f t="shared" si="11"/>
        <v>9.1929688670112669E-2</v>
      </c>
      <c r="X12" s="94">
        <f t="shared" si="12"/>
        <v>0.13759056493683722</v>
      </c>
      <c r="Y12" s="94">
        <f t="shared" si="13"/>
        <v>2.6846086870765683E-2</v>
      </c>
      <c r="Z12" s="94">
        <f t="shared" si="14"/>
        <v>0.73252735020328608</v>
      </c>
      <c r="AA12" s="94">
        <f t="shared" si="10"/>
        <v>1</v>
      </c>
    </row>
    <row r="13" spans="1:27">
      <c r="A13" s="100" t="s">
        <v>0</v>
      </c>
      <c r="B13" s="93">
        <v>1990</v>
      </c>
      <c r="C13" s="94">
        <v>0.68427115639571445</v>
      </c>
      <c r="D13" s="94">
        <v>6.0535410427831291</v>
      </c>
      <c r="E13" s="94">
        <v>9.9040514040854575</v>
      </c>
      <c r="F13" s="94">
        <v>1.9907884639301556</v>
      </c>
      <c r="G13" s="94">
        <v>55.875461654561008</v>
      </c>
      <c r="H13" s="94">
        <v>25.491886278244536</v>
      </c>
      <c r="I13" s="95">
        <f t="shared" si="0"/>
        <v>6.8427115639571445E-3</v>
      </c>
      <c r="J13" s="95">
        <f t="shared" si="0"/>
        <v>6.0535410427831289E-2</v>
      </c>
      <c r="K13" s="95">
        <f t="shared" si="0"/>
        <v>9.904051404085458E-2</v>
      </c>
      <c r="L13" s="95">
        <f t="shared" si="0"/>
        <v>1.9907884639301557E-2</v>
      </c>
      <c r="M13" s="95">
        <f t="shared" si="0"/>
        <v>0.55875461654561009</v>
      </c>
      <c r="N13" s="95">
        <f t="shared" si="0"/>
        <v>0.25491886278244535</v>
      </c>
      <c r="O13" s="95">
        <f t="shared" si="2"/>
        <v>0.74508113721755465</v>
      </c>
      <c r="P13" s="95">
        <f t="shared" si="3"/>
        <v>9.183847533049485E-3</v>
      </c>
      <c r="Q13" s="95">
        <f t="shared" si="4"/>
        <v>8.1246735964751293E-2</v>
      </c>
      <c r="R13" s="95">
        <f t="shared" si="5"/>
        <v>0.13292581048382648</v>
      </c>
      <c r="S13" s="95">
        <f t="shared" si="6"/>
        <v>2.6719082855386656E-2</v>
      </c>
      <c r="T13" s="95">
        <f t="shared" si="7"/>
        <v>0.74992452316298608</v>
      </c>
      <c r="U13" s="95">
        <f t="shared" si="8"/>
        <v>1</v>
      </c>
      <c r="V13" s="94">
        <f t="shared" si="9"/>
        <v>9.183847533049485E-3</v>
      </c>
      <c r="W13" s="94">
        <f t="shared" si="11"/>
        <v>8.1246735964751293E-2</v>
      </c>
      <c r="X13" s="94">
        <f t="shared" si="12"/>
        <v>0.13292581048382648</v>
      </c>
      <c r="Y13" s="94">
        <f t="shared" si="13"/>
        <v>2.6719082855386656E-2</v>
      </c>
      <c r="Z13" s="94">
        <f t="shared" si="14"/>
        <v>0.74992452316298608</v>
      </c>
      <c r="AA13" s="94">
        <f t="shared" si="10"/>
        <v>1</v>
      </c>
    </row>
    <row r="14" spans="1:27">
      <c r="A14" s="100" t="s">
        <v>0</v>
      </c>
      <c r="B14" s="93">
        <v>1991</v>
      </c>
      <c r="C14" s="94">
        <v>0.65776581261521538</v>
      </c>
      <c r="D14" s="94">
        <v>6.0493635355235265</v>
      </c>
      <c r="E14" s="94">
        <v>8.9482202596987861</v>
      </c>
      <c r="F14" s="94">
        <v>2.0754972357402077</v>
      </c>
      <c r="G14" s="94">
        <v>57.127218480224059</v>
      </c>
      <c r="H14" s="94">
        <v>25.141934676198208</v>
      </c>
      <c r="I14" s="95">
        <f t="shared" si="0"/>
        <v>6.5776581261521539E-3</v>
      </c>
      <c r="J14" s="95">
        <f t="shared" si="0"/>
        <v>6.0493635355235262E-2</v>
      </c>
      <c r="K14" s="95">
        <f t="shared" si="0"/>
        <v>8.9482202596987859E-2</v>
      </c>
      <c r="L14" s="95">
        <f t="shared" si="0"/>
        <v>2.0754972357402077E-2</v>
      </c>
      <c r="M14" s="95">
        <f t="shared" si="0"/>
        <v>0.57127218480224062</v>
      </c>
      <c r="N14" s="95">
        <f t="shared" si="0"/>
        <v>0.25141934676198208</v>
      </c>
      <c r="O14" s="95">
        <f t="shared" si="2"/>
        <v>0.74858065323801792</v>
      </c>
      <c r="P14" s="95">
        <f t="shared" si="3"/>
        <v>8.7868395979781334E-3</v>
      </c>
      <c r="Q14" s="95">
        <f t="shared" si="4"/>
        <v>8.0811112461386003E-2</v>
      </c>
      <c r="R14" s="95">
        <f t="shared" si="5"/>
        <v>0.11953582050234497</v>
      </c>
      <c r="S14" s="95">
        <f t="shared" si="6"/>
        <v>2.7725766445640222E-2</v>
      </c>
      <c r="T14" s="95">
        <f t="shared" si="7"/>
        <v>0.76314046099265076</v>
      </c>
      <c r="U14" s="95">
        <f t="shared" si="8"/>
        <v>1</v>
      </c>
      <c r="V14" s="94">
        <f t="shared" si="9"/>
        <v>8.7868395979781334E-3</v>
      </c>
      <c r="W14" s="94">
        <f t="shared" si="11"/>
        <v>8.0811112461386003E-2</v>
      </c>
      <c r="X14" s="94">
        <f t="shared" si="12"/>
        <v>0.11953582050234497</v>
      </c>
      <c r="Y14" s="94">
        <f t="shared" si="13"/>
        <v>2.7725766445640222E-2</v>
      </c>
      <c r="Z14" s="94">
        <f t="shared" si="14"/>
        <v>0.76314046099265076</v>
      </c>
      <c r="AA14" s="94">
        <f t="shared" si="10"/>
        <v>1</v>
      </c>
    </row>
    <row r="15" spans="1:27">
      <c r="A15" s="100" t="s">
        <v>0</v>
      </c>
      <c r="B15" s="93">
        <v>1992</v>
      </c>
      <c r="C15" s="94">
        <v>0.61483131321115125</v>
      </c>
      <c r="D15" s="94">
        <v>6.2338668012487242</v>
      </c>
      <c r="E15" s="94">
        <v>9.171584614024999</v>
      </c>
      <c r="F15" s="94">
        <v>1.8562619011895785</v>
      </c>
      <c r="G15" s="94">
        <v>56.681155443654816</v>
      </c>
      <c r="H15" s="94">
        <v>25.442299926670724</v>
      </c>
      <c r="I15" s="95">
        <f t="shared" si="0"/>
        <v>6.1483131321115126E-3</v>
      </c>
      <c r="J15" s="95">
        <f t="shared" si="0"/>
        <v>6.233866801248724E-2</v>
      </c>
      <c r="K15" s="95">
        <f t="shared" si="0"/>
        <v>9.1715846140249996E-2</v>
      </c>
      <c r="L15" s="95">
        <f t="shared" si="0"/>
        <v>1.8562619011895785E-2</v>
      </c>
      <c r="M15" s="95">
        <f t="shared" si="0"/>
        <v>0.56681155443654818</v>
      </c>
      <c r="N15" s="95">
        <f t="shared" si="0"/>
        <v>0.25442299926670725</v>
      </c>
      <c r="O15" s="95">
        <f t="shared" si="2"/>
        <v>0.74557700073329269</v>
      </c>
      <c r="P15" s="95">
        <f t="shared" si="3"/>
        <v>8.2463825011561531E-3</v>
      </c>
      <c r="Q15" s="95">
        <f t="shared" si="4"/>
        <v>8.3611307686765654E-2</v>
      </c>
      <c r="R15" s="95">
        <f t="shared" si="5"/>
        <v>0.12301324484264574</v>
      </c>
      <c r="S15" s="95">
        <f t="shared" si="6"/>
        <v>2.4896984474627046E-2</v>
      </c>
      <c r="T15" s="95">
        <f t="shared" si="7"/>
        <v>0.7602320804948054</v>
      </c>
      <c r="U15" s="95">
        <f t="shared" si="8"/>
        <v>1</v>
      </c>
      <c r="V15" s="94">
        <f t="shared" si="9"/>
        <v>8.2463825011561513E-3</v>
      </c>
      <c r="W15" s="94">
        <f t="shared" si="11"/>
        <v>8.3611307686765654E-2</v>
      </c>
      <c r="X15" s="94">
        <f t="shared" si="12"/>
        <v>0.12301324484264572</v>
      </c>
      <c r="Y15" s="94">
        <f t="shared" si="13"/>
        <v>2.4896984474627043E-2</v>
      </c>
      <c r="Z15" s="94">
        <f t="shared" si="14"/>
        <v>0.7602320804948054</v>
      </c>
      <c r="AA15" s="94">
        <f t="shared" si="10"/>
        <v>1</v>
      </c>
    </row>
    <row r="16" spans="1:27">
      <c r="A16" s="100" t="s">
        <v>0</v>
      </c>
      <c r="B16" s="93">
        <v>1993</v>
      </c>
      <c r="C16" s="94">
        <v>0.79341298575814723</v>
      </c>
      <c r="D16" s="94">
        <v>7.1568827448594812</v>
      </c>
      <c r="E16" s="94">
        <v>9.4963453340553965</v>
      </c>
      <c r="F16" s="94">
        <v>2.0436904980902204</v>
      </c>
      <c r="G16" s="94">
        <v>52.947920601628937</v>
      </c>
      <c r="H16" s="94">
        <v>27.561747835607814</v>
      </c>
      <c r="I16" s="95">
        <f t="shared" si="0"/>
        <v>7.9341298575814727E-3</v>
      </c>
      <c r="J16" s="95">
        <f t="shared" si="0"/>
        <v>7.1568827448594816E-2</v>
      </c>
      <c r="K16" s="95">
        <f t="shared" si="0"/>
        <v>9.4963453340553963E-2</v>
      </c>
      <c r="L16" s="95">
        <f t="shared" si="0"/>
        <v>2.0436904980902205E-2</v>
      </c>
      <c r="M16" s="95">
        <f t="shared" si="0"/>
        <v>0.52947920601628939</v>
      </c>
      <c r="N16" s="95">
        <f t="shared" si="0"/>
        <v>0.27561747835607814</v>
      </c>
      <c r="O16" s="95">
        <f t="shared" si="2"/>
        <v>0.72438252164392181</v>
      </c>
      <c r="P16" s="95">
        <f t="shared" si="3"/>
        <v>1.0952955959754066E-2</v>
      </c>
      <c r="Q16" s="95">
        <f t="shared" si="4"/>
        <v>9.8799771267500655E-2</v>
      </c>
      <c r="R16" s="95">
        <f t="shared" si="5"/>
        <v>0.13109572705459932</v>
      </c>
      <c r="S16" s="95">
        <f t="shared" si="6"/>
        <v>2.8212863190738596E-2</v>
      </c>
      <c r="T16" s="95">
        <f t="shared" si="7"/>
        <v>0.73093868252740746</v>
      </c>
      <c r="U16" s="95">
        <f t="shared" si="8"/>
        <v>1</v>
      </c>
      <c r="V16" s="94">
        <f t="shared" si="9"/>
        <v>1.0952955959754066E-2</v>
      </c>
      <c r="W16" s="94">
        <f t="shared" si="11"/>
        <v>9.8799771267500641E-2</v>
      </c>
      <c r="X16" s="94">
        <f t="shared" si="12"/>
        <v>0.13109572705459932</v>
      </c>
      <c r="Y16" s="94">
        <f t="shared" si="13"/>
        <v>2.8212863190738596E-2</v>
      </c>
      <c r="Z16" s="94">
        <f t="shared" si="14"/>
        <v>0.73093868252740735</v>
      </c>
      <c r="AA16" s="94">
        <f t="shared" si="10"/>
        <v>1</v>
      </c>
    </row>
    <row r="17" spans="1:27">
      <c r="A17" s="100" t="s">
        <v>0</v>
      </c>
      <c r="B17" s="93">
        <v>1994</v>
      </c>
      <c r="C17" s="94">
        <v>0.94779159943364077</v>
      </c>
      <c r="D17" s="94">
        <v>7.1514411034825685</v>
      </c>
      <c r="E17" s="94">
        <v>9.9987884681395638</v>
      </c>
      <c r="F17" s="94">
        <v>1.985965091854957</v>
      </c>
      <c r="G17" s="94">
        <v>53.317121628874517</v>
      </c>
      <c r="H17" s="94">
        <v>26.598892108214745</v>
      </c>
      <c r="I17" s="95">
        <f t="shared" si="0"/>
        <v>9.4779159943364083E-3</v>
      </c>
      <c r="J17" s="95">
        <f t="shared" si="0"/>
        <v>7.1514411034825684E-2</v>
      </c>
      <c r="K17" s="95">
        <f t="shared" si="0"/>
        <v>9.9987884681395633E-2</v>
      </c>
      <c r="L17" s="95">
        <f t="shared" si="0"/>
        <v>1.9859650918549569E-2</v>
      </c>
      <c r="M17" s="95">
        <f t="shared" si="0"/>
        <v>0.5331712162887452</v>
      </c>
      <c r="N17" s="95">
        <f t="shared" si="0"/>
        <v>0.26598892108214744</v>
      </c>
      <c r="O17" s="95">
        <f t="shared" si="2"/>
        <v>0.73401107891785244</v>
      </c>
      <c r="P17" s="95">
        <f t="shared" si="3"/>
        <v>1.2912497190518754E-2</v>
      </c>
      <c r="Q17" s="95">
        <f t="shared" si="4"/>
        <v>9.7429607112005573E-2</v>
      </c>
      <c r="R17" s="95">
        <f t="shared" si="5"/>
        <v>0.13622122002409975</v>
      </c>
      <c r="S17" s="95">
        <f t="shared" si="6"/>
        <v>2.7056336735173697E-2</v>
      </c>
      <c r="T17" s="95">
        <f t="shared" si="7"/>
        <v>0.72638033893820231</v>
      </c>
      <c r="U17" s="95">
        <f t="shared" si="8"/>
        <v>1</v>
      </c>
      <c r="V17" s="94">
        <f t="shared" si="9"/>
        <v>1.2912497190518752E-2</v>
      </c>
      <c r="W17" s="94">
        <f t="shared" si="11"/>
        <v>9.7429607112005573E-2</v>
      </c>
      <c r="X17" s="94">
        <f t="shared" si="12"/>
        <v>0.13622122002409975</v>
      </c>
      <c r="Y17" s="94">
        <f t="shared" si="13"/>
        <v>2.7056336735173693E-2</v>
      </c>
      <c r="Z17" s="94">
        <f t="shared" si="14"/>
        <v>0.7263803389382022</v>
      </c>
      <c r="AA17" s="94">
        <f t="shared" si="10"/>
        <v>1</v>
      </c>
    </row>
    <row r="18" spans="1:27">
      <c r="A18" s="100" t="s">
        <v>0</v>
      </c>
      <c r="B18" s="93">
        <v>1995</v>
      </c>
      <c r="C18" s="94">
        <v>0.95032816604030856</v>
      </c>
      <c r="D18" s="94">
        <v>6.0600410641916795</v>
      </c>
      <c r="E18" s="94">
        <v>9.3980281602218607</v>
      </c>
      <c r="F18" s="94">
        <v>2.0306735181596163</v>
      </c>
      <c r="G18" s="94">
        <v>53.869321653081023</v>
      </c>
      <c r="H18" s="94">
        <v>27.69160743830551</v>
      </c>
      <c r="I18" s="95">
        <f t="shared" si="0"/>
        <v>9.5032816604030852E-3</v>
      </c>
      <c r="J18" s="95">
        <f t="shared" si="0"/>
        <v>6.0600410641916798E-2</v>
      </c>
      <c r="K18" s="95">
        <f t="shared" si="0"/>
        <v>9.3980281602218607E-2</v>
      </c>
      <c r="L18" s="95">
        <f t="shared" si="0"/>
        <v>2.0306735181596161E-2</v>
      </c>
      <c r="M18" s="95">
        <f t="shared" si="0"/>
        <v>0.53869321653081026</v>
      </c>
      <c r="N18" s="95">
        <f t="shared" si="0"/>
        <v>0.2769160743830551</v>
      </c>
      <c r="O18" s="95">
        <f t="shared" si="2"/>
        <v>0.7230839256169449</v>
      </c>
      <c r="P18" s="95">
        <f t="shared" si="3"/>
        <v>1.3142709060078687E-2</v>
      </c>
      <c r="Q18" s="95">
        <f t="shared" si="4"/>
        <v>8.3808266917580435E-2</v>
      </c>
      <c r="R18" s="95">
        <f t="shared" si="5"/>
        <v>0.12997147118439034</v>
      </c>
      <c r="S18" s="95">
        <f t="shared" si="6"/>
        <v>2.808351072701579E-2</v>
      </c>
      <c r="T18" s="95">
        <f t="shared" si="7"/>
        <v>0.74499404211093478</v>
      </c>
      <c r="U18" s="95">
        <f t="shared" si="8"/>
        <v>1</v>
      </c>
      <c r="V18" s="94">
        <f t="shared" si="9"/>
        <v>1.3142709060078687E-2</v>
      </c>
      <c r="W18" s="94">
        <f t="shared" si="11"/>
        <v>8.3808266917580435E-2</v>
      </c>
      <c r="X18" s="94">
        <f t="shared" si="12"/>
        <v>0.12997147118439034</v>
      </c>
      <c r="Y18" s="94">
        <f t="shared" si="13"/>
        <v>2.808351072701579E-2</v>
      </c>
      <c r="Z18" s="94">
        <f t="shared" si="14"/>
        <v>0.74499404211093478</v>
      </c>
      <c r="AA18" s="94">
        <f t="shared" si="10"/>
        <v>1</v>
      </c>
    </row>
    <row r="19" spans="1:27">
      <c r="A19" s="100" t="s">
        <v>0</v>
      </c>
      <c r="B19" s="93">
        <v>1996</v>
      </c>
      <c r="C19" s="94">
        <v>0.85338688247714123</v>
      </c>
      <c r="D19" s="94">
        <v>6.2339457050491367</v>
      </c>
      <c r="E19" s="94">
        <v>9.5096396541566559</v>
      </c>
      <c r="F19" s="94">
        <v>1.8992554063512908</v>
      </c>
      <c r="G19" s="94">
        <v>52.492602212839145</v>
      </c>
      <c r="H19" s="94">
        <v>29.011170139126634</v>
      </c>
      <c r="I19" s="95">
        <f t="shared" ref="I19:I31" si="15">C19/100</f>
        <v>8.5338688247714126E-3</v>
      </c>
      <c r="J19" s="95">
        <f t="shared" ref="J19:J46" si="16">D19/100</f>
        <v>6.2339457050491369E-2</v>
      </c>
      <c r="K19" s="95">
        <f t="shared" ref="K19:K46" si="17">E19/100</f>
        <v>9.5096396541566555E-2</v>
      </c>
      <c r="L19" s="95">
        <f t="shared" ref="L19:L46" si="18">F19/100</f>
        <v>1.8992554063512909E-2</v>
      </c>
      <c r="M19" s="95">
        <f t="shared" ref="M19:M46" si="19">G19/100</f>
        <v>0.52492602212839146</v>
      </c>
      <c r="N19" s="95">
        <f t="shared" ref="N19:N46" si="20">H19/100</f>
        <v>0.29011170139126635</v>
      </c>
      <c r="O19" s="95">
        <f t="shared" si="2"/>
        <v>0.7098882986087337</v>
      </c>
      <c r="P19" s="95">
        <f t="shared" si="3"/>
        <v>1.2021424837536293E-2</v>
      </c>
      <c r="Q19" s="95">
        <f t="shared" si="4"/>
        <v>8.7815867894521754E-2</v>
      </c>
      <c r="R19" s="95">
        <f t="shared" si="5"/>
        <v>0.13395966200307868</v>
      </c>
      <c r="S19" s="95">
        <f t="shared" si="6"/>
        <v>2.6754285287890003E-2</v>
      </c>
      <c r="T19" s="95">
        <f t="shared" si="7"/>
        <v>0.73944875997697324</v>
      </c>
      <c r="U19" s="95">
        <f t="shared" si="8"/>
        <v>1</v>
      </c>
      <c r="V19" s="94">
        <f t="shared" si="9"/>
        <v>1.2021424837536295E-2</v>
      </c>
      <c r="W19" s="94">
        <f t="shared" si="11"/>
        <v>8.7815867894521754E-2</v>
      </c>
      <c r="X19" s="94">
        <f t="shared" si="12"/>
        <v>0.13395966200307868</v>
      </c>
      <c r="Y19" s="94">
        <f t="shared" si="13"/>
        <v>2.6754285287890003E-2</v>
      </c>
      <c r="Z19" s="94">
        <f t="shared" si="14"/>
        <v>0.73944875997697324</v>
      </c>
      <c r="AA19" s="94">
        <f t="shared" si="10"/>
        <v>1</v>
      </c>
    </row>
    <row r="20" spans="1:27">
      <c r="A20" s="100" t="s">
        <v>0</v>
      </c>
      <c r="B20" s="93">
        <v>1997</v>
      </c>
      <c r="C20" s="94">
        <v>1.2075759275441615</v>
      </c>
      <c r="D20" s="94">
        <v>6.6898548467764165</v>
      </c>
      <c r="E20" s="94">
        <v>10.109778341885855</v>
      </c>
      <c r="F20" s="94">
        <v>1.7279762779989276</v>
      </c>
      <c r="G20" s="94">
        <v>50.850020624818747</v>
      </c>
      <c r="H20" s="94">
        <v>29.414793980975894</v>
      </c>
      <c r="I20" s="95">
        <f t="shared" si="15"/>
        <v>1.2075759275441616E-2</v>
      </c>
      <c r="J20" s="95">
        <f t="shared" si="16"/>
        <v>6.6898548467764163E-2</v>
      </c>
      <c r="K20" s="95">
        <f t="shared" si="17"/>
        <v>0.10109778341885856</v>
      </c>
      <c r="L20" s="95">
        <f t="shared" si="18"/>
        <v>1.7279762779989275E-2</v>
      </c>
      <c r="M20" s="95">
        <f t="shared" si="19"/>
        <v>0.50850020624818748</v>
      </c>
      <c r="N20" s="95">
        <f t="shared" si="20"/>
        <v>0.29414793980975895</v>
      </c>
      <c r="O20" s="95">
        <f t="shared" si="2"/>
        <v>0.70585206019024116</v>
      </c>
      <c r="P20" s="95">
        <f t="shared" si="3"/>
        <v>1.710805982798571E-2</v>
      </c>
      <c r="Q20" s="95">
        <f t="shared" si="4"/>
        <v>9.4777010992549454E-2</v>
      </c>
      <c r="R20" s="95">
        <f t="shared" si="5"/>
        <v>0.14322800643467795</v>
      </c>
      <c r="S20" s="95">
        <f t="shared" si="6"/>
        <v>2.4480714521584079E-2</v>
      </c>
      <c r="T20" s="95">
        <f t="shared" si="7"/>
        <v>0.72040620822320267</v>
      </c>
      <c r="U20" s="95">
        <f t="shared" si="8"/>
        <v>0.99999999999999989</v>
      </c>
      <c r="V20" s="94">
        <f t="shared" si="9"/>
        <v>1.710805982798571E-2</v>
      </c>
      <c r="W20" s="94">
        <f t="shared" si="11"/>
        <v>9.4777010992549454E-2</v>
      </c>
      <c r="X20" s="94">
        <f t="shared" si="12"/>
        <v>0.14322800643467798</v>
      </c>
      <c r="Y20" s="94">
        <f t="shared" si="13"/>
        <v>2.4480714521584082E-2</v>
      </c>
      <c r="Z20" s="94">
        <f t="shared" si="14"/>
        <v>0.72040620822320278</v>
      </c>
      <c r="AA20" s="94">
        <f t="shared" si="10"/>
        <v>1</v>
      </c>
    </row>
    <row r="21" spans="1:27">
      <c r="A21" s="100" t="s">
        <v>0</v>
      </c>
      <c r="B21" s="93">
        <v>1998</v>
      </c>
      <c r="C21" s="94">
        <v>1.1006891815215551</v>
      </c>
      <c r="D21" s="94">
        <v>7.5108415905977388</v>
      </c>
      <c r="E21" s="94">
        <v>10.021167407056973</v>
      </c>
      <c r="F21" s="94">
        <v>1.6196908351031571</v>
      </c>
      <c r="G21" s="94">
        <v>51.233928989614206</v>
      </c>
      <c r="H21" s="94">
        <v>28.513681996106378</v>
      </c>
      <c r="I21" s="95">
        <f t="shared" si="15"/>
        <v>1.1006891815215551E-2</v>
      </c>
      <c r="J21" s="95">
        <f t="shared" si="16"/>
        <v>7.5108415905977388E-2</v>
      </c>
      <c r="K21" s="95">
        <f t="shared" si="17"/>
        <v>0.10021167407056973</v>
      </c>
      <c r="L21" s="95">
        <f t="shared" si="18"/>
        <v>1.6196908351031571E-2</v>
      </c>
      <c r="M21" s="95">
        <f t="shared" si="19"/>
        <v>0.51233928989614208</v>
      </c>
      <c r="N21" s="95">
        <f t="shared" si="20"/>
        <v>0.28513681996106377</v>
      </c>
      <c r="O21" s="95">
        <f t="shared" si="2"/>
        <v>0.71486318003893634</v>
      </c>
      <c r="P21" s="95">
        <f t="shared" si="3"/>
        <v>1.5397200642808376E-2</v>
      </c>
      <c r="Q21" s="95">
        <f t="shared" si="4"/>
        <v>0.10506684076509083</v>
      </c>
      <c r="R21" s="95">
        <f t="shared" si="5"/>
        <v>0.14018301245437137</v>
      </c>
      <c r="S21" s="95">
        <f t="shared" si="6"/>
        <v>2.2657354306805082E-2</v>
      </c>
      <c r="T21" s="95">
        <f t="shared" si="7"/>
        <v>0.71669559183092435</v>
      </c>
      <c r="U21" s="95">
        <f t="shared" si="8"/>
        <v>1</v>
      </c>
      <c r="V21" s="94">
        <f t="shared" si="9"/>
        <v>1.5397200642808379E-2</v>
      </c>
      <c r="W21" s="94">
        <f t="shared" si="11"/>
        <v>0.10506684076509085</v>
      </c>
      <c r="X21" s="94">
        <f t="shared" si="12"/>
        <v>0.14018301245437137</v>
      </c>
      <c r="Y21" s="94">
        <f t="shared" si="13"/>
        <v>2.2657354306805086E-2</v>
      </c>
      <c r="Z21" s="94">
        <f t="shared" si="14"/>
        <v>0.71669559183092435</v>
      </c>
      <c r="AA21" s="94">
        <f t="shared" si="10"/>
        <v>1</v>
      </c>
    </row>
    <row r="22" spans="1:27">
      <c r="A22" s="100" t="s">
        <v>0</v>
      </c>
      <c r="B22" s="93">
        <v>1999</v>
      </c>
      <c r="C22" s="94">
        <v>1.1026277461244467</v>
      </c>
      <c r="D22" s="94">
        <v>7.8975874010943041</v>
      </c>
      <c r="E22" s="94">
        <v>10.264320156741775</v>
      </c>
      <c r="F22" s="94">
        <v>1.7044819810993852</v>
      </c>
      <c r="G22" s="94">
        <v>51.974014710200024</v>
      </c>
      <c r="H22" s="94">
        <v>27.056968004740067</v>
      </c>
      <c r="I22" s="95">
        <f t="shared" si="15"/>
        <v>1.1026277461244467E-2</v>
      </c>
      <c r="J22" s="95">
        <f t="shared" si="16"/>
        <v>7.897587401094304E-2</v>
      </c>
      <c r="K22" s="95">
        <f t="shared" si="17"/>
        <v>0.10264320156741774</v>
      </c>
      <c r="L22" s="95">
        <f t="shared" si="18"/>
        <v>1.7044819810993851E-2</v>
      </c>
      <c r="M22" s="95">
        <f t="shared" si="19"/>
        <v>0.51974014710200023</v>
      </c>
      <c r="N22" s="95">
        <f t="shared" si="20"/>
        <v>0.27056968004740067</v>
      </c>
      <c r="O22" s="95">
        <f t="shared" si="2"/>
        <v>0.72943031995259933</v>
      </c>
      <c r="P22" s="95">
        <f t="shared" si="3"/>
        <v>1.5116286175163364E-2</v>
      </c>
      <c r="Q22" s="95">
        <f t="shared" si="4"/>
        <v>0.10827062140229535</v>
      </c>
      <c r="R22" s="95">
        <f t="shared" si="5"/>
        <v>0.14071693862970738</v>
      </c>
      <c r="S22" s="95">
        <f t="shared" si="6"/>
        <v>2.3367303695439309E-2</v>
      </c>
      <c r="T22" s="95">
        <f t="shared" si="7"/>
        <v>0.71252885009739464</v>
      </c>
      <c r="U22" s="95">
        <f t="shared" si="8"/>
        <v>1</v>
      </c>
      <c r="V22" s="94">
        <f t="shared" si="9"/>
        <v>1.5116286175163366E-2</v>
      </c>
      <c r="W22" s="94">
        <f t="shared" si="11"/>
        <v>0.10827062140229535</v>
      </c>
      <c r="X22" s="94">
        <f t="shared" si="12"/>
        <v>0.14071693862970738</v>
      </c>
      <c r="Y22" s="94">
        <f t="shared" si="13"/>
        <v>2.3367303695439309E-2</v>
      </c>
      <c r="Z22" s="94">
        <f t="shared" si="14"/>
        <v>0.71252885009739464</v>
      </c>
      <c r="AA22" s="94">
        <f t="shared" si="10"/>
        <v>1</v>
      </c>
    </row>
    <row r="23" spans="1:27">
      <c r="A23" s="100" t="s">
        <v>0</v>
      </c>
      <c r="B23" s="93">
        <v>2000</v>
      </c>
      <c r="C23" s="94">
        <v>1.0057005736267948</v>
      </c>
      <c r="D23" s="94">
        <v>9.1121916430706058</v>
      </c>
      <c r="E23" s="94">
        <v>9.7964431436083252</v>
      </c>
      <c r="F23" s="94">
        <v>1.8742626619319451</v>
      </c>
      <c r="G23" s="94">
        <v>50.254095806080421</v>
      </c>
      <c r="H23" s="94">
        <v>27.957306171681918</v>
      </c>
      <c r="I23" s="95">
        <f t="shared" si="15"/>
        <v>1.0057005736267948E-2</v>
      </c>
      <c r="J23" s="95">
        <f t="shared" si="16"/>
        <v>9.1121916430706051E-2</v>
      </c>
      <c r="K23" s="95">
        <f t="shared" si="17"/>
        <v>9.7964431436083257E-2</v>
      </c>
      <c r="L23" s="95">
        <f t="shared" si="18"/>
        <v>1.8742626619319452E-2</v>
      </c>
      <c r="M23" s="95">
        <f t="shared" si="19"/>
        <v>0.50254095806080423</v>
      </c>
      <c r="N23" s="95">
        <f t="shared" si="20"/>
        <v>0.27957306171681917</v>
      </c>
      <c r="O23" s="95">
        <f t="shared" si="2"/>
        <v>0.72042693828318094</v>
      </c>
      <c r="P23" s="95">
        <f t="shared" si="3"/>
        <v>1.3959785790679032E-2</v>
      </c>
      <c r="Q23" s="95">
        <f t="shared" si="4"/>
        <v>0.12648321653248398</v>
      </c>
      <c r="R23" s="95">
        <f t="shared" si="5"/>
        <v>0.13598107765034184</v>
      </c>
      <c r="S23" s="95">
        <f t="shared" si="6"/>
        <v>2.6015999157366625E-2</v>
      </c>
      <c r="T23" s="95">
        <f t="shared" si="7"/>
        <v>0.69755992086912855</v>
      </c>
      <c r="U23" s="95">
        <f t="shared" si="8"/>
        <v>1</v>
      </c>
      <c r="V23" s="94">
        <f t="shared" si="9"/>
        <v>1.3959785790679033E-2</v>
      </c>
      <c r="W23" s="94">
        <f t="shared" si="11"/>
        <v>0.12648321653248401</v>
      </c>
      <c r="X23" s="94">
        <f t="shared" si="12"/>
        <v>0.13598107765034184</v>
      </c>
      <c r="Y23" s="94">
        <f t="shared" si="13"/>
        <v>2.6015999157366625E-2</v>
      </c>
      <c r="Z23" s="94">
        <f t="shared" si="14"/>
        <v>0.69755992086912855</v>
      </c>
      <c r="AA23" s="94">
        <f t="shared" si="10"/>
        <v>1</v>
      </c>
    </row>
    <row r="24" spans="1:27">
      <c r="A24" s="100" t="s">
        <v>0</v>
      </c>
      <c r="B24" s="93">
        <v>2001</v>
      </c>
      <c r="C24" s="94">
        <v>1.0153994209338715</v>
      </c>
      <c r="D24" s="94">
        <v>9.0246589358664657</v>
      </c>
      <c r="E24" s="94">
        <v>9.5441975234819072</v>
      </c>
      <c r="F24" s="94">
        <v>1.7941676322979803</v>
      </c>
      <c r="G24" s="94">
        <v>49.502860999881534</v>
      </c>
      <c r="H24" s="94">
        <v>29.118715487538243</v>
      </c>
      <c r="I24" s="95">
        <f t="shared" si="15"/>
        <v>1.0153994209338714E-2</v>
      </c>
      <c r="J24" s="95">
        <f t="shared" si="16"/>
        <v>9.0246589358664656E-2</v>
      </c>
      <c r="K24" s="95">
        <f t="shared" si="17"/>
        <v>9.5441975234819065E-2</v>
      </c>
      <c r="L24" s="95">
        <f t="shared" si="18"/>
        <v>1.7941676322979803E-2</v>
      </c>
      <c r="M24" s="95">
        <f t="shared" si="19"/>
        <v>0.49502860999881532</v>
      </c>
      <c r="N24" s="95">
        <f t="shared" si="20"/>
        <v>0.29118715487538244</v>
      </c>
      <c r="O24" s="95">
        <f t="shared" si="2"/>
        <v>0.70881284512461751</v>
      </c>
      <c r="P24" s="95">
        <f t="shared" si="3"/>
        <v>1.4325352988705397E-2</v>
      </c>
      <c r="Q24" s="95">
        <f t="shared" si="4"/>
        <v>0.12732075889905503</v>
      </c>
      <c r="R24" s="95">
        <f t="shared" si="5"/>
        <v>0.1346504594143455</v>
      </c>
      <c r="S24" s="95">
        <f t="shared" si="6"/>
        <v>2.5312290044384633E-2</v>
      </c>
      <c r="T24" s="95">
        <f t="shared" si="7"/>
        <v>0.69839113865350955</v>
      </c>
      <c r="U24" s="95">
        <f t="shared" si="8"/>
        <v>1</v>
      </c>
      <c r="V24" s="94">
        <f t="shared" si="9"/>
        <v>1.4325352988705395E-2</v>
      </c>
      <c r="W24" s="94">
        <f t="shared" si="11"/>
        <v>0.12732075889905503</v>
      </c>
      <c r="X24" s="94">
        <f t="shared" si="12"/>
        <v>0.1346504594143455</v>
      </c>
      <c r="Y24" s="94">
        <f t="shared" si="13"/>
        <v>2.5312290044384633E-2</v>
      </c>
      <c r="Z24" s="94">
        <f t="shared" si="14"/>
        <v>0.69839113865350955</v>
      </c>
      <c r="AA24" s="94">
        <f t="shared" si="10"/>
        <v>1</v>
      </c>
    </row>
    <row r="25" spans="1:27">
      <c r="A25" s="100" t="s">
        <v>0</v>
      </c>
      <c r="B25" s="93">
        <v>2002</v>
      </c>
      <c r="C25" s="94">
        <v>1.0733811831559097</v>
      </c>
      <c r="D25" s="94">
        <v>8.4030734734022552</v>
      </c>
      <c r="E25" s="94">
        <v>9.6204412460093316</v>
      </c>
      <c r="F25" s="94">
        <v>1.8433605053588513</v>
      </c>
      <c r="G25" s="94">
        <v>50.145228252300591</v>
      </c>
      <c r="H25" s="94">
        <v>28.914515339773068</v>
      </c>
      <c r="I25" s="95">
        <f t="shared" si="15"/>
        <v>1.0733811831559097E-2</v>
      </c>
      <c r="J25" s="95">
        <f t="shared" si="16"/>
        <v>8.4030734734022547E-2</v>
      </c>
      <c r="K25" s="95">
        <f t="shared" si="17"/>
        <v>9.6204412460093314E-2</v>
      </c>
      <c r="L25" s="95">
        <f t="shared" si="18"/>
        <v>1.8433605053588514E-2</v>
      </c>
      <c r="M25" s="95">
        <f t="shared" si="19"/>
        <v>0.50145228252300589</v>
      </c>
      <c r="N25" s="95">
        <f t="shared" si="20"/>
        <v>0.28914515339773067</v>
      </c>
      <c r="O25" s="95">
        <f t="shared" si="2"/>
        <v>0.71085484660226939</v>
      </c>
      <c r="P25" s="95">
        <f t="shared" si="3"/>
        <v>1.5099864455963645E-2</v>
      </c>
      <c r="Q25" s="95">
        <f t="shared" si="4"/>
        <v>0.11821082058548391</v>
      </c>
      <c r="R25" s="95">
        <f t="shared" si="5"/>
        <v>0.1353362264039267</v>
      </c>
      <c r="S25" s="95">
        <f t="shared" si="6"/>
        <v>2.5931602129038174E-2</v>
      </c>
      <c r="T25" s="95">
        <f t="shared" si="7"/>
        <v>0.70542148642558755</v>
      </c>
      <c r="U25" s="95">
        <f t="shared" si="8"/>
        <v>1</v>
      </c>
      <c r="V25" s="94">
        <f t="shared" si="9"/>
        <v>1.5099864455963646E-2</v>
      </c>
      <c r="W25" s="94">
        <f t="shared" si="11"/>
        <v>0.11821082058548391</v>
      </c>
      <c r="X25" s="94">
        <f t="shared" si="12"/>
        <v>0.1353362264039267</v>
      </c>
      <c r="Y25" s="94">
        <f t="shared" si="13"/>
        <v>2.5931602129038177E-2</v>
      </c>
      <c r="Z25" s="94">
        <f t="shared" si="14"/>
        <v>0.70542148642558755</v>
      </c>
      <c r="AA25" s="94">
        <f t="shared" si="10"/>
        <v>1</v>
      </c>
    </row>
    <row r="26" spans="1:27">
      <c r="A26" s="100" t="s">
        <v>0</v>
      </c>
      <c r="B26" s="93">
        <v>2003</v>
      </c>
      <c r="C26" s="94">
        <v>1.4483488036576211</v>
      </c>
      <c r="D26" s="94">
        <v>7.4520118745908208</v>
      </c>
      <c r="E26" s="94">
        <v>9.3040472854395215</v>
      </c>
      <c r="F26" s="94">
        <v>1.7627972028426593</v>
      </c>
      <c r="G26" s="94">
        <v>51.262707505644009</v>
      </c>
      <c r="H26" s="94">
        <v>28.770087327825355</v>
      </c>
      <c r="I26" s="95">
        <f t="shared" si="15"/>
        <v>1.448348803657621E-2</v>
      </c>
      <c r="J26" s="95">
        <f t="shared" si="16"/>
        <v>7.4520118745908207E-2</v>
      </c>
      <c r="K26" s="95">
        <f t="shared" si="17"/>
        <v>9.304047285439522E-2</v>
      </c>
      <c r="L26" s="95">
        <f t="shared" si="18"/>
        <v>1.7627972028426593E-2</v>
      </c>
      <c r="M26" s="95">
        <f t="shared" si="19"/>
        <v>0.51262707505644012</v>
      </c>
      <c r="N26" s="95">
        <f t="shared" si="20"/>
        <v>0.28770087327825355</v>
      </c>
      <c r="O26" s="95">
        <f t="shared" si="2"/>
        <v>0.71229912672174633</v>
      </c>
      <c r="P26" s="95">
        <f t="shared" si="3"/>
        <v>2.033343506011915E-2</v>
      </c>
      <c r="Q26" s="95">
        <f t="shared" si="4"/>
        <v>0.10461913534679773</v>
      </c>
      <c r="R26" s="95">
        <f t="shared" si="5"/>
        <v>0.13061994513821817</v>
      </c>
      <c r="S26" s="95">
        <f t="shared" si="6"/>
        <v>2.4747990510049878E-2</v>
      </c>
      <c r="T26" s="95">
        <f t="shared" si="7"/>
        <v>0.71967949394481512</v>
      </c>
      <c r="U26" s="95">
        <f t="shared" si="8"/>
        <v>1</v>
      </c>
      <c r="V26" s="94">
        <f t="shared" si="9"/>
        <v>2.0333435060119146E-2</v>
      </c>
      <c r="W26" s="94">
        <f t="shared" si="11"/>
        <v>0.10461913534679772</v>
      </c>
      <c r="X26" s="94">
        <f t="shared" si="12"/>
        <v>0.13061994513821817</v>
      </c>
      <c r="Y26" s="94">
        <f t="shared" si="13"/>
        <v>2.4747990510049875E-2</v>
      </c>
      <c r="Z26" s="94">
        <f t="shared" si="14"/>
        <v>0.71967949394481501</v>
      </c>
      <c r="AA26" s="94">
        <f t="shared" si="10"/>
        <v>1</v>
      </c>
    </row>
    <row r="27" spans="1:27">
      <c r="A27" s="100" t="s">
        <v>0</v>
      </c>
      <c r="B27" s="93">
        <v>2004</v>
      </c>
      <c r="C27" s="94">
        <v>1.58894136172592</v>
      </c>
      <c r="D27" s="94">
        <v>7.1095788574096304</v>
      </c>
      <c r="E27" s="94">
        <v>8.9676337837035192</v>
      </c>
      <c r="F27" s="94">
        <v>1.7180843343498846</v>
      </c>
      <c r="G27" s="94">
        <v>51.946668513633533</v>
      </c>
      <c r="H27" s="94">
        <v>28.66909314917751</v>
      </c>
      <c r="I27" s="95">
        <f t="shared" si="15"/>
        <v>1.58894136172592E-2</v>
      </c>
      <c r="J27" s="95">
        <f t="shared" si="16"/>
        <v>7.1095788574096305E-2</v>
      </c>
      <c r="K27" s="95">
        <f t="shared" si="17"/>
        <v>8.9676337837035186E-2</v>
      </c>
      <c r="L27" s="95">
        <f t="shared" si="18"/>
        <v>1.7180843343498845E-2</v>
      </c>
      <c r="M27" s="95">
        <f t="shared" si="19"/>
        <v>0.51946668513633532</v>
      </c>
      <c r="N27" s="95">
        <f t="shared" si="20"/>
        <v>0.2866909314917751</v>
      </c>
      <c r="O27" s="95">
        <f t="shared" si="2"/>
        <v>0.71330906850822484</v>
      </c>
      <c r="P27" s="95">
        <f t="shared" si="3"/>
        <v>2.2275636633205073E-2</v>
      </c>
      <c r="Q27" s="95">
        <f t="shared" si="4"/>
        <v>9.9670383726905509E-2</v>
      </c>
      <c r="R27" s="95">
        <f t="shared" si="5"/>
        <v>0.1257187687583719</v>
      </c>
      <c r="S27" s="95">
        <f t="shared" si="6"/>
        <v>2.4086113722667106E-2</v>
      </c>
      <c r="T27" s="95">
        <f t="shared" si="7"/>
        <v>0.72824909715885044</v>
      </c>
      <c r="U27" s="95">
        <f t="shared" si="8"/>
        <v>1</v>
      </c>
      <c r="V27" s="94">
        <f t="shared" si="9"/>
        <v>2.2275636633205073E-2</v>
      </c>
      <c r="W27" s="94">
        <f t="shared" si="11"/>
        <v>9.9670383726905509E-2</v>
      </c>
      <c r="X27" s="94">
        <f t="shared" si="12"/>
        <v>0.1257187687583719</v>
      </c>
      <c r="Y27" s="94">
        <f t="shared" si="13"/>
        <v>2.4086113722667106E-2</v>
      </c>
      <c r="Z27" s="94">
        <f t="shared" si="14"/>
        <v>0.72824909715885044</v>
      </c>
      <c r="AA27" s="94">
        <f t="shared" si="10"/>
        <v>1</v>
      </c>
    </row>
    <row r="28" spans="1:27">
      <c r="A28" s="100" t="s">
        <v>0</v>
      </c>
      <c r="B28" s="93">
        <v>2005</v>
      </c>
      <c r="C28" s="94">
        <v>1.6589165816849942</v>
      </c>
      <c r="D28" s="94">
        <v>7.3893126776509428</v>
      </c>
      <c r="E28" s="94">
        <v>8.6249371017026153</v>
      </c>
      <c r="F28" s="94">
        <v>1.6966296949248338</v>
      </c>
      <c r="G28" s="94">
        <v>50.79718195765922</v>
      </c>
      <c r="H28" s="94">
        <v>29.833021986377382</v>
      </c>
      <c r="I28" s="95">
        <f t="shared" si="15"/>
        <v>1.6589165816849941E-2</v>
      </c>
      <c r="J28" s="95">
        <f t="shared" si="16"/>
        <v>7.389312677650943E-2</v>
      </c>
      <c r="K28" s="95">
        <f t="shared" si="17"/>
        <v>8.624937101702615E-2</v>
      </c>
      <c r="L28" s="95">
        <f t="shared" si="18"/>
        <v>1.6966296949248338E-2</v>
      </c>
      <c r="M28" s="95">
        <f t="shared" si="19"/>
        <v>0.50797181957659221</v>
      </c>
      <c r="N28" s="95">
        <f t="shared" si="20"/>
        <v>0.29833021986377384</v>
      </c>
      <c r="O28" s="95">
        <f t="shared" si="2"/>
        <v>0.70166978013622605</v>
      </c>
      <c r="P28" s="95">
        <f t="shared" si="3"/>
        <v>2.3642411696324202E-2</v>
      </c>
      <c r="Q28" s="95">
        <f t="shared" si="4"/>
        <v>0.10531040222676172</v>
      </c>
      <c r="R28" s="95">
        <f t="shared" si="5"/>
        <v>0.12292017336172184</v>
      </c>
      <c r="S28" s="95">
        <f t="shared" si="6"/>
        <v>2.4179888359955316E-2</v>
      </c>
      <c r="T28" s="95">
        <f t="shared" si="7"/>
        <v>0.723947124355237</v>
      </c>
      <c r="U28" s="95">
        <f t="shared" si="8"/>
        <v>1</v>
      </c>
      <c r="V28" s="94">
        <f t="shared" si="9"/>
        <v>2.3642411696324198E-2</v>
      </c>
      <c r="W28" s="94">
        <f t="shared" si="11"/>
        <v>0.10531040222676172</v>
      </c>
      <c r="X28" s="94">
        <f t="shared" si="12"/>
        <v>0.12292017336172181</v>
      </c>
      <c r="Y28" s="94">
        <f t="shared" si="13"/>
        <v>2.4179888359955312E-2</v>
      </c>
      <c r="Z28" s="94">
        <f t="shared" si="14"/>
        <v>0.72394712435523689</v>
      </c>
      <c r="AA28" s="94">
        <f t="shared" si="10"/>
        <v>1</v>
      </c>
    </row>
    <row r="29" spans="1:27">
      <c r="A29" s="100" t="s">
        <v>0</v>
      </c>
      <c r="B29" s="93">
        <v>2006</v>
      </c>
      <c r="C29" s="94">
        <v>2.118825593091441</v>
      </c>
      <c r="D29" s="94">
        <v>7.1518692054021438</v>
      </c>
      <c r="E29" s="94">
        <v>8.3344016436189197</v>
      </c>
      <c r="F29" s="94">
        <v>1.6281441592692651</v>
      </c>
      <c r="G29" s="94">
        <v>50.088570543030855</v>
      </c>
      <c r="H29" s="94">
        <v>30.678188855587386</v>
      </c>
      <c r="I29" s="95">
        <f t="shared" si="15"/>
        <v>2.1188255930914411E-2</v>
      </c>
      <c r="J29" s="95">
        <f t="shared" si="16"/>
        <v>7.1518692054021435E-2</v>
      </c>
      <c r="K29" s="95">
        <f t="shared" si="17"/>
        <v>8.3344016436189203E-2</v>
      </c>
      <c r="L29" s="95">
        <f t="shared" si="18"/>
        <v>1.6281441592692653E-2</v>
      </c>
      <c r="M29" s="95">
        <f t="shared" si="19"/>
        <v>0.50088570543030853</v>
      </c>
      <c r="N29" s="95">
        <f t="shared" si="20"/>
        <v>0.30678188855587385</v>
      </c>
      <c r="O29" s="95">
        <f t="shared" si="2"/>
        <v>0.69321811144412626</v>
      </c>
      <c r="P29" s="95">
        <f t="shared" si="3"/>
        <v>3.0565063983649533E-2</v>
      </c>
      <c r="Q29" s="95">
        <f t="shared" si="4"/>
        <v>0.10316910489403143</v>
      </c>
      <c r="R29" s="95">
        <f t="shared" si="5"/>
        <v>0.12022769610356145</v>
      </c>
      <c r="S29" s="95">
        <f t="shared" si="6"/>
        <v>2.3486751606611688E-2</v>
      </c>
      <c r="T29" s="95">
        <f t="shared" si="7"/>
        <v>0.72255138341214586</v>
      </c>
      <c r="U29" s="95">
        <f t="shared" si="8"/>
        <v>1</v>
      </c>
      <c r="V29" s="94">
        <f t="shared" si="9"/>
        <v>3.0565063983649533E-2</v>
      </c>
      <c r="W29" s="94">
        <f t="shared" si="11"/>
        <v>0.10316910489403144</v>
      </c>
      <c r="X29" s="94">
        <f t="shared" si="12"/>
        <v>0.12022769610356146</v>
      </c>
      <c r="Y29" s="94">
        <f t="shared" si="13"/>
        <v>2.3486751606611692E-2</v>
      </c>
      <c r="Z29" s="94">
        <f t="shared" si="14"/>
        <v>0.72255138341214598</v>
      </c>
      <c r="AA29" s="94">
        <f t="shared" si="10"/>
        <v>1</v>
      </c>
    </row>
    <row r="30" spans="1:27">
      <c r="A30" s="100" t="s">
        <v>0</v>
      </c>
      <c r="B30" s="101">
        <v>2007</v>
      </c>
      <c r="C30" s="94">
        <v>2.118825593091441</v>
      </c>
      <c r="D30" s="94">
        <v>7.1518692054021438</v>
      </c>
      <c r="E30" s="94">
        <v>8.3344016436189197</v>
      </c>
      <c r="F30" s="94">
        <v>1.6281441592692651</v>
      </c>
      <c r="G30" s="94">
        <v>50.088570543030855</v>
      </c>
      <c r="H30" s="94">
        <v>30.678188855587386</v>
      </c>
      <c r="I30" s="95">
        <f t="shared" si="15"/>
        <v>2.1188255930914411E-2</v>
      </c>
      <c r="J30" s="95">
        <f t="shared" si="16"/>
        <v>7.1518692054021435E-2</v>
      </c>
      <c r="K30" s="95">
        <f t="shared" si="17"/>
        <v>8.3344016436189203E-2</v>
      </c>
      <c r="L30" s="95">
        <f t="shared" si="18"/>
        <v>1.6281441592692653E-2</v>
      </c>
      <c r="M30" s="95">
        <f t="shared" si="19"/>
        <v>0.50088570543030853</v>
      </c>
      <c r="N30" s="95">
        <f t="shared" si="20"/>
        <v>0.30678188855587385</v>
      </c>
      <c r="O30" s="95">
        <f t="shared" si="2"/>
        <v>0.69321811144412626</v>
      </c>
      <c r="P30" s="95">
        <f t="shared" si="3"/>
        <v>3.0565063983649533E-2</v>
      </c>
      <c r="Q30" s="95">
        <f t="shared" si="4"/>
        <v>0.10316910489403143</v>
      </c>
      <c r="R30" s="95">
        <f t="shared" si="5"/>
        <v>0.12022769610356145</v>
      </c>
      <c r="S30" s="95">
        <f t="shared" si="6"/>
        <v>2.3486751606611688E-2</v>
      </c>
      <c r="T30" s="95">
        <f t="shared" si="7"/>
        <v>0.72255138341214586</v>
      </c>
      <c r="U30" s="95">
        <f t="shared" si="8"/>
        <v>1</v>
      </c>
      <c r="V30" s="94">
        <f t="shared" si="9"/>
        <v>3.0565063983649533E-2</v>
      </c>
      <c r="W30" s="94">
        <f t="shared" si="11"/>
        <v>0.10316910489403144</v>
      </c>
      <c r="X30" s="94">
        <f t="shared" si="12"/>
        <v>0.12022769610356146</v>
      </c>
      <c r="Y30" s="94">
        <f t="shared" si="13"/>
        <v>2.3486751606611692E-2</v>
      </c>
      <c r="Z30" s="94">
        <f t="shared" si="14"/>
        <v>0.72255138341214598</v>
      </c>
      <c r="AA30" s="94">
        <f t="shared" si="10"/>
        <v>1</v>
      </c>
    </row>
    <row r="31" spans="1:27">
      <c r="A31" s="100" t="s">
        <v>0</v>
      </c>
      <c r="B31" s="101">
        <v>2008</v>
      </c>
      <c r="C31" s="94">
        <v>2.118825593091441</v>
      </c>
      <c r="D31" s="94">
        <v>7.1518692054021438</v>
      </c>
      <c r="E31" s="94">
        <v>8.3344016436189197</v>
      </c>
      <c r="F31" s="94">
        <v>1.6281441592692651</v>
      </c>
      <c r="G31" s="94">
        <v>50.088570543030855</v>
      </c>
      <c r="H31" s="94">
        <v>30.678188855587386</v>
      </c>
      <c r="I31" s="95">
        <f t="shared" si="15"/>
        <v>2.1188255930914411E-2</v>
      </c>
      <c r="J31" s="95">
        <f t="shared" si="16"/>
        <v>7.1518692054021435E-2</v>
      </c>
      <c r="K31" s="95">
        <f t="shared" si="17"/>
        <v>8.3344016436189203E-2</v>
      </c>
      <c r="L31" s="95">
        <f t="shared" si="18"/>
        <v>1.6281441592692653E-2</v>
      </c>
      <c r="M31" s="95">
        <f t="shared" si="19"/>
        <v>0.50088570543030853</v>
      </c>
      <c r="N31" s="95">
        <f t="shared" si="20"/>
        <v>0.30678188855587385</v>
      </c>
      <c r="O31" s="95">
        <f t="shared" si="2"/>
        <v>0.69321811144412626</v>
      </c>
      <c r="P31" s="95">
        <f t="shared" si="3"/>
        <v>3.0565063983649533E-2</v>
      </c>
      <c r="Q31" s="95">
        <f t="shared" si="4"/>
        <v>0.10316910489403143</v>
      </c>
      <c r="R31" s="95">
        <f t="shared" si="5"/>
        <v>0.12022769610356145</v>
      </c>
      <c r="S31" s="95">
        <f t="shared" si="6"/>
        <v>2.3486751606611688E-2</v>
      </c>
      <c r="T31" s="95">
        <f t="shared" si="7"/>
        <v>0.72255138341214586</v>
      </c>
      <c r="U31" s="95">
        <f t="shared" si="8"/>
        <v>1</v>
      </c>
      <c r="V31" s="94">
        <f t="shared" si="9"/>
        <v>3.0565063983649533E-2</v>
      </c>
      <c r="W31" s="94">
        <f t="shared" si="11"/>
        <v>0.10316910489403144</v>
      </c>
      <c r="X31" s="94">
        <f t="shared" si="12"/>
        <v>0.12022769610356146</v>
      </c>
      <c r="Y31" s="94">
        <f t="shared" si="13"/>
        <v>2.3486751606611692E-2</v>
      </c>
      <c r="Z31" s="94">
        <f t="shared" si="14"/>
        <v>0.72255138341214598</v>
      </c>
      <c r="AA31" s="94">
        <f t="shared" si="10"/>
        <v>1</v>
      </c>
    </row>
    <row r="32" spans="1:27" s="97" customFormat="1">
      <c r="A32" s="102" t="s">
        <v>1</v>
      </c>
      <c r="B32" s="97">
        <v>1980</v>
      </c>
      <c r="C32" s="98">
        <v>0.59342408524138124</v>
      </c>
      <c r="D32" s="98">
        <v>5.6790878057572041</v>
      </c>
      <c r="E32" s="98">
        <v>6.6650885723116478</v>
      </c>
      <c r="F32" s="98">
        <v>1.1378636652735847</v>
      </c>
      <c r="G32" s="98">
        <v>46.620446278933933</v>
      </c>
      <c r="H32" s="98">
        <v>39.304089592482242</v>
      </c>
      <c r="I32" s="99">
        <f t="shared" ref="I32:I93" si="21">C32/100</f>
        <v>5.9342408524138126E-3</v>
      </c>
      <c r="J32" s="99">
        <f t="shared" si="16"/>
        <v>5.679087805757204E-2</v>
      </c>
      <c r="K32" s="99">
        <f t="shared" si="17"/>
        <v>6.6650885723116476E-2</v>
      </c>
      <c r="L32" s="99">
        <f t="shared" si="18"/>
        <v>1.1378636652735847E-2</v>
      </c>
      <c r="M32" s="99">
        <f t="shared" si="19"/>
        <v>0.46620446278933936</v>
      </c>
      <c r="N32" s="99">
        <f t="shared" si="20"/>
        <v>0.39304089592482244</v>
      </c>
      <c r="O32" s="99">
        <f t="shared" si="2"/>
        <v>0.6069591040751775</v>
      </c>
      <c r="P32" s="99">
        <f t="shared" si="3"/>
        <v>9.777002787454362E-3</v>
      </c>
      <c r="Q32" s="99">
        <f t="shared" si="4"/>
        <v>9.3566234819237454E-2</v>
      </c>
      <c r="R32" s="99">
        <f t="shared" si="5"/>
        <v>0.10981116400695944</v>
      </c>
      <c r="S32" s="99">
        <f t="shared" si="6"/>
        <v>1.8746957704956838E-2</v>
      </c>
      <c r="T32" s="99">
        <f t="shared" si="7"/>
        <v>0.768098640681392</v>
      </c>
      <c r="U32" s="99">
        <f t="shared" si="8"/>
        <v>1</v>
      </c>
      <c r="V32" s="98">
        <f t="shared" si="9"/>
        <v>9.777002787454362E-3</v>
      </c>
      <c r="W32" s="98">
        <f t="shared" si="11"/>
        <v>9.3566234819237454E-2</v>
      </c>
      <c r="X32" s="98">
        <f t="shared" si="12"/>
        <v>0.10981116400695942</v>
      </c>
      <c r="Y32" s="98">
        <f t="shared" si="13"/>
        <v>1.8746957704956838E-2</v>
      </c>
      <c r="Z32" s="98">
        <f t="shared" si="14"/>
        <v>0.76809864068139189</v>
      </c>
      <c r="AA32" s="98">
        <f t="shared" si="10"/>
        <v>1</v>
      </c>
    </row>
    <row r="33" spans="1:27">
      <c r="A33" s="100" t="s">
        <v>1</v>
      </c>
      <c r="B33" s="93">
        <v>1981</v>
      </c>
      <c r="C33" s="94">
        <v>0.54673807104280581</v>
      </c>
      <c r="D33" s="94">
        <v>5.9038405624395773</v>
      </c>
      <c r="E33" s="94">
        <v>6.6402797353930234</v>
      </c>
      <c r="F33" s="94">
        <v>1.2265463104988794</v>
      </c>
      <c r="G33" s="94">
        <v>43.796402722335472</v>
      </c>
      <c r="H33" s="94">
        <v>41.886192598290243</v>
      </c>
      <c r="I33" s="95">
        <f t="shared" si="21"/>
        <v>5.4673807104280584E-3</v>
      </c>
      <c r="J33" s="95">
        <f t="shared" si="16"/>
        <v>5.9038405624395773E-2</v>
      </c>
      <c r="K33" s="95">
        <f t="shared" si="17"/>
        <v>6.6402797353930232E-2</v>
      </c>
      <c r="L33" s="95">
        <f t="shared" si="18"/>
        <v>1.2265463104988794E-2</v>
      </c>
      <c r="M33" s="95">
        <f t="shared" si="19"/>
        <v>0.4379640272233547</v>
      </c>
      <c r="N33" s="95">
        <f t="shared" si="20"/>
        <v>0.41886192598290245</v>
      </c>
      <c r="O33" s="95">
        <f t="shared" si="2"/>
        <v>0.58113807401709761</v>
      </c>
      <c r="P33" s="95">
        <f t="shared" si="3"/>
        <v>9.4080580069981837E-3</v>
      </c>
      <c r="Q33" s="95">
        <f t="shared" si="4"/>
        <v>0.10159101298645734</v>
      </c>
      <c r="R33" s="95">
        <f t="shared" si="5"/>
        <v>0.11426337444202048</v>
      </c>
      <c r="S33" s="95">
        <f t="shared" si="6"/>
        <v>2.1105936185189501E-2</v>
      </c>
      <c r="T33" s="95">
        <f t="shared" si="7"/>
        <v>0.75363161837933446</v>
      </c>
      <c r="U33" s="95">
        <f t="shared" si="8"/>
        <v>1</v>
      </c>
      <c r="V33" s="94">
        <f t="shared" si="9"/>
        <v>9.4080580069981837E-3</v>
      </c>
      <c r="W33" s="94">
        <f t="shared" si="11"/>
        <v>0.10159101298645734</v>
      </c>
      <c r="X33" s="94">
        <f t="shared" si="12"/>
        <v>0.11426337444202048</v>
      </c>
      <c r="Y33" s="94">
        <f t="shared" si="13"/>
        <v>2.1105936185189501E-2</v>
      </c>
      <c r="Z33" s="94">
        <f t="shared" si="14"/>
        <v>0.75363161837933446</v>
      </c>
      <c r="AA33" s="94">
        <f t="shared" si="10"/>
        <v>1</v>
      </c>
    </row>
    <row r="34" spans="1:27">
      <c r="A34" s="100" t="s">
        <v>1</v>
      </c>
      <c r="B34" s="93">
        <v>1982</v>
      </c>
      <c r="C34" s="94">
        <v>0.46666085139797431</v>
      </c>
      <c r="D34" s="94">
        <v>6.2403527385270623</v>
      </c>
      <c r="E34" s="94">
        <v>7.3406884464025657</v>
      </c>
      <c r="F34" s="94">
        <v>1.2122070672016494</v>
      </c>
      <c r="G34" s="94">
        <v>43.611430836863029</v>
      </c>
      <c r="H34" s="94">
        <v>41.128660059607704</v>
      </c>
      <c r="I34" s="95">
        <f t="shared" si="21"/>
        <v>4.6666085139797434E-3</v>
      </c>
      <c r="J34" s="95">
        <f t="shared" si="16"/>
        <v>6.2403527385270621E-2</v>
      </c>
      <c r="K34" s="95">
        <f t="shared" si="17"/>
        <v>7.3406884464025657E-2</v>
      </c>
      <c r="L34" s="95">
        <f t="shared" si="18"/>
        <v>1.2122070672016493E-2</v>
      </c>
      <c r="M34" s="95">
        <f t="shared" si="19"/>
        <v>0.4361143083686303</v>
      </c>
      <c r="N34" s="95">
        <f t="shared" si="20"/>
        <v>0.41128660059607702</v>
      </c>
      <c r="O34" s="95">
        <f t="shared" si="2"/>
        <v>0.58871339940392287</v>
      </c>
      <c r="P34" s="95">
        <f t="shared" si="3"/>
        <v>7.9267917440043363E-3</v>
      </c>
      <c r="Q34" s="95">
        <f t="shared" si="4"/>
        <v>0.10599984211070226</v>
      </c>
      <c r="R34" s="95">
        <f t="shared" si="5"/>
        <v>0.12469035788611356</v>
      </c>
      <c r="S34" s="95">
        <f t="shared" si="6"/>
        <v>2.0590784385560425E-2</v>
      </c>
      <c r="T34" s="95">
        <f t="shared" si="7"/>
        <v>0.74079222387361932</v>
      </c>
      <c r="U34" s="95">
        <f t="shared" si="8"/>
        <v>0.99999999999999989</v>
      </c>
      <c r="V34" s="94">
        <f t="shared" si="9"/>
        <v>7.9267917440043363E-3</v>
      </c>
      <c r="W34" s="94">
        <f t="shared" si="11"/>
        <v>0.10599984211070225</v>
      </c>
      <c r="X34" s="94">
        <f t="shared" si="12"/>
        <v>0.12469035788611355</v>
      </c>
      <c r="Y34" s="94">
        <f t="shared" si="13"/>
        <v>2.0590784385560425E-2</v>
      </c>
      <c r="Z34" s="94">
        <f t="shared" si="14"/>
        <v>0.74079222387361932</v>
      </c>
      <c r="AA34" s="94">
        <f t="shared" si="10"/>
        <v>0.99999999999999989</v>
      </c>
    </row>
    <row r="35" spans="1:27">
      <c r="A35" s="100" t="s">
        <v>1</v>
      </c>
      <c r="B35" s="93">
        <v>1983</v>
      </c>
      <c r="C35" s="94">
        <v>0.63010523796435458</v>
      </c>
      <c r="D35" s="94">
        <v>6.9495495415674542</v>
      </c>
      <c r="E35" s="94">
        <v>8.5122472694164522</v>
      </c>
      <c r="F35" s="94">
        <v>1.3160672433284928</v>
      </c>
      <c r="G35" s="94">
        <v>43.165477545460497</v>
      </c>
      <c r="H35" s="94">
        <v>39.426553162262742</v>
      </c>
      <c r="I35" s="95">
        <f t="shared" si="21"/>
        <v>6.3010523796435455E-3</v>
      </c>
      <c r="J35" s="95">
        <f t="shared" si="16"/>
        <v>6.9495495415674541E-2</v>
      </c>
      <c r="K35" s="95">
        <f t="shared" si="17"/>
        <v>8.5122472694164522E-2</v>
      </c>
      <c r="L35" s="95">
        <f t="shared" si="18"/>
        <v>1.3160672433284927E-2</v>
      </c>
      <c r="M35" s="95">
        <f t="shared" si="19"/>
        <v>0.43165477545460496</v>
      </c>
      <c r="N35" s="95">
        <f t="shared" si="20"/>
        <v>0.3942655316226274</v>
      </c>
      <c r="O35" s="95">
        <f t="shared" si="2"/>
        <v>0.60573446837737244</v>
      </c>
      <c r="P35" s="95">
        <f t="shared" si="3"/>
        <v>1.0402334205155371E-2</v>
      </c>
      <c r="Q35" s="95">
        <f t="shared" si="4"/>
        <v>0.11472930639367028</v>
      </c>
      <c r="R35" s="95">
        <f t="shared" si="5"/>
        <v>0.14052770172083592</v>
      </c>
      <c r="S35" s="95">
        <f t="shared" si="6"/>
        <v>2.1726801297174705E-2</v>
      </c>
      <c r="T35" s="95">
        <f t="shared" si="7"/>
        <v>0.71261385638316377</v>
      </c>
      <c r="U35" s="95">
        <f t="shared" si="8"/>
        <v>1</v>
      </c>
      <c r="V35" s="94">
        <f t="shared" si="9"/>
        <v>1.0402334205155369E-2</v>
      </c>
      <c r="W35" s="94">
        <f t="shared" si="11"/>
        <v>0.11472930639367027</v>
      </c>
      <c r="X35" s="94">
        <f t="shared" si="12"/>
        <v>0.1405277017208359</v>
      </c>
      <c r="Y35" s="94">
        <f t="shared" si="13"/>
        <v>2.1726801297174702E-2</v>
      </c>
      <c r="Z35" s="94">
        <f t="shared" si="14"/>
        <v>0.71261385638316366</v>
      </c>
      <c r="AA35" s="94">
        <f t="shared" si="10"/>
        <v>0.99999999999999989</v>
      </c>
    </row>
    <row r="36" spans="1:27">
      <c r="A36" s="100" t="s">
        <v>1</v>
      </c>
      <c r="B36" s="93">
        <v>1984</v>
      </c>
      <c r="C36" s="94">
        <v>0.59670119157319434</v>
      </c>
      <c r="D36" s="94">
        <v>9.0569229134142191</v>
      </c>
      <c r="E36" s="94">
        <v>8.565317164624501</v>
      </c>
      <c r="F36" s="94">
        <v>1.4251664937466515</v>
      </c>
      <c r="G36" s="94">
        <v>42.373706245059822</v>
      </c>
      <c r="H36" s="94">
        <v>37.982185991581609</v>
      </c>
      <c r="I36" s="95">
        <f t="shared" si="21"/>
        <v>5.9670119157319438E-3</v>
      </c>
      <c r="J36" s="95">
        <f t="shared" si="16"/>
        <v>9.0569229134142185E-2</v>
      </c>
      <c r="K36" s="95">
        <f t="shared" si="17"/>
        <v>8.5653171646245016E-2</v>
      </c>
      <c r="L36" s="95">
        <f t="shared" si="18"/>
        <v>1.4251664937466515E-2</v>
      </c>
      <c r="M36" s="95">
        <f t="shared" si="19"/>
        <v>0.42373706245059822</v>
      </c>
      <c r="N36" s="95">
        <f t="shared" si="20"/>
        <v>0.37982185991581607</v>
      </c>
      <c r="O36" s="95">
        <f t="shared" si="2"/>
        <v>0.62017814008418393</v>
      </c>
      <c r="P36" s="95">
        <f t="shared" si="3"/>
        <v>9.6214483066461715E-3</v>
      </c>
      <c r="Q36" s="95">
        <f t="shared" si="4"/>
        <v>0.14603744195473931</v>
      </c>
      <c r="R36" s="95">
        <f t="shared" si="5"/>
        <v>0.13811059453759258</v>
      </c>
      <c r="S36" s="95">
        <f t="shared" si="6"/>
        <v>2.2979953688035459E-2</v>
      </c>
      <c r="T36" s="95">
        <f t="shared" si="7"/>
        <v>0.68325056151298647</v>
      </c>
      <c r="U36" s="95">
        <f t="shared" si="8"/>
        <v>1</v>
      </c>
      <c r="V36" s="94">
        <f t="shared" si="9"/>
        <v>9.6214483066461715E-3</v>
      </c>
      <c r="W36" s="94">
        <f t="shared" si="11"/>
        <v>0.14603744195473931</v>
      </c>
      <c r="X36" s="94">
        <f t="shared" si="12"/>
        <v>0.13811059453759258</v>
      </c>
      <c r="Y36" s="94">
        <f t="shared" si="13"/>
        <v>2.2979953688035459E-2</v>
      </c>
      <c r="Z36" s="94">
        <f t="shared" si="14"/>
        <v>0.68325056151298647</v>
      </c>
      <c r="AA36" s="94">
        <f t="shared" si="10"/>
        <v>1</v>
      </c>
    </row>
    <row r="37" spans="1:27">
      <c r="A37" s="100" t="s">
        <v>1</v>
      </c>
      <c r="B37" s="93">
        <v>1985</v>
      </c>
      <c r="C37" s="94">
        <v>1.2026254592080536</v>
      </c>
      <c r="D37" s="94">
        <v>9.8394745163997825</v>
      </c>
      <c r="E37" s="94">
        <v>8.7952005822871069</v>
      </c>
      <c r="F37" s="94">
        <v>1.4312864713749436</v>
      </c>
      <c r="G37" s="94">
        <v>42.496968616747388</v>
      </c>
      <c r="H37" s="94">
        <v>36.234444353982724</v>
      </c>
      <c r="I37" s="95">
        <f t="shared" si="21"/>
        <v>1.2026254592080536E-2</v>
      </c>
      <c r="J37" s="95">
        <f t="shared" si="16"/>
        <v>9.8394745163997821E-2</v>
      </c>
      <c r="K37" s="95">
        <f t="shared" si="17"/>
        <v>8.7952005822871063E-2</v>
      </c>
      <c r="L37" s="95">
        <f t="shared" si="18"/>
        <v>1.4312864713749436E-2</v>
      </c>
      <c r="M37" s="95">
        <f t="shared" si="19"/>
        <v>0.42496968616747388</v>
      </c>
      <c r="N37" s="95">
        <f t="shared" si="20"/>
        <v>0.36234444353982725</v>
      </c>
      <c r="O37" s="95">
        <f t="shared" si="2"/>
        <v>0.63765555646017269</v>
      </c>
      <c r="P37" s="95">
        <f t="shared" si="3"/>
        <v>1.8860111027404938E-2</v>
      </c>
      <c r="Q37" s="95">
        <f t="shared" si="4"/>
        <v>0.15430704581360213</v>
      </c>
      <c r="R37" s="95">
        <f t="shared" si="5"/>
        <v>0.13793027431787847</v>
      </c>
      <c r="S37" s="95">
        <f t="shared" si="6"/>
        <v>2.2446075422293293E-2</v>
      </c>
      <c r="T37" s="95">
        <f t="shared" si="7"/>
        <v>0.66645649341882129</v>
      </c>
      <c r="U37" s="95">
        <f t="shared" si="8"/>
        <v>1</v>
      </c>
      <c r="V37" s="94">
        <f t="shared" si="9"/>
        <v>1.8860111027404938E-2</v>
      </c>
      <c r="W37" s="94">
        <f t="shared" si="11"/>
        <v>0.15430704581360211</v>
      </c>
      <c r="X37" s="94">
        <f t="shared" si="12"/>
        <v>0.13793027431787847</v>
      </c>
      <c r="Y37" s="94">
        <f t="shared" si="13"/>
        <v>2.2446075422293293E-2</v>
      </c>
      <c r="Z37" s="94">
        <f t="shared" si="14"/>
        <v>0.66645649341882129</v>
      </c>
      <c r="AA37" s="94">
        <f t="shared" si="10"/>
        <v>1</v>
      </c>
    </row>
    <row r="38" spans="1:27">
      <c r="A38" s="100" t="s">
        <v>1</v>
      </c>
      <c r="B38" s="93">
        <v>1986</v>
      </c>
      <c r="C38" s="94">
        <v>1.1714721258797574</v>
      </c>
      <c r="D38" s="94">
        <v>9.6284039619525075</v>
      </c>
      <c r="E38" s="94">
        <v>8.5727127436406239</v>
      </c>
      <c r="F38" s="94">
        <v>1.6529356503238894</v>
      </c>
      <c r="G38" s="94">
        <v>45.070842372625421</v>
      </c>
      <c r="H38" s="94">
        <v>33.903633145577793</v>
      </c>
      <c r="I38" s="95">
        <f t="shared" si="21"/>
        <v>1.1714721258797573E-2</v>
      </c>
      <c r="J38" s="95">
        <f t="shared" si="16"/>
        <v>9.6284039619525072E-2</v>
      </c>
      <c r="K38" s="95">
        <f t="shared" si="17"/>
        <v>8.5727127436406245E-2</v>
      </c>
      <c r="L38" s="95">
        <f t="shared" si="18"/>
        <v>1.6529356503238894E-2</v>
      </c>
      <c r="M38" s="95">
        <f t="shared" si="19"/>
        <v>0.45070842372625419</v>
      </c>
      <c r="N38" s="95">
        <f t="shared" si="20"/>
        <v>0.33903633145577794</v>
      </c>
      <c r="O38" s="95">
        <f t="shared" si="2"/>
        <v>0.66096366854422195</v>
      </c>
      <c r="P38" s="95">
        <f t="shared" si="3"/>
        <v>1.7723699223286121E-2</v>
      </c>
      <c r="Q38" s="95">
        <f t="shared" si="4"/>
        <v>0.14567221195620553</v>
      </c>
      <c r="R38" s="95">
        <f t="shared" si="5"/>
        <v>0.12970021124643805</v>
      </c>
      <c r="S38" s="95">
        <f t="shared" si="6"/>
        <v>2.5007965323789946E-2</v>
      </c>
      <c r="T38" s="95">
        <f t="shared" si="7"/>
        <v>0.68189591225028046</v>
      </c>
      <c r="U38" s="95">
        <f t="shared" si="8"/>
        <v>1</v>
      </c>
      <c r="V38" s="94">
        <f t="shared" si="9"/>
        <v>1.7723699223286121E-2</v>
      </c>
      <c r="W38" s="94">
        <f t="shared" si="11"/>
        <v>0.1456722119562055</v>
      </c>
      <c r="X38" s="94">
        <f t="shared" si="12"/>
        <v>0.12970021124643805</v>
      </c>
      <c r="Y38" s="94">
        <f t="shared" si="13"/>
        <v>2.5007965323789943E-2</v>
      </c>
      <c r="Z38" s="94">
        <f t="shared" si="14"/>
        <v>0.68189591225028034</v>
      </c>
      <c r="AA38" s="94">
        <f t="shared" si="10"/>
        <v>1</v>
      </c>
    </row>
    <row r="39" spans="1:27">
      <c r="A39" s="100" t="s">
        <v>1</v>
      </c>
      <c r="B39" s="93">
        <v>1987</v>
      </c>
      <c r="C39" s="94">
        <v>0.93444170760348333</v>
      </c>
      <c r="D39" s="94">
        <v>8.7185949304440253</v>
      </c>
      <c r="E39" s="94">
        <v>8.9423038180814611</v>
      </c>
      <c r="F39" s="94">
        <v>1.9275870056294009</v>
      </c>
      <c r="G39" s="94">
        <v>46.830615780126585</v>
      </c>
      <c r="H39" s="94">
        <v>32.646456758115043</v>
      </c>
      <c r="I39" s="95">
        <f t="shared" si="21"/>
        <v>9.3444170760348336E-3</v>
      </c>
      <c r="J39" s="95">
        <f t="shared" si="16"/>
        <v>8.7185949304440249E-2</v>
      </c>
      <c r="K39" s="95">
        <f t="shared" si="17"/>
        <v>8.942303818081461E-2</v>
      </c>
      <c r="L39" s="95">
        <f t="shared" si="18"/>
        <v>1.9275870056294008E-2</v>
      </c>
      <c r="M39" s="95">
        <f t="shared" si="19"/>
        <v>0.46830615780126583</v>
      </c>
      <c r="N39" s="95">
        <f t="shared" si="20"/>
        <v>0.32646456758115044</v>
      </c>
      <c r="O39" s="95">
        <f t="shared" si="2"/>
        <v>0.6735354324188495</v>
      </c>
      <c r="P39" s="95">
        <f t="shared" si="3"/>
        <v>1.3873682996121649E-2</v>
      </c>
      <c r="Q39" s="95">
        <f t="shared" si="4"/>
        <v>0.12944523050752019</v>
      </c>
      <c r="R39" s="95">
        <f t="shared" si="5"/>
        <v>0.13276664281739728</v>
      </c>
      <c r="S39" s="95">
        <f t="shared" si="6"/>
        <v>2.8618939893138361E-2</v>
      </c>
      <c r="T39" s="95">
        <f t="shared" si="7"/>
        <v>0.69529550378582261</v>
      </c>
      <c r="U39" s="95">
        <f t="shared" si="8"/>
        <v>1</v>
      </c>
      <c r="V39" s="94">
        <f t="shared" si="9"/>
        <v>1.3873682996121647E-2</v>
      </c>
      <c r="W39" s="94">
        <f t="shared" si="11"/>
        <v>0.12944523050752016</v>
      </c>
      <c r="X39" s="94">
        <f t="shared" si="12"/>
        <v>0.13276664281739725</v>
      </c>
      <c r="Y39" s="94">
        <f t="shared" si="13"/>
        <v>2.8618939893138358E-2</v>
      </c>
      <c r="Z39" s="94">
        <f t="shared" si="14"/>
        <v>0.69529550378582261</v>
      </c>
      <c r="AA39" s="94">
        <f t="shared" si="10"/>
        <v>1</v>
      </c>
    </row>
    <row r="40" spans="1:27">
      <c r="A40" s="100" t="s">
        <v>1</v>
      </c>
      <c r="B40" s="93">
        <v>1988</v>
      </c>
      <c r="C40" s="94">
        <v>0.87028948424775909</v>
      </c>
      <c r="D40" s="94">
        <v>7.7921636949273871</v>
      </c>
      <c r="E40" s="94">
        <v>9.894744775136461</v>
      </c>
      <c r="F40" s="94">
        <v>2.3435693653676051</v>
      </c>
      <c r="G40" s="94">
        <v>48.632586015448439</v>
      </c>
      <c r="H40" s="94">
        <v>30.46664666487235</v>
      </c>
      <c r="I40" s="95">
        <f t="shared" si="21"/>
        <v>8.7028948424775904E-3</v>
      </c>
      <c r="J40" s="95">
        <f t="shared" si="16"/>
        <v>7.792163694927387E-2</v>
      </c>
      <c r="K40" s="95">
        <f t="shared" si="17"/>
        <v>9.8947447751364603E-2</v>
      </c>
      <c r="L40" s="95">
        <f t="shared" si="18"/>
        <v>2.3435693653676051E-2</v>
      </c>
      <c r="M40" s="95">
        <f t="shared" si="19"/>
        <v>0.48632586015448437</v>
      </c>
      <c r="N40" s="95">
        <f t="shared" si="20"/>
        <v>0.30466646664872349</v>
      </c>
      <c r="O40" s="95">
        <f t="shared" si="2"/>
        <v>0.69533353335127646</v>
      </c>
      <c r="P40" s="95">
        <f t="shared" si="3"/>
        <v>1.2516144303486314E-2</v>
      </c>
      <c r="Q40" s="95">
        <f t="shared" si="4"/>
        <v>0.11206368341494691</v>
      </c>
      <c r="R40" s="95">
        <f t="shared" si="5"/>
        <v>0.14230213703986172</v>
      </c>
      <c r="S40" s="95">
        <f t="shared" si="6"/>
        <v>3.3704247716522168E-2</v>
      </c>
      <c r="T40" s="95">
        <f t="shared" si="7"/>
        <v>0.69941378752518291</v>
      </c>
      <c r="U40" s="95">
        <f t="shared" si="8"/>
        <v>1</v>
      </c>
      <c r="V40" s="94">
        <f t="shared" si="9"/>
        <v>1.2516144303486314E-2</v>
      </c>
      <c r="W40" s="94">
        <f t="shared" si="11"/>
        <v>0.11206368341494691</v>
      </c>
      <c r="X40" s="94">
        <f t="shared" si="12"/>
        <v>0.14230213703986172</v>
      </c>
      <c r="Y40" s="94">
        <f t="shared" si="13"/>
        <v>3.3704247716522168E-2</v>
      </c>
      <c r="Z40" s="94">
        <f t="shared" si="14"/>
        <v>0.69941378752518291</v>
      </c>
      <c r="AA40" s="94">
        <f t="shared" si="10"/>
        <v>1</v>
      </c>
    </row>
    <row r="41" spans="1:27">
      <c r="A41" s="100" t="s">
        <v>1</v>
      </c>
      <c r="B41" s="93">
        <v>1989</v>
      </c>
      <c r="C41" s="94">
        <v>0.73041559802942235</v>
      </c>
      <c r="D41" s="94">
        <v>7.0621644687663645</v>
      </c>
      <c r="E41" s="94">
        <v>9.8922429224187489</v>
      </c>
      <c r="F41" s="94">
        <v>2.4462158445732332</v>
      </c>
      <c r="G41" s="94">
        <v>49.4440865193748</v>
      </c>
      <c r="H41" s="94">
        <v>30.424874646837431</v>
      </c>
      <c r="I41" s="95">
        <f t="shared" si="21"/>
        <v>7.3041559802942239E-3</v>
      </c>
      <c r="J41" s="95">
        <f t="shared" si="16"/>
        <v>7.0621644687663646E-2</v>
      </c>
      <c r="K41" s="95">
        <f t="shared" si="17"/>
        <v>9.8922429224187494E-2</v>
      </c>
      <c r="L41" s="95">
        <f t="shared" si="18"/>
        <v>2.4462158445732331E-2</v>
      </c>
      <c r="M41" s="95">
        <f t="shared" si="19"/>
        <v>0.49444086519374797</v>
      </c>
      <c r="N41" s="95">
        <f t="shared" si="20"/>
        <v>0.3042487464683743</v>
      </c>
      <c r="O41" s="95">
        <f t="shared" si="2"/>
        <v>0.6957512535316257</v>
      </c>
      <c r="P41" s="95">
        <f t="shared" si="3"/>
        <v>1.0498228990919397E-2</v>
      </c>
      <c r="Q41" s="95">
        <f t="shared" si="4"/>
        <v>0.10150415731080462</v>
      </c>
      <c r="R41" s="95">
        <f t="shared" si="5"/>
        <v>0.14218074164014557</v>
      </c>
      <c r="S41" s="95">
        <f t="shared" si="6"/>
        <v>3.5159345127389545E-2</v>
      </c>
      <c r="T41" s="95">
        <f t="shared" si="7"/>
        <v>0.7106575269307408</v>
      </c>
      <c r="U41" s="95">
        <f t="shared" si="8"/>
        <v>1</v>
      </c>
      <c r="V41" s="94">
        <f t="shared" si="9"/>
        <v>1.0498228990919397E-2</v>
      </c>
      <c r="W41" s="94">
        <f t="shared" si="11"/>
        <v>0.10150415731080462</v>
      </c>
      <c r="X41" s="94">
        <f t="shared" si="12"/>
        <v>0.14218074164014557</v>
      </c>
      <c r="Y41" s="94">
        <f t="shared" si="13"/>
        <v>3.5159345127389545E-2</v>
      </c>
      <c r="Z41" s="94">
        <f t="shared" si="14"/>
        <v>0.7106575269307408</v>
      </c>
      <c r="AA41" s="94">
        <f t="shared" si="10"/>
        <v>1</v>
      </c>
    </row>
    <row r="42" spans="1:27">
      <c r="A42" s="100" t="s">
        <v>1</v>
      </c>
      <c r="B42" s="93">
        <v>1990</v>
      </c>
      <c r="C42" s="94">
        <v>0.61182275014306664</v>
      </c>
      <c r="D42" s="94">
        <v>6.9806818577896346</v>
      </c>
      <c r="E42" s="94">
        <v>9.0725082130782457</v>
      </c>
      <c r="F42" s="94">
        <v>2.645135646377248</v>
      </c>
      <c r="G42" s="94">
        <v>50.33112004093082</v>
      </c>
      <c r="H42" s="94">
        <v>30.358731491680985</v>
      </c>
      <c r="I42" s="95">
        <f t="shared" si="21"/>
        <v>6.1182275014306665E-3</v>
      </c>
      <c r="J42" s="95">
        <f t="shared" si="16"/>
        <v>6.9806818577896348E-2</v>
      </c>
      <c r="K42" s="95">
        <f t="shared" si="17"/>
        <v>9.0725082130782453E-2</v>
      </c>
      <c r="L42" s="95">
        <f t="shared" si="18"/>
        <v>2.6451356463772481E-2</v>
      </c>
      <c r="M42" s="95">
        <f t="shared" si="19"/>
        <v>0.50331120040930821</v>
      </c>
      <c r="N42" s="95">
        <f t="shared" si="20"/>
        <v>0.30358731491680985</v>
      </c>
      <c r="O42" s="95">
        <f t="shared" si="2"/>
        <v>0.69641268508319021</v>
      </c>
      <c r="P42" s="95">
        <f t="shared" si="3"/>
        <v>8.7853475855337298E-3</v>
      </c>
      <c r="Q42" s="95">
        <f t="shared" si="4"/>
        <v>0.10023771834305051</v>
      </c>
      <c r="R42" s="95">
        <f t="shared" si="5"/>
        <v>0.13027488452474822</v>
      </c>
      <c r="S42" s="95">
        <f t="shared" si="6"/>
        <v>3.7982301342791777E-2</v>
      </c>
      <c r="T42" s="95">
        <f t="shared" si="7"/>
        <v>0.72271974820387574</v>
      </c>
      <c r="U42" s="95">
        <f t="shared" si="8"/>
        <v>1</v>
      </c>
      <c r="V42" s="94">
        <f t="shared" si="9"/>
        <v>8.7853475855337298E-3</v>
      </c>
      <c r="W42" s="94">
        <f t="shared" si="11"/>
        <v>0.10023771834305051</v>
      </c>
      <c r="X42" s="94">
        <f t="shared" si="12"/>
        <v>0.13027488452474822</v>
      </c>
      <c r="Y42" s="94">
        <f t="shared" si="13"/>
        <v>3.7982301342791777E-2</v>
      </c>
      <c r="Z42" s="94">
        <f t="shared" si="14"/>
        <v>0.72271974820387574</v>
      </c>
      <c r="AA42" s="94">
        <f t="shared" si="10"/>
        <v>1</v>
      </c>
    </row>
    <row r="43" spans="1:27">
      <c r="A43" s="100" t="s">
        <v>1</v>
      </c>
      <c r="B43" s="93">
        <v>1991</v>
      </c>
      <c r="C43" s="94">
        <v>0.62190643151833858</v>
      </c>
      <c r="D43" s="94">
        <v>6.2910039788483534</v>
      </c>
      <c r="E43" s="94">
        <v>7.8548732946788116</v>
      </c>
      <c r="F43" s="94">
        <v>2.4461899250820953</v>
      </c>
      <c r="G43" s="94">
        <v>50.328383305106158</v>
      </c>
      <c r="H43" s="94">
        <v>32.457643064766238</v>
      </c>
      <c r="I43" s="95">
        <f t="shared" si="21"/>
        <v>6.2190643151833862E-3</v>
      </c>
      <c r="J43" s="95">
        <f t="shared" si="16"/>
        <v>6.2910039788483529E-2</v>
      </c>
      <c r="K43" s="95">
        <f t="shared" si="17"/>
        <v>7.8548732946788116E-2</v>
      </c>
      <c r="L43" s="95">
        <f t="shared" si="18"/>
        <v>2.4461899250820953E-2</v>
      </c>
      <c r="M43" s="95">
        <f t="shared" si="19"/>
        <v>0.50328383305106161</v>
      </c>
      <c r="N43" s="95">
        <f t="shared" si="20"/>
        <v>0.3245764306476624</v>
      </c>
      <c r="O43" s="95">
        <f t="shared" si="2"/>
        <v>0.6754235693523376</v>
      </c>
      <c r="P43" s="95">
        <f t="shared" si="3"/>
        <v>9.2076507207867128E-3</v>
      </c>
      <c r="Q43" s="95">
        <f t="shared" si="4"/>
        <v>9.3141611639060581E-2</v>
      </c>
      <c r="R43" s="95">
        <f t="shared" si="5"/>
        <v>0.11629551663722418</v>
      </c>
      <c r="S43" s="95">
        <f t="shared" si="6"/>
        <v>3.6217124128903912E-2</v>
      </c>
      <c r="T43" s="95">
        <f t="shared" si="7"/>
        <v>0.74513809687402466</v>
      </c>
      <c r="U43" s="95">
        <f t="shared" si="8"/>
        <v>1</v>
      </c>
      <c r="V43" s="94">
        <f t="shared" si="9"/>
        <v>9.2076507207867128E-3</v>
      </c>
      <c r="W43" s="94">
        <f t="shared" si="11"/>
        <v>9.3141611639060581E-2</v>
      </c>
      <c r="X43" s="94">
        <f t="shared" si="12"/>
        <v>0.11629551663722418</v>
      </c>
      <c r="Y43" s="94">
        <f t="shared" si="13"/>
        <v>3.6217124128903912E-2</v>
      </c>
      <c r="Z43" s="94">
        <f t="shared" si="14"/>
        <v>0.74513809687402466</v>
      </c>
      <c r="AA43" s="94">
        <f t="shared" si="10"/>
        <v>1</v>
      </c>
    </row>
    <row r="44" spans="1:27">
      <c r="A44" s="100" t="s">
        <v>1</v>
      </c>
      <c r="B44" s="93">
        <v>1992</v>
      </c>
      <c r="C44" s="94">
        <v>0.87323179538974138</v>
      </c>
      <c r="D44" s="94">
        <v>6.4845698073750224</v>
      </c>
      <c r="E44" s="94">
        <v>7.9768478060222856</v>
      </c>
      <c r="F44" s="94">
        <v>2.2360971902022109</v>
      </c>
      <c r="G44" s="94">
        <v>50.718347502103725</v>
      </c>
      <c r="H44" s="94">
        <v>31.710905898907022</v>
      </c>
      <c r="I44" s="95">
        <f t="shared" si="21"/>
        <v>8.732317953897414E-3</v>
      </c>
      <c r="J44" s="95">
        <f t="shared" si="16"/>
        <v>6.4845698073750221E-2</v>
      </c>
      <c r="K44" s="95">
        <f t="shared" si="17"/>
        <v>7.9768478060222858E-2</v>
      </c>
      <c r="L44" s="95">
        <f t="shared" si="18"/>
        <v>2.236097190202211E-2</v>
      </c>
      <c r="M44" s="95">
        <f t="shared" si="19"/>
        <v>0.50718347502103722</v>
      </c>
      <c r="N44" s="95">
        <f t="shared" si="20"/>
        <v>0.31710905898907021</v>
      </c>
      <c r="O44" s="95">
        <f t="shared" si="2"/>
        <v>0.68289094101092984</v>
      </c>
      <c r="P44" s="95">
        <f t="shared" si="3"/>
        <v>1.2787280412550752E-2</v>
      </c>
      <c r="Q44" s="95">
        <f t="shared" si="4"/>
        <v>9.4957619408092789E-2</v>
      </c>
      <c r="R44" s="95">
        <f t="shared" si="5"/>
        <v>0.11680998131581034</v>
      </c>
      <c r="S44" s="95">
        <f t="shared" si="6"/>
        <v>3.2744572462653616E-2</v>
      </c>
      <c r="T44" s="95">
        <f t="shared" si="7"/>
        <v>0.74270054640089245</v>
      </c>
      <c r="U44" s="95">
        <f t="shared" si="8"/>
        <v>1</v>
      </c>
      <c r="V44" s="94">
        <f t="shared" si="9"/>
        <v>1.2787280412550752E-2</v>
      </c>
      <c r="W44" s="94">
        <f t="shared" si="11"/>
        <v>9.4957619408092803E-2</v>
      </c>
      <c r="X44" s="94">
        <f t="shared" si="12"/>
        <v>0.11680998131581036</v>
      </c>
      <c r="Y44" s="94">
        <f t="shared" si="13"/>
        <v>3.2744572462653623E-2</v>
      </c>
      <c r="Z44" s="94">
        <f t="shared" si="14"/>
        <v>0.74270054640089245</v>
      </c>
      <c r="AA44" s="94">
        <f t="shared" si="10"/>
        <v>1</v>
      </c>
    </row>
    <row r="45" spans="1:27">
      <c r="A45" s="100" t="s">
        <v>1</v>
      </c>
      <c r="B45" s="93">
        <v>1993</v>
      </c>
      <c r="C45" s="94">
        <v>1.5143751325555233</v>
      </c>
      <c r="D45" s="94">
        <v>7.350636189505841</v>
      </c>
      <c r="E45" s="94">
        <v>8.1552504299072375</v>
      </c>
      <c r="F45" s="94">
        <v>2.3205273777011826</v>
      </c>
      <c r="G45" s="94">
        <v>45.422897506751532</v>
      </c>
      <c r="H45" s="94">
        <v>35.236313363578681</v>
      </c>
      <c r="I45" s="95">
        <f t="shared" si="21"/>
        <v>1.5143751325555233E-2</v>
      </c>
      <c r="J45" s="95">
        <f t="shared" si="16"/>
        <v>7.3506361895058409E-2</v>
      </c>
      <c r="K45" s="95">
        <f t="shared" si="17"/>
        <v>8.1552504299072376E-2</v>
      </c>
      <c r="L45" s="95">
        <f t="shared" si="18"/>
        <v>2.3205273777011825E-2</v>
      </c>
      <c r="M45" s="95">
        <f t="shared" si="19"/>
        <v>0.45422897506751531</v>
      </c>
      <c r="N45" s="95">
        <f t="shared" si="20"/>
        <v>0.35236313363578681</v>
      </c>
      <c r="O45" s="95">
        <f t="shared" si="2"/>
        <v>0.64763686636421314</v>
      </c>
      <c r="P45" s="95">
        <f t="shared" si="3"/>
        <v>2.3383090296528616E-2</v>
      </c>
      <c r="Q45" s="95">
        <f t="shared" si="4"/>
        <v>0.11349934772508836</v>
      </c>
      <c r="R45" s="95">
        <f t="shared" si="5"/>
        <v>0.12592319636913549</v>
      </c>
      <c r="S45" s="95">
        <f t="shared" si="6"/>
        <v>3.5830686889837766E-2</v>
      </c>
      <c r="T45" s="95">
        <f t="shared" si="7"/>
        <v>0.70136367871940974</v>
      </c>
      <c r="U45" s="95">
        <f t="shared" si="8"/>
        <v>1</v>
      </c>
      <c r="V45" s="94">
        <f t="shared" si="9"/>
        <v>2.3383090296528616E-2</v>
      </c>
      <c r="W45" s="94">
        <f t="shared" si="11"/>
        <v>0.11349934772508835</v>
      </c>
      <c r="X45" s="94">
        <f t="shared" si="12"/>
        <v>0.12592319636913549</v>
      </c>
      <c r="Y45" s="94">
        <f t="shared" si="13"/>
        <v>3.5830686889837766E-2</v>
      </c>
      <c r="Z45" s="94">
        <f t="shared" si="14"/>
        <v>0.70136367871940974</v>
      </c>
      <c r="AA45" s="94">
        <f t="shared" si="10"/>
        <v>1</v>
      </c>
    </row>
    <row r="46" spans="1:27">
      <c r="A46" s="100" t="s">
        <v>1</v>
      </c>
      <c r="B46" s="93">
        <v>1994</v>
      </c>
      <c r="C46" s="94">
        <v>1.4702806173125627</v>
      </c>
      <c r="D46" s="94">
        <v>7.497475840673987</v>
      </c>
      <c r="E46" s="94">
        <v>8.2630562596355865</v>
      </c>
      <c r="F46" s="94">
        <v>2.415667590380528</v>
      </c>
      <c r="G46" s="94">
        <v>44.664065013038005</v>
      </c>
      <c r="H46" s="94">
        <v>35.689454678959322</v>
      </c>
      <c r="I46" s="95">
        <f t="shared" si="21"/>
        <v>1.4702806173125627E-2</v>
      </c>
      <c r="J46" s="95">
        <f t="shared" si="16"/>
        <v>7.4974758406739866E-2</v>
      </c>
      <c r="K46" s="95">
        <f t="shared" si="17"/>
        <v>8.2630562596355872E-2</v>
      </c>
      <c r="L46" s="95">
        <f t="shared" si="18"/>
        <v>2.415667590380528E-2</v>
      </c>
      <c r="M46" s="95">
        <f t="shared" si="19"/>
        <v>0.44664065013038007</v>
      </c>
      <c r="N46" s="95">
        <f t="shared" si="20"/>
        <v>0.3568945467895932</v>
      </c>
      <c r="O46" s="95">
        <f t="shared" si="2"/>
        <v>0.64310545321040669</v>
      </c>
      <c r="P46" s="95">
        <f t="shared" si="3"/>
        <v>2.2862201058517953E-2</v>
      </c>
      <c r="Q46" s="95">
        <f t="shared" si="4"/>
        <v>0.11658237079543182</v>
      </c>
      <c r="R46" s="95">
        <f t="shared" si="5"/>
        <v>0.1284868013229572</v>
      </c>
      <c r="S46" s="95">
        <f t="shared" si="6"/>
        <v>3.7562542477620496E-2</v>
      </c>
      <c r="T46" s="95">
        <f t="shared" si="7"/>
        <v>0.69450608434547256</v>
      </c>
      <c r="U46" s="95">
        <f t="shared" si="8"/>
        <v>1</v>
      </c>
      <c r="V46" s="94">
        <f t="shared" si="9"/>
        <v>2.286220105851795E-2</v>
      </c>
      <c r="W46" s="94">
        <f t="shared" si="11"/>
        <v>0.11658237079543182</v>
      </c>
      <c r="X46" s="94">
        <f t="shared" si="12"/>
        <v>0.1284868013229572</v>
      </c>
      <c r="Y46" s="94">
        <f t="shared" si="13"/>
        <v>3.7562542477620489E-2</v>
      </c>
      <c r="Z46" s="94">
        <f t="shared" si="14"/>
        <v>0.69450608434547245</v>
      </c>
      <c r="AA46" s="94">
        <f t="shared" si="10"/>
        <v>0.99999999999999989</v>
      </c>
    </row>
    <row r="47" spans="1:27">
      <c r="A47" s="100" t="s">
        <v>1</v>
      </c>
      <c r="B47" s="93">
        <v>1995</v>
      </c>
      <c r="C47" s="94">
        <v>1.4195564549512636</v>
      </c>
      <c r="D47" s="94">
        <v>6.9753782043498536</v>
      </c>
      <c r="E47" s="94">
        <v>8.2930616452358752</v>
      </c>
      <c r="F47" s="94">
        <v>2.4002689778419182</v>
      </c>
      <c r="G47" s="94">
        <v>44.719877253393683</v>
      </c>
      <c r="H47" s="94">
        <v>36.191857464227404</v>
      </c>
      <c r="I47" s="95">
        <f t="shared" si="21"/>
        <v>1.4195564549512636E-2</v>
      </c>
      <c r="J47" s="95">
        <f t="shared" ref="J47:J108" si="22">D47/100</f>
        <v>6.9753782043498538E-2</v>
      </c>
      <c r="K47" s="95">
        <f t="shared" ref="K47:K108" si="23">E47/100</f>
        <v>8.2930616452358746E-2</v>
      </c>
      <c r="L47" s="95">
        <f t="shared" ref="L47:L108" si="24">F47/100</f>
        <v>2.400268977841918E-2</v>
      </c>
      <c r="M47" s="95">
        <f t="shared" ref="M47:M108" si="25">G47/100</f>
        <v>0.44719877253393681</v>
      </c>
      <c r="N47" s="95">
        <f t="shared" ref="N47:N108" si="26">H47/100</f>
        <v>0.36191857464227406</v>
      </c>
      <c r="O47" s="95">
        <f t="shared" si="2"/>
        <v>0.63808142535772594</v>
      </c>
      <c r="P47" s="95">
        <f t="shared" si="3"/>
        <v>2.2247261846799902E-2</v>
      </c>
      <c r="Q47" s="95">
        <f t="shared" si="4"/>
        <v>0.10931799496340558</v>
      </c>
      <c r="R47" s="95">
        <f t="shared" si="5"/>
        <v>0.12996870486531648</v>
      </c>
      <c r="S47" s="95">
        <f t="shared" si="6"/>
        <v>3.7616969910952376E-2</v>
      </c>
      <c r="T47" s="95">
        <f t="shared" si="7"/>
        <v>0.70084906841352557</v>
      </c>
      <c r="U47" s="95">
        <f t="shared" si="8"/>
        <v>0.99999999999999989</v>
      </c>
      <c r="V47" s="94">
        <f t="shared" si="9"/>
        <v>2.2247261846799902E-2</v>
      </c>
      <c r="W47" s="94">
        <f t="shared" si="11"/>
        <v>0.10931799496340558</v>
      </c>
      <c r="X47" s="94">
        <f t="shared" si="12"/>
        <v>0.12996870486531648</v>
      </c>
      <c r="Y47" s="94">
        <f t="shared" si="13"/>
        <v>3.7616969910952376E-2</v>
      </c>
      <c r="Z47" s="94">
        <f t="shared" si="14"/>
        <v>0.70084906841352557</v>
      </c>
      <c r="AA47" s="94">
        <f t="shared" si="10"/>
        <v>0.99999999999999989</v>
      </c>
    </row>
    <row r="48" spans="1:27">
      <c r="A48" s="100" t="s">
        <v>1</v>
      </c>
      <c r="B48" s="93">
        <v>1996</v>
      </c>
      <c r="C48" s="94">
        <v>1.3601147542030159</v>
      </c>
      <c r="D48" s="94">
        <v>7.2521717007180753</v>
      </c>
      <c r="E48" s="94">
        <v>8.2194155851389397</v>
      </c>
      <c r="F48" s="94">
        <v>2.5262887632881479</v>
      </c>
      <c r="G48" s="94">
        <v>44.412171501576239</v>
      </c>
      <c r="H48" s="94">
        <v>36.229837695075581</v>
      </c>
      <c r="I48" s="95">
        <f t="shared" si="21"/>
        <v>1.3601147542030158E-2</v>
      </c>
      <c r="J48" s="95">
        <f t="shared" si="22"/>
        <v>7.2521717007180755E-2</v>
      </c>
      <c r="K48" s="95">
        <f t="shared" si="23"/>
        <v>8.2194155851389394E-2</v>
      </c>
      <c r="L48" s="95">
        <f t="shared" si="24"/>
        <v>2.5262887632881478E-2</v>
      </c>
      <c r="M48" s="95">
        <f t="shared" si="25"/>
        <v>0.44412171501576236</v>
      </c>
      <c r="N48" s="95">
        <f t="shared" si="26"/>
        <v>0.36229837695075578</v>
      </c>
      <c r="O48" s="95">
        <f t="shared" si="2"/>
        <v>0.63770162304924416</v>
      </c>
      <c r="P48" s="95">
        <f t="shared" si="3"/>
        <v>2.132838783911933E-2</v>
      </c>
      <c r="Q48" s="95">
        <f t="shared" si="4"/>
        <v>0.11372358856546384</v>
      </c>
      <c r="R48" s="95">
        <f t="shared" si="5"/>
        <v>0.12889124455786785</v>
      </c>
      <c r="S48" s="95">
        <f t="shared" si="6"/>
        <v>3.9615529770935902E-2</v>
      </c>
      <c r="T48" s="95">
        <f t="shared" si="7"/>
        <v>0.69644124926661299</v>
      </c>
      <c r="U48" s="95">
        <f t="shared" si="8"/>
        <v>1</v>
      </c>
      <c r="V48" s="94">
        <f t="shared" si="9"/>
        <v>2.1328387839119327E-2</v>
      </c>
      <c r="W48" s="94">
        <f t="shared" si="11"/>
        <v>0.11372358856546383</v>
      </c>
      <c r="X48" s="94">
        <f t="shared" si="12"/>
        <v>0.12889124455786785</v>
      </c>
      <c r="Y48" s="94">
        <f t="shared" si="13"/>
        <v>3.9615529770935902E-2</v>
      </c>
      <c r="Z48" s="94">
        <f t="shared" si="14"/>
        <v>0.69644124926661299</v>
      </c>
      <c r="AA48" s="94">
        <f t="shared" si="10"/>
        <v>1</v>
      </c>
    </row>
    <row r="49" spans="1:27">
      <c r="A49" s="100" t="s">
        <v>1</v>
      </c>
      <c r="B49" s="93">
        <v>1997</v>
      </c>
      <c r="C49" s="94">
        <v>1.1669542701817754</v>
      </c>
      <c r="D49" s="94">
        <v>8.0786151009613594</v>
      </c>
      <c r="E49" s="94">
        <v>8.4740628586634301</v>
      </c>
      <c r="F49" s="94">
        <v>2.196064883739588</v>
      </c>
      <c r="G49" s="94">
        <v>41.655245782632008</v>
      </c>
      <c r="H49" s="94">
        <v>38.42905710382184</v>
      </c>
      <c r="I49" s="95">
        <f t="shared" si="21"/>
        <v>1.1669542701817755E-2</v>
      </c>
      <c r="J49" s="95">
        <f t="shared" si="22"/>
        <v>8.0786151009613588E-2</v>
      </c>
      <c r="K49" s="95">
        <f t="shared" si="23"/>
        <v>8.4740628586634295E-2</v>
      </c>
      <c r="L49" s="95">
        <f t="shared" si="24"/>
        <v>2.1960648837395881E-2</v>
      </c>
      <c r="M49" s="95">
        <f t="shared" si="25"/>
        <v>0.41655245782632006</v>
      </c>
      <c r="N49" s="95">
        <f t="shared" si="26"/>
        <v>0.3842905710382184</v>
      </c>
      <c r="O49" s="95">
        <f t="shared" si="2"/>
        <v>0.6157094289617816</v>
      </c>
      <c r="P49" s="95">
        <f t="shared" si="3"/>
        <v>1.895300307727155E-2</v>
      </c>
      <c r="Q49" s="95">
        <f t="shared" si="4"/>
        <v>0.13120824078630142</v>
      </c>
      <c r="R49" s="95">
        <f t="shared" si="5"/>
        <v>0.13763087683994901</v>
      </c>
      <c r="S49" s="95">
        <f t="shared" si="6"/>
        <v>3.5667228410690824E-2</v>
      </c>
      <c r="T49" s="95">
        <f t="shared" si="7"/>
        <v>0.67654065088578719</v>
      </c>
      <c r="U49" s="95">
        <f t="shared" si="8"/>
        <v>1</v>
      </c>
      <c r="V49" s="94">
        <f t="shared" si="9"/>
        <v>1.895300307727155E-2</v>
      </c>
      <c r="W49" s="94">
        <f t="shared" si="11"/>
        <v>0.13120824078630142</v>
      </c>
      <c r="X49" s="94">
        <f t="shared" si="12"/>
        <v>0.13763087683994901</v>
      </c>
      <c r="Y49" s="94">
        <f t="shared" si="13"/>
        <v>3.5667228410690824E-2</v>
      </c>
      <c r="Z49" s="94">
        <f t="shared" si="14"/>
        <v>0.67654065088578719</v>
      </c>
      <c r="AA49" s="94">
        <f t="shared" si="10"/>
        <v>1</v>
      </c>
    </row>
    <row r="50" spans="1:27">
      <c r="A50" s="100" t="s">
        <v>1</v>
      </c>
      <c r="B50" s="93">
        <v>1998</v>
      </c>
      <c r="C50" s="94">
        <v>1.2382186782276212</v>
      </c>
      <c r="D50" s="94">
        <v>9.0064363680716202</v>
      </c>
      <c r="E50" s="94">
        <v>8.4503627108868571</v>
      </c>
      <c r="F50" s="94">
        <v>1.8453914191719569</v>
      </c>
      <c r="G50" s="94">
        <v>42.661720939100405</v>
      </c>
      <c r="H50" s="94">
        <v>36.797869884541548</v>
      </c>
      <c r="I50" s="95">
        <f t="shared" si="21"/>
        <v>1.2382186782276212E-2</v>
      </c>
      <c r="J50" s="95">
        <f t="shared" si="22"/>
        <v>9.00643636807162E-2</v>
      </c>
      <c r="K50" s="95">
        <f t="shared" si="23"/>
        <v>8.4503627108868565E-2</v>
      </c>
      <c r="L50" s="95">
        <f t="shared" si="24"/>
        <v>1.8453914191719569E-2</v>
      </c>
      <c r="M50" s="95">
        <f t="shared" si="25"/>
        <v>0.42661720939100406</v>
      </c>
      <c r="N50" s="95">
        <f t="shared" si="26"/>
        <v>0.36797869884541545</v>
      </c>
      <c r="O50" s="95">
        <f t="shared" si="2"/>
        <v>0.63202130115458466</v>
      </c>
      <c r="P50" s="95">
        <f t="shared" si="3"/>
        <v>1.9591407377656852E-2</v>
      </c>
      <c r="Q50" s="95">
        <f t="shared" si="4"/>
        <v>0.14250210161617252</v>
      </c>
      <c r="R50" s="95">
        <f t="shared" si="5"/>
        <v>0.13370376434227177</v>
      </c>
      <c r="S50" s="95">
        <f t="shared" si="6"/>
        <v>2.9198247207819928E-2</v>
      </c>
      <c r="T50" s="95">
        <f t="shared" si="7"/>
        <v>0.67500447945607889</v>
      </c>
      <c r="U50" s="95">
        <f t="shared" si="8"/>
        <v>1</v>
      </c>
      <c r="V50" s="94">
        <f t="shared" si="9"/>
        <v>1.9591407377656855E-2</v>
      </c>
      <c r="W50" s="94">
        <f t="shared" si="11"/>
        <v>0.14250210161617255</v>
      </c>
      <c r="X50" s="94">
        <f t="shared" si="12"/>
        <v>0.13370376434227177</v>
      </c>
      <c r="Y50" s="94">
        <f t="shared" si="13"/>
        <v>2.9198247207819931E-2</v>
      </c>
      <c r="Z50" s="94">
        <f t="shared" si="14"/>
        <v>0.675004479456079</v>
      </c>
      <c r="AA50" s="94">
        <f t="shared" si="10"/>
        <v>1</v>
      </c>
    </row>
    <row r="51" spans="1:27">
      <c r="A51" s="100" t="s">
        <v>1</v>
      </c>
      <c r="B51" s="93">
        <v>1999</v>
      </c>
      <c r="C51" s="94">
        <v>1.3533219965312191</v>
      </c>
      <c r="D51" s="94">
        <v>9.6690863015873756</v>
      </c>
      <c r="E51" s="94">
        <v>8.4105663333969272</v>
      </c>
      <c r="F51" s="94">
        <v>1.9179524835986856</v>
      </c>
      <c r="G51" s="94">
        <v>43.845696903531994</v>
      </c>
      <c r="H51" s="94">
        <v>34.803375981353796</v>
      </c>
      <c r="I51" s="95">
        <f t="shared" si="21"/>
        <v>1.353321996531219E-2</v>
      </c>
      <c r="J51" s="95">
        <f t="shared" si="22"/>
        <v>9.6690863015873763E-2</v>
      </c>
      <c r="K51" s="95">
        <f t="shared" si="23"/>
        <v>8.4105663333969266E-2</v>
      </c>
      <c r="L51" s="95">
        <f t="shared" si="24"/>
        <v>1.9179524835986856E-2</v>
      </c>
      <c r="M51" s="95">
        <f t="shared" si="25"/>
        <v>0.43845696903531994</v>
      </c>
      <c r="N51" s="95">
        <f t="shared" si="26"/>
        <v>0.34803375981353796</v>
      </c>
      <c r="O51" s="95">
        <f t="shared" si="2"/>
        <v>0.65196624018646199</v>
      </c>
      <c r="P51" s="95">
        <f t="shared" si="3"/>
        <v>2.0757547141461951E-2</v>
      </c>
      <c r="Q51" s="95">
        <f t="shared" si="4"/>
        <v>0.14830654879955169</v>
      </c>
      <c r="R51" s="95">
        <f t="shared" si="5"/>
        <v>0.12900309578900143</v>
      </c>
      <c r="S51" s="95">
        <f t="shared" si="6"/>
        <v>2.9417972363878109E-2</v>
      </c>
      <c r="T51" s="95">
        <f t="shared" si="7"/>
        <v>0.67251483590610683</v>
      </c>
      <c r="U51" s="95">
        <f t="shared" si="8"/>
        <v>1</v>
      </c>
      <c r="V51" s="94">
        <f t="shared" si="9"/>
        <v>2.0757547141461951E-2</v>
      </c>
      <c r="W51" s="94">
        <f t="shared" si="11"/>
        <v>0.14830654879955169</v>
      </c>
      <c r="X51" s="94">
        <f t="shared" si="12"/>
        <v>0.12900309578900143</v>
      </c>
      <c r="Y51" s="94">
        <f t="shared" si="13"/>
        <v>2.9417972363878109E-2</v>
      </c>
      <c r="Z51" s="94">
        <f t="shared" si="14"/>
        <v>0.67251483590610683</v>
      </c>
      <c r="AA51" s="94">
        <f t="shared" si="10"/>
        <v>1</v>
      </c>
    </row>
    <row r="52" spans="1:27">
      <c r="A52" s="100" t="s">
        <v>1</v>
      </c>
      <c r="B52" s="93">
        <v>2000</v>
      </c>
      <c r="C52" s="94">
        <v>1.567419491578333</v>
      </c>
      <c r="D52" s="94">
        <v>9.8748055536282919</v>
      </c>
      <c r="E52" s="94">
        <v>8.386541021723346</v>
      </c>
      <c r="F52" s="94">
        <v>2.1464097904071378</v>
      </c>
      <c r="G52" s="94">
        <v>43.672318885787185</v>
      </c>
      <c r="H52" s="94">
        <v>34.352505256875709</v>
      </c>
      <c r="I52" s="95">
        <f t="shared" si="21"/>
        <v>1.567419491578333E-2</v>
      </c>
      <c r="J52" s="95">
        <f t="shared" si="22"/>
        <v>9.8748055536282922E-2</v>
      </c>
      <c r="K52" s="95">
        <f t="shared" si="23"/>
        <v>8.3865410217233455E-2</v>
      </c>
      <c r="L52" s="95">
        <f t="shared" si="24"/>
        <v>2.1464097904071378E-2</v>
      </c>
      <c r="M52" s="95">
        <f t="shared" si="25"/>
        <v>0.43672318885787187</v>
      </c>
      <c r="N52" s="95">
        <f t="shared" si="26"/>
        <v>0.34352505256875709</v>
      </c>
      <c r="O52" s="95">
        <f t="shared" si="2"/>
        <v>0.65647494743124302</v>
      </c>
      <c r="P52" s="95">
        <f t="shared" si="3"/>
        <v>2.3876303242211679E-2</v>
      </c>
      <c r="Q52" s="95">
        <f t="shared" si="4"/>
        <v>0.15042166639059057</v>
      </c>
      <c r="R52" s="95">
        <f t="shared" si="5"/>
        <v>0.12775112065646227</v>
      </c>
      <c r="S52" s="95">
        <f t="shared" si="6"/>
        <v>3.269598937180989E-2</v>
      </c>
      <c r="T52" s="95">
        <f t="shared" si="7"/>
        <v>0.66525492033892553</v>
      </c>
      <c r="U52" s="95">
        <f t="shared" si="8"/>
        <v>1</v>
      </c>
      <c r="V52" s="94">
        <f t="shared" si="9"/>
        <v>2.3876303242211683E-2</v>
      </c>
      <c r="W52" s="94">
        <f t="shared" si="11"/>
        <v>0.1504216663905906</v>
      </c>
      <c r="X52" s="94">
        <f t="shared" si="12"/>
        <v>0.12775112065646227</v>
      </c>
      <c r="Y52" s="94">
        <f t="shared" si="13"/>
        <v>3.2695989371809897E-2</v>
      </c>
      <c r="Z52" s="94">
        <f t="shared" si="14"/>
        <v>0.66525492033892553</v>
      </c>
      <c r="AA52" s="94">
        <f t="shared" si="10"/>
        <v>1</v>
      </c>
    </row>
    <row r="53" spans="1:27">
      <c r="A53" s="100" t="s">
        <v>1</v>
      </c>
      <c r="B53" s="93">
        <v>2001</v>
      </c>
      <c r="C53" s="94">
        <v>1.8991839266991168</v>
      </c>
      <c r="D53" s="94">
        <v>10.173230466319197</v>
      </c>
      <c r="E53" s="94">
        <v>8.0615973150385969</v>
      </c>
      <c r="F53" s="94">
        <v>2.0318813342642859</v>
      </c>
      <c r="G53" s="94">
        <v>41.810319388209059</v>
      </c>
      <c r="H53" s="94">
        <v>36.023787569469732</v>
      </c>
      <c r="I53" s="95">
        <f t="shared" si="21"/>
        <v>1.8991839266991169E-2</v>
      </c>
      <c r="J53" s="95">
        <f t="shared" si="22"/>
        <v>0.10173230466319197</v>
      </c>
      <c r="K53" s="95">
        <f t="shared" si="23"/>
        <v>8.0615973150385975E-2</v>
      </c>
      <c r="L53" s="95">
        <f t="shared" si="24"/>
        <v>2.031881334264286E-2</v>
      </c>
      <c r="M53" s="95">
        <f t="shared" si="25"/>
        <v>0.41810319388209061</v>
      </c>
      <c r="N53" s="95">
        <f t="shared" si="26"/>
        <v>0.36023787569469734</v>
      </c>
      <c r="O53" s="95">
        <f t="shared" si="2"/>
        <v>0.63976212430530255</v>
      </c>
      <c r="P53" s="95">
        <f t="shared" si="3"/>
        <v>2.9685782489255373E-2</v>
      </c>
      <c r="Q53" s="95">
        <f t="shared" si="4"/>
        <v>0.15901582916253421</v>
      </c>
      <c r="R53" s="95">
        <f t="shared" si="5"/>
        <v>0.12600929327900476</v>
      </c>
      <c r="S53" s="95">
        <f t="shared" si="6"/>
        <v>3.1759950410797474E-2</v>
      </c>
      <c r="T53" s="95">
        <f t="shared" si="7"/>
        <v>0.65352914465840817</v>
      </c>
      <c r="U53" s="95">
        <f t="shared" si="8"/>
        <v>1</v>
      </c>
      <c r="V53" s="94">
        <f t="shared" si="9"/>
        <v>2.9685782489255366E-2</v>
      </c>
      <c r="W53" s="94">
        <f t="shared" si="11"/>
        <v>0.15901582916253421</v>
      </c>
      <c r="X53" s="94">
        <f t="shared" si="12"/>
        <v>0.12600929327900476</v>
      </c>
      <c r="Y53" s="94">
        <f t="shared" si="13"/>
        <v>3.1759950410797474E-2</v>
      </c>
      <c r="Z53" s="94">
        <f t="shared" si="14"/>
        <v>0.65352914465840817</v>
      </c>
      <c r="AA53" s="94">
        <f t="shared" si="10"/>
        <v>1</v>
      </c>
    </row>
    <row r="54" spans="1:27">
      <c r="A54" s="100" t="s">
        <v>1</v>
      </c>
      <c r="B54" s="93">
        <v>2002</v>
      </c>
      <c r="C54" s="94">
        <v>2.2402302670601206</v>
      </c>
      <c r="D54" s="94">
        <v>10.029448366358196</v>
      </c>
      <c r="E54" s="94">
        <v>8.0350816598368606</v>
      </c>
      <c r="F54" s="94">
        <v>1.8745503632291667</v>
      </c>
      <c r="G54" s="94">
        <v>41.430526150349507</v>
      </c>
      <c r="H54" s="94">
        <v>36.390163193166153</v>
      </c>
      <c r="I54" s="95">
        <f t="shared" si="21"/>
        <v>2.2402302670601205E-2</v>
      </c>
      <c r="J54" s="95">
        <f t="shared" si="22"/>
        <v>0.10029448366358196</v>
      </c>
      <c r="K54" s="95">
        <f t="shared" si="23"/>
        <v>8.035081659836861E-2</v>
      </c>
      <c r="L54" s="95">
        <f t="shared" si="24"/>
        <v>1.8745503632291667E-2</v>
      </c>
      <c r="M54" s="95">
        <f t="shared" si="25"/>
        <v>0.41430526150349506</v>
      </c>
      <c r="N54" s="95">
        <f t="shared" si="26"/>
        <v>0.36390163193166153</v>
      </c>
      <c r="O54" s="95">
        <f t="shared" si="2"/>
        <v>0.63609836806833853</v>
      </c>
      <c r="P54" s="95">
        <f t="shared" si="3"/>
        <v>3.5218299236690447E-2</v>
      </c>
      <c r="Q54" s="95">
        <f t="shared" si="4"/>
        <v>0.15767134251287204</v>
      </c>
      <c r="R54" s="95">
        <f t="shared" si="5"/>
        <v>0.12631822471479162</v>
      </c>
      <c r="S54" s="95">
        <f t="shared" si="6"/>
        <v>2.9469504361749541E-2</v>
      </c>
      <c r="T54" s="95">
        <f t="shared" si="7"/>
        <v>0.65132262917389627</v>
      </c>
      <c r="U54" s="95">
        <f t="shared" si="8"/>
        <v>1</v>
      </c>
      <c r="V54" s="94">
        <f t="shared" si="9"/>
        <v>3.5218299236690447E-2</v>
      </c>
      <c r="W54" s="94">
        <f t="shared" si="11"/>
        <v>0.15767134251287207</v>
      </c>
      <c r="X54" s="94">
        <f t="shared" si="12"/>
        <v>0.12631822471479162</v>
      </c>
      <c r="Y54" s="94">
        <f t="shared" si="13"/>
        <v>2.9469504361749541E-2</v>
      </c>
      <c r="Z54" s="94">
        <f t="shared" si="14"/>
        <v>0.65132262917389627</v>
      </c>
      <c r="AA54" s="94">
        <f t="shared" si="10"/>
        <v>1</v>
      </c>
    </row>
    <row r="55" spans="1:27">
      <c r="A55" s="100" t="s">
        <v>1</v>
      </c>
      <c r="B55" s="93">
        <v>2003</v>
      </c>
      <c r="C55" s="94">
        <v>2.7471842432933373</v>
      </c>
      <c r="D55" s="94">
        <v>8.7801079860384963</v>
      </c>
      <c r="E55" s="94">
        <v>8.1314843091122313</v>
      </c>
      <c r="F55" s="94">
        <v>1.7302793334678803</v>
      </c>
      <c r="G55" s="94">
        <v>42.569094175622894</v>
      </c>
      <c r="H55" s="94">
        <v>36.041849952465164</v>
      </c>
      <c r="I55" s="95">
        <f t="shared" si="21"/>
        <v>2.7471842432933373E-2</v>
      </c>
      <c r="J55" s="95">
        <f t="shared" si="22"/>
        <v>8.7801079860384962E-2</v>
      </c>
      <c r="K55" s="95">
        <f t="shared" si="23"/>
        <v>8.1314843091122316E-2</v>
      </c>
      <c r="L55" s="95">
        <f t="shared" si="24"/>
        <v>1.7302793334678802E-2</v>
      </c>
      <c r="M55" s="95">
        <f t="shared" si="25"/>
        <v>0.42569094175622896</v>
      </c>
      <c r="N55" s="95">
        <f t="shared" si="26"/>
        <v>0.36041849952465166</v>
      </c>
      <c r="O55" s="95">
        <f t="shared" si="2"/>
        <v>0.63958150047534845</v>
      </c>
      <c r="P55" s="95">
        <f t="shared" si="3"/>
        <v>4.2952840900676158E-2</v>
      </c>
      <c r="Q55" s="95">
        <f t="shared" si="4"/>
        <v>0.13727895474639218</v>
      </c>
      <c r="R55" s="95">
        <f t="shared" si="5"/>
        <v>0.1271375782925048</v>
      </c>
      <c r="S55" s="95">
        <f t="shared" si="6"/>
        <v>2.7053304890493325E-2</v>
      </c>
      <c r="T55" s="95">
        <f t="shared" si="7"/>
        <v>0.66557732116993351</v>
      </c>
      <c r="U55" s="95">
        <f t="shared" si="8"/>
        <v>1</v>
      </c>
      <c r="V55" s="94">
        <f t="shared" si="9"/>
        <v>4.2952840900676165E-2</v>
      </c>
      <c r="W55" s="94">
        <f t="shared" si="11"/>
        <v>0.13727895474639218</v>
      </c>
      <c r="X55" s="94">
        <f t="shared" si="12"/>
        <v>0.12713757829250483</v>
      </c>
      <c r="Y55" s="94">
        <f t="shared" si="13"/>
        <v>2.7053304890493325E-2</v>
      </c>
      <c r="Z55" s="94">
        <f t="shared" si="14"/>
        <v>0.66557732116993362</v>
      </c>
      <c r="AA55" s="94">
        <f t="shared" si="10"/>
        <v>1.0000000000000002</v>
      </c>
    </row>
    <row r="56" spans="1:27">
      <c r="A56" s="100" t="s">
        <v>1</v>
      </c>
      <c r="B56" s="93">
        <v>2004</v>
      </c>
      <c r="C56" s="94">
        <v>2.8317810515808901</v>
      </c>
      <c r="D56" s="94">
        <v>8.5030122121749194</v>
      </c>
      <c r="E56" s="94">
        <v>7.7739178512131373</v>
      </c>
      <c r="F56" s="94">
        <v>1.7601940234507847</v>
      </c>
      <c r="G56" s="94">
        <v>42.506980578762978</v>
      </c>
      <c r="H56" s="94">
        <v>36.624114282817295</v>
      </c>
      <c r="I56" s="95">
        <f t="shared" si="21"/>
        <v>2.8317810515808901E-2</v>
      </c>
      <c r="J56" s="95">
        <f t="shared" si="22"/>
        <v>8.5030122121749194E-2</v>
      </c>
      <c r="K56" s="95">
        <f t="shared" si="23"/>
        <v>7.7739178512131371E-2</v>
      </c>
      <c r="L56" s="95">
        <f t="shared" si="24"/>
        <v>1.7601940234507847E-2</v>
      </c>
      <c r="M56" s="95">
        <f t="shared" si="25"/>
        <v>0.42506980578762976</v>
      </c>
      <c r="N56" s="95">
        <f t="shared" si="26"/>
        <v>0.36624114282817294</v>
      </c>
      <c r="O56" s="95">
        <f t="shared" si="2"/>
        <v>0.63375885717182712</v>
      </c>
      <c r="P56" s="95">
        <f t="shared" si="3"/>
        <v>4.468231125349191E-2</v>
      </c>
      <c r="Q56" s="95">
        <f t="shared" si="4"/>
        <v>0.13416794283743716</v>
      </c>
      <c r="R56" s="95">
        <f t="shared" si="5"/>
        <v>0.12266365610895821</v>
      </c>
      <c r="S56" s="95">
        <f t="shared" si="6"/>
        <v>2.7773876507315685E-2</v>
      </c>
      <c r="T56" s="95">
        <f t="shared" si="7"/>
        <v>0.67071221329279695</v>
      </c>
      <c r="U56" s="95">
        <f t="shared" si="8"/>
        <v>0.99999999999999989</v>
      </c>
      <c r="V56" s="94">
        <f t="shared" si="9"/>
        <v>4.468231125349191E-2</v>
      </c>
      <c r="W56" s="94">
        <f t="shared" si="11"/>
        <v>0.13416794283743716</v>
      </c>
      <c r="X56" s="94">
        <f t="shared" si="12"/>
        <v>0.12266365610895823</v>
      </c>
      <c r="Y56" s="94">
        <f t="shared" si="13"/>
        <v>2.7773876507315689E-2</v>
      </c>
      <c r="Z56" s="94">
        <f t="shared" si="14"/>
        <v>0.67071221329279695</v>
      </c>
      <c r="AA56" s="94">
        <f t="shared" si="10"/>
        <v>1</v>
      </c>
    </row>
    <row r="57" spans="1:27">
      <c r="A57" s="100" t="s">
        <v>1</v>
      </c>
      <c r="B57" s="93">
        <v>2005</v>
      </c>
      <c r="C57" s="94">
        <v>2.6841270286496339</v>
      </c>
      <c r="D57" s="94">
        <v>8.4038759928712672</v>
      </c>
      <c r="E57" s="94">
        <v>7.6230028162063794</v>
      </c>
      <c r="F57" s="94">
        <v>1.6721234675516141</v>
      </c>
      <c r="G57" s="94">
        <v>42.300809121429914</v>
      </c>
      <c r="H57" s="94">
        <v>37.316061573291208</v>
      </c>
      <c r="I57" s="95">
        <f t="shared" si="21"/>
        <v>2.6841270286496341E-2</v>
      </c>
      <c r="J57" s="95">
        <f t="shared" si="22"/>
        <v>8.4038759928712667E-2</v>
      </c>
      <c r="K57" s="95">
        <f t="shared" si="23"/>
        <v>7.6230028162063798E-2</v>
      </c>
      <c r="L57" s="95">
        <f t="shared" si="24"/>
        <v>1.6721234675516141E-2</v>
      </c>
      <c r="M57" s="95">
        <f t="shared" si="25"/>
        <v>0.42300809121429916</v>
      </c>
      <c r="N57" s="95">
        <f t="shared" si="26"/>
        <v>0.37316061573291209</v>
      </c>
      <c r="O57" s="95">
        <f t="shared" si="2"/>
        <v>0.62683938426708807</v>
      </c>
      <c r="P57" s="95">
        <f t="shared" si="3"/>
        <v>4.2820012526621376E-2</v>
      </c>
      <c r="Q57" s="95">
        <f t="shared" si="4"/>
        <v>0.13406745338277093</v>
      </c>
      <c r="R57" s="95">
        <f t="shared" si="5"/>
        <v>0.12161014460058747</v>
      </c>
      <c r="S57" s="95">
        <f t="shared" si="6"/>
        <v>2.6675469179504269E-2</v>
      </c>
      <c r="T57" s="95">
        <f t="shared" si="7"/>
        <v>0.67482692031051605</v>
      </c>
      <c r="U57" s="95">
        <f t="shared" si="8"/>
        <v>1</v>
      </c>
      <c r="V57" s="94">
        <f t="shared" si="9"/>
        <v>4.2820012526621383E-2</v>
      </c>
      <c r="W57" s="94">
        <f t="shared" si="11"/>
        <v>0.13406745338277096</v>
      </c>
      <c r="X57" s="94">
        <f t="shared" si="12"/>
        <v>0.1216101446005875</v>
      </c>
      <c r="Y57" s="94">
        <f t="shared" si="13"/>
        <v>2.6675469179504273E-2</v>
      </c>
      <c r="Z57" s="94">
        <f t="shared" si="14"/>
        <v>0.67482692031051617</v>
      </c>
      <c r="AA57" s="94">
        <f t="shared" si="10"/>
        <v>1.0000000000000002</v>
      </c>
    </row>
    <row r="58" spans="1:27">
      <c r="A58" s="100" t="s">
        <v>1</v>
      </c>
      <c r="B58" s="93">
        <v>2006</v>
      </c>
      <c r="C58" s="94">
        <v>3.1136076493355973</v>
      </c>
      <c r="D58" s="94">
        <v>8.2788040359085908</v>
      </c>
      <c r="E58" s="94">
        <v>7.345107666618059</v>
      </c>
      <c r="F58" s="94">
        <v>1.6008488751141385</v>
      </c>
      <c r="G58" s="94">
        <v>42.022255738193806</v>
      </c>
      <c r="H58" s="94">
        <v>37.639376034829816</v>
      </c>
      <c r="I58" s="95">
        <f t="shared" si="21"/>
        <v>3.1136076493355973E-2</v>
      </c>
      <c r="J58" s="95">
        <f t="shared" si="22"/>
        <v>8.2788040359085907E-2</v>
      </c>
      <c r="K58" s="95">
        <f t="shared" si="23"/>
        <v>7.3451076666180587E-2</v>
      </c>
      <c r="L58" s="95">
        <f t="shared" si="24"/>
        <v>1.6008488751141386E-2</v>
      </c>
      <c r="M58" s="95">
        <f t="shared" si="25"/>
        <v>0.42022255738193803</v>
      </c>
      <c r="N58" s="95">
        <f t="shared" si="26"/>
        <v>0.37639376034829813</v>
      </c>
      <c r="O58" s="95">
        <f t="shared" si="2"/>
        <v>0.62360623965170192</v>
      </c>
      <c r="P58" s="95">
        <f t="shared" si="3"/>
        <v>4.9929065031078218E-2</v>
      </c>
      <c r="Q58" s="95">
        <f t="shared" si="4"/>
        <v>0.13275691469239448</v>
      </c>
      <c r="R58" s="95">
        <f t="shared" si="5"/>
        <v>0.11778438379193361</v>
      </c>
      <c r="S58" s="95">
        <f t="shared" si="6"/>
        <v>2.5670828374139563E-2</v>
      </c>
      <c r="T58" s="95">
        <f t="shared" si="7"/>
        <v>0.67385880811045407</v>
      </c>
      <c r="U58" s="95">
        <f t="shared" si="8"/>
        <v>1</v>
      </c>
      <c r="V58" s="94">
        <f t="shared" si="9"/>
        <v>4.9929065031078218E-2</v>
      </c>
      <c r="W58" s="94">
        <f t="shared" si="11"/>
        <v>0.13275691469239448</v>
      </c>
      <c r="X58" s="94">
        <f t="shared" si="12"/>
        <v>0.11778438379193362</v>
      </c>
      <c r="Y58" s="94">
        <f t="shared" si="13"/>
        <v>2.5670828374139566E-2</v>
      </c>
      <c r="Z58" s="94">
        <f t="shared" si="14"/>
        <v>0.67385880811045418</v>
      </c>
      <c r="AA58" s="94">
        <f t="shared" si="10"/>
        <v>1</v>
      </c>
    </row>
    <row r="59" spans="1:27">
      <c r="A59" s="100" t="s">
        <v>1</v>
      </c>
      <c r="B59" s="101">
        <v>2007</v>
      </c>
      <c r="C59" s="94">
        <v>3.1136076493355973</v>
      </c>
      <c r="D59" s="94">
        <v>8.2788040359085908</v>
      </c>
      <c r="E59" s="94">
        <v>7.345107666618059</v>
      </c>
      <c r="F59" s="94">
        <v>1.6008488751141385</v>
      </c>
      <c r="G59" s="94">
        <v>42.022255738193806</v>
      </c>
      <c r="H59" s="94">
        <v>37.639376034829816</v>
      </c>
      <c r="I59" s="95">
        <f t="shared" si="21"/>
        <v>3.1136076493355973E-2</v>
      </c>
      <c r="J59" s="95">
        <f t="shared" si="22"/>
        <v>8.2788040359085907E-2</v>
      </c>
      <c r="K59" s="95">
        <f t="shared" si="23"/>
        <v>7.3451076666180587E-2</v>
      </c>
      <c r="L59" s="95">
        <f t="shared" si="24"/>
        <v>1.6008488751141386E-2</v>
      </c>
      <c r="M59" s="95">
        <f t="shared" si="25"/>
        <v>0.42022255738193803</v>
      </c>
      <c r="N59" s="95">
        <f t="shared" si="26"/>
        <v>0.37639376034829813</v>
      </c>
      <c r="O59" s="95">
        <f t="shared" si="2"/>
        <v>0.62360623965170192</v>
      </c>
      <c r="P59" s="95">
        <f t="shared" si="3"/>
        <v>4.9929065031078218E-2</v>
      </c>
      <c r="Q59" s="95">
        <f t="shared" si="4"/>
        <v>0.13275691469239448</v>
      </c>
      <c r="R59" s="95">
        <f t="shared" si="5"/>
        <v>0.11778438379193361</v>
      </c>
      <c r="S59" s="95">
        <f t="shared" si="6"/>
        <v>2.5670828374139563E-2</v>
      </c>
      <c r="T59" s="95">
        <f t="shared" si="7"/>
        <v>0.67385880811045407</v>
      </c>
      <c r="U59" s="95">
        <f t="shared" si="8"/>
        <v>1</v>
      </c>
      <c r="V59" s="94">
        <f t="shared" si="9"/>
        <v>4.9929065031078218E-2</v>
      </c>
      <c r="W59" s="94">
        <f t="shared" si="11"/>
        <v>0.13275691469239448</v>
      </c>
      <c r="X59" s="94">
        <f t="shared" si="12"/>
        <v>0.11778438379193362</v>
      </c>
      <c r="Y59" s="94">
        <f t="shared" si="13"/>
        <v>2.5670828374139566E-2</v>
      </c>
      <c r="Z59" s="94">
        <f t="shared" si="14"/>
        <v>0.67385880811045418</v>
      </c>
      <c r="AA59" s="94">
        <f t="shared" si="10"/>
        <v>1</v>
      </c>
    </row>
    <row r="60" spans="1:27">
      <c r="A60" s="100" t="s">
        <v>1</v>
      </c>
      <c r="B60" s="101">
        <v>2008</v>
      </c>
      <c r="C60" s="94">
        <v>3.1136076493355973</v>
      </c>
      <c r="D60" s="94">
        <v>8.2788040359085908</v>
      </c>
      <c r="E60" s="94">
        <v>7.345107666618059</v>
      </c>
      <c r="F60" s="94">
        <v>1.6008488751141385</v>
      </c>
      <c r="G60" s="94">
        <v>42.022255738193806</v>
      </c>
      <c r="H60" s="94">
        <v>37.639376034829816</v>
      </c>
      <c r="I60" s="95">
        <f t="shared" si="21"/>
        <v>3.1136076493355973E-2</v>
      </c>
      <c r="J60" s="95">
        <f t="shared" si="22"/>
        <v>8.2788040359085907E-2</v>
      </c>
      <c r="K60" s="95">
        <f t="shared" si="23"/>
        <v>7.3451076666180587E-2</v>
      </c>
      <c r="L60" s="95">
        <f t="shared" si="24"/>
        <v>1.6008488751141386E-2</v>
      </c>
      <c r="M60" s="95">
        <f t="shared" si="25"/>
        <v>0.42022255738193803</v>
      </c>
      <c r="N60" s="95">
        <f t="shared" si="26"/>
        <v>0.37639376034829813</v>
      </c>
      <c r="O60" s="95">
        <f t="shared" si="2"/>
        <v>0.62360623965170192</v>
      </c>
      <c r="P60" s="95">
        <f t="shared" si="3"/>
        <v>4.9929065031078218E-2</v>
      </c>
      <c r="Q60" s="95">
        <f t="shared" si="4"/>
        <v>0.13275691469239448</v>
      </c>
      <c r="R60" s="95">
        <f t="shared" si="5"/>
        <v>0.11778438379193361</v>
      </c>
      <c r="S60" s="95">
        <f t="shared" si="6"/>
        <v>2.5670828374139563E-2</v>
      </c>
      <c r="T60" s="95">
        <f t="shared" si="7"/>
        <v>0.67385880811045407</v>
      </c>
      <c r="U60" s="95">
        <f t="shared" si="8"/>
        <v>1</v>
      </c>
      <c r="V60" s="94">
        <f t="shared" si="9"/>
        <v>4.9929065031078218E-2</v>
      </c>
      <c r="W60" s="94">
        <f t="shared" si="11"/>
        <v>0.13275691469239448</v>
      </c>
      <c r="X60" s="94">
        <f t="shared" si="12"/>
        <v>0.11778438379193362</v>
      </c>
      <c r="Y60" s="94">
        <f t="shared" si="13"/>
        <v>2.5670828374139566E-2</v>
      </c>
      <c r="Z60" s="94">
        <f t="shared" si="14"/>
        <v>0.67385880811045418</v>
      </c>
      <c r="AA60" s="94">
        <f t="shared" si="10"/>
        <v>1</v>
      </c>
    </row>
    <row r="61" spans="1:27" s="97" customFormat="1">
      <c r="A61" s="102" t="s">
        <v>2</v>
      </c>
      <c r="B61" s="97">
        <v>1980</v>
      </c>
      <c r="C61" s="98">
        <v>0.33007948563070572</v>
      </c>
      <c r="D61" s="98">
        <v>5.1759091397306189</v>
      </c>
      <c r="E61" s="98">
        <v>6.3854128186734487</v>
      </c>
      <c r="F61" s="98">
        <v>0.97884423833883594</v>
      </c>
      <c r="G61" s="98">
        <v>48.169054055651593</v>
      </c>
      <c r="H61" s="98">
        <v>38.960700261974814</v>
      </c>
      <c r="I61" s="99">
        <f t="shared" si="21"/>
        <v>3.3007948563070571E-3</v>
      </c>
      <c r="J61" s="99">
        <f t="shared" si="22"/>
        <v>5.1759091397306188E-2</v>
      </c>
      <c r="K61" s="99">
        <f t="shared" si="23"/>
        <v>6.3854128186734485E-2</v>
      </c>
      <c r="L61" s="99">
        <f t="shared" si="24"/>
        <v>9.7884423833883589E-3</v>
      </c>
      <c r="M61" s="99">
        <f t="shared" si="25"/>
        <v>0.48169054055651594</v>
      </c>
      <c r="N61" s="99">
        <f t="shared" si="26"/>
        <v>0.38960700261974812</v>
      </c>
      <c r="O61" s="99">
        <f t="shared" si="2"/>
        <v>0.61039299738025199</v>
      </c>
      <c r="P61" s="99">
        <f t="shared" si="3"/>
        <v>5.4076551835845936E-3</v>
      </c>
      <c r="Q61" s="99">
        <f t="shared" si="4"/>
        <v>8.4796338784113232E-2</v>
      </c>
      <c r="R61" s="99">
        <f t="shared" si="5"/>
        <v>0.10461150186976302</v>
      </c>
      <c r="S61" s="99">
        <f t="shared" si="6"/>
        <v>1.6036295346439772E-2</v>
      </c>
      <c r="T61" s="99">
        <f t="shared" si="7"/>
        <v>0.78914820881609948</v>
      </c>
      <c r="U61" s="99">
        <f t="shared" si="8"/>
        <v>1</v>
      </c>
      <c r="V61" s="98">
        <f t="shared" si="9"/>
        <v>5.4076551835845945E-3</v>
      </c>
      <c r="W61" s="98">
        <f t="shared" si="11"/>
        <v>8.4796338784113245E-2</v>
      </c>
      <c r="X61" s="98">
        <f t="shared" si="12"/>
        <v>0.10461150186976303</v>
      </c>
      <c r="Y61" s="98">
        <f t="shared" si="13"/>
        <v>1.6036295346439772E-2</v>
      </c>
      <c r="Z61" s="98">
        <f t="shared" si="14"/>
        <v>0.78914820881609948</v>
      </c>
      <c r="AA61" s="98">
        <f t="shared" si="10"/>
        <v>1.0000000000000002</v>
      </c>
    </row>
    <row r="62" spans="1:27">
      <c r="A62" s="100" t="s">
        <v>2</v>
      </c>
      <c r="B62" s="93">
        <v>1981</v>
      </c>
      <c r="C62" s="94">
        <v>0.42704506571574885</v>
      </c>
      <c r="D62" s="94">
        <v>6.4634933531899197</v>
      </c>
      <c r="E62" s="94">
        <v>5.9667795221381281</v>
      </c>
      <c r="F62" s="94">
        <v>0.94508409821793915</v>
      </c>
      <c r="G62" s="94">
        <v>42.357390937733982</v>
      </c>
      <c r="H62" s="94">
        <v>43.84020702300429</v>
      </c>
      <c r="I62" s="95">
        <f t="shared" si="21"/>
        <v>4.2704506571574884E-3</v>
      </c>
      <c r="J62" s="95">
        <f t="shared" si="22"/>
        <v>6.4634933531899197E-2</v>
      </c>
      <c r="K62" s="95">
        <f t="shared" si="23"/>
        <v>5.9667795221381284E-2</v>
      </c>
      <c r="L62" s="95">
        <f t="shared" si="24"/>
        <v>9.4508409821793919E-3</v>
      </c>
      <c r="M62" s="95">
        <f t="shared" si="25"/>
        <v>0.4235739093773398</v>
      </c>
      <c r="N62" s="95">
        <f t="shared" si="26"/>
        <v>0.43840207023004291</v>
      </c>
      <c r="O62" s="95">
        <f t="shared" si="2"/>
        <v>0.56159792976995715</v>
      </c>
      <c r="P62" s="95">
        <f t="shared" si="3"/>
        <v>7.6041068365525471E-3</v>
      </c>
      <c r="Q62" s="95">
        <f t="shared" si="4"/>
        <v>0.11509111787213155</v>
      </c>
      <c r="R62" s="95">
        <f t="shared" si="5"/>
        <v>0.10624646576924264</v>
      </c>
      <c r="S62" s="95">
        <f t="shared" si="6"/>
        <v>1.6828482587267841E-2</v>
      </c>
      <c r="T62" s="95">
        <f t="shared" si="7"/>
        <v>0.75422982693480545</v>
      </c>
      <c r="U62" s="95">
        <f t="shared" si="8"/>
        <v>1</v>
      </c>
      <c r="V62" s="94">
        <f t="shared" si="9"/>
        <v>7.6041068365525471E-3</v>
      </c>
      <c r="W62" s="94">
        <f t="shared" si="11"/>
        <v>0.11509111787213155</v>
      </c>
      <c r="X62" s="94">
        <f t="shared" si="12"/>
        <v>0.10624646576924265</v>
      </c>
      <c r="Y62" s="94">
        <f t="shared" si="13"/>
        <v>1.6828482587267841E-2</v>
      </c>
      <c r="Z62" s="94">
        <f t="shared" si="14"/>
        <v>0.75422982693480556</v>
      </c>
      <c r="AA62" s="94">
        <f t="shared" si="10"/>
        <v>1.0000000000000002</v>
      </c>
    </row>
    <row r="63" spans="1:27">
      <c r="A63" s="100" t="s">
        <v>2</v>
      </c>
      <c r="B63" s="93">
        <v>1982</v>
      </c>
      <c r="C63" s="94">
        <v>0.28584033115067392</v>
      </c>
      <c r="D63" s="94">
        <v>6.9876171785330499</v>
      </c>
      <c r="E63" s="94">
        <v>6.302861861610455</v>
      </c>
      <c r="F63" s="94">
        <v>1.130906026785846</v>
      </c>
      <c r="G63" s="94">
        <v>44.407967905554052</v>
      </c>
      <c r="H63" s="94">
        <v>40.884806696365921</v>
      </c>
      <c r="I63" s="95">
        <f t="shared" si="21"/>
        <v>2.8584033115067391E-3</v>
      </c>
      <c r="J63" s="95">
        <f t="shared" si="22"/>
        <v>6.9876171785330496E-2</v>
      </c>
      <c r="K63" s="95">
        <f t="shared" si="23"/>
        <v>6.3028618616104551E-2</v>
      </c>
      <c r="L63" s="95">
        <f t="shared" si="24"/>
        <v>1.130906026785846E-2</v>
      </c>
      <c r="M63" s="95">
        <f t="shared" si="25"/>
        <v>0.44407967905554052</v>
      </c>
      <c r="N63" s="95">
        <f t="shared" si="26"/>
        <v>0.40884806696365922</v>
      </c>
      <c r="O63" s="95">
        <f t="shared" si="2"/>
        <v>0.59115193303634073</v>
      </c>
      <c r="P63" s="95">
        <f t="shared" si="3"/>
        <v>4.8353107750575865E-3</v>
      </c>
      <c r="Q63" s="95">
        <f t="shared" si="4"/>
        <v>0.11820340572418445</v>
      </c>
      <c r="R63" s="95">
        <f t="shared" si="5"/>
        <v>0.10661999918087031</v>
      </c>
      <c r="S63" s="95">
        <f t="shared" si="6"/>
        <v>1.913054772530574E-2</v>
      </c>
      <c r="T63" s="95">
        <f t="shared" si="7"/>
        <v>0.75121073659458193</v>
      </c>
      <c r="U63" s="95">
        <f t="shared" si="8"/>
        <v>1</v>
      </c>
      <c r="V63" s="94">
        <f t="shared" si="9"/>
        <v>4.8353107750575865E-3</v>
      </c>
      <c r="W63" s="94">
        <f t="shared" si="11"/>
        <v>0.11820340572418445</v>
      </c>
      <c r="X63" s="94">
        <f t="shared" si="12"/>
        <v>0.10661999918087031</v>
      </c>
      <c r="Y63" s="94">
        <f t="shared" si="13"/>
        <v>1.913054772530574E-2</v>
      </c>
      <c r="Z63" s="94">
        <f t="shared" si="14"/>
        <v>0.75121073659458193</v>
      </c>
      <c r="AA63" s="94">
        <f t="shared" si="10"/>
        <v>1</v>
      </c>
    </row>
    <row r="64" spans="1:27">
      <c r="A64" s="100" t="s">
        <v>2</v>
      </c>
      <c r="B64" s="93">
        <v>1983</v>
      </c>
      <c r="C64" s="94">
        <v>0.3646985149984065</v>
      </c>
      <c r="D64" s="94">
        <v>7.3821279226995786</v>
      </c>
      <c r="E64" s="94">
        <v>6.4037713731385182</v>
      </c>
      <c r="F64" s="94">
        <v>1.1832432111826965</v>
      </c>
      <c r="G64" s="94">
        <v>44.574042028219154</v>
      </c>
      <c r="H64" s="94">
        <v>40.092116949761639</v>
      </c>
      <c r="I64" s="95">
        <f t="shared" si="21"/>
        <v>3.6469851499840648E-3</v>
      </c>
      <c r="J64" s="95">
        <f t="shared" si="22"/>
        <v>7.3821279226995787E-2</v>
      </c>
      <c r="K64" s="95">
        <f t="shared" si="23"/>
        <v>6.4037713731385185E-2</v>
      </c>
      <c r="L64" s="95">
        <f t="shared" si="24"/>
        <v>1.1832432111826965E-2</v>
      </c>
      <c r="M64" s="95">
        <f t="shared" si="25"/>
        <v>0.44574042028219152</v>
      </c>
      <c r="N64" s="95">
        <f t="shared" si="26"/>
        <v>0.40092116949761641</v>
      </c>
      <c r="O64" s="95">
        <f t="shared" si="2"/>
        <v>0.59907883050238353</v>
      </c>
      <c r="P64" s="95">
        <f t="shared" si="3"/>
        <v>6.0876548532448182E-3</v>
      </c>
      <c r="Q64" s="95">
        <f t="shared" si="4"/>
        <v>0.12322465002659125</v>
      </c>
      <c r="R64" s="95">
        <f t="shared" si="5"/>
        <v>0.10689363481210575</v>
      </c>
      <c r="S64" s="95">
        <f t="shared" si="6"/>
        <v>1.9751043617923146E-2</v>
      </c>
      <c r="T64" s="95">
        <f t="shared" si="7"/>
        <v>0.74404301669013506</v>
      </c>
      <c r="U64" s="95">
        <f t="shared" si="8"/>
        <v>1</v>
      </c>
      <c r="V64" s="94">
        <f t="shared" si="9"/>
        <v>6.0876548532448182E-3</v>
      </c>
      <c r="W64" s="94">
        <f t="shared" si="11"/>
        <v>0.12322465002659125</v>
      </c>
      <c r="X64" s="94">
        <f t="shared" si="12"/>
        <v>0.10689363481210575</v>
      </c>
      <c r="Y64" s="94">
        <f t="shared" si="13"/>
        <v>1.9751043617923146E-2</v>
      </c>
      <c r="Z64" s="94">
        <f t="shared" si="14"/>
        <v>0.74404301669013506</v>
      </c>
      <c r="AA64" s="94">
        <f t="shared" si="10"/>
        <v>1</v>
      </c>
    </row>
    <row r="65" spans="1:27">
      <c r="A65" s="100" t="s">
        <v>2</v>
      </c>
      <c r="B65" s="93">
        <v>1984</v>
      </c>
      <c r="C65" s="94">
        <v>0.61260233527323082</v>
      </c>
      <c r="D65" s="94">
        <v>10.575665751090717</v>
      </c>
      <c r="E65" s="94">
        <v>6.6325115721822963</v>
      </c>
      <c r="F65" s="94">
        <v>1.2194922097366641</v>
      </c>
      <c r="G65" s="94">
        <v>43.140720551932418</v>
      </c>
      <c r="H65" s="94">
        <v>37.819007579784667</v>
      </c>
      <c r="I65" s="95">
        <f t="shared" si="21"/>
        <v>6.1260233527323082E-3</v>
      </c>
      <c r="J65" s="95">
        <f t="shared" si="22"/>
        <v>0.10575665751090718</v>
      </c>
      <c r="K65" s="95">
        <f t="shared" si="23"/>
        <v>6.6325115721822966E-2</v>
      </c>
      <c r="L65" s="95">
        <f t="shared" si="24"/>
        <v>1.2194922097366641E-2</v>
      </c>
      <c r="M65" s="95">
        <f t="shared" si="25"/>
        <v>0.43140720551932416</v>
      </c>
      <c r="N65" s="95">
        <f t="shared" si="26"/>
        <v>0.37819007579784669</v>
      </c>
      <c r="O65" s="95">
        <f t="shared" si="2"/>
        <v>0.62180992420215331</v>
      </c>
      <c r="P65" s="95">
        <f t="shared" si="3"/>
        <v>9.8519227730123997E-3</v>
      </c>
      <c r="Q65" s="95">
        <f t="shared" si="4"/>
        <v>0.17007875460753374</v>
      </c>
      <c r="R65" s="95">
        <f t="shared" si="5"/>
        <v>0.10666461428212967</v>
      </c>
      <c r="S65" s="95">
        <f t="shared" si="6"/>
        <v>1.9611977266226481E-2</v>
      </c>
      <c r="T65" s="95">
        <f t="shared" si="7"/>
        <v>0.69379273107109762</v>
      </c>
      <c r="U65" s="95">
        <f t="shared" si="8"/>
        <v>1</v>
      </c>
      <c r="V65" s="94">
        <f t="shared" si="9"/>
        <v>9.8519227730123997E-3</v>
      </c>
      <c r="W65" s="94">
        <f t="shared" si="11"/>
        <v>0.17007875460753374</v>
      </c>
      <c r="X65" s="94">
        <f t="shared" si="12"/>
        <v>0.10666461428212967</v>
      </c>
      <c r="Y65" s="94">
        <f t="shared" si="13"/>
        <v>1.9611977266226481E-2</v>
      </c>
      <c r="Z65" s="94">
        <f t="shared" si="14"/>
        <v>0.69379273107109762</v>
      </c>
      <c r="AA65" s="94">
        <f t="shared" si="10"/>
        <v>1</v>
      </c>
    </row>
    <row r="66" spans="1:27">
      <c r="A66" s="100" t="s">
        <v>2</v>
      </c>
      <c r="B66" s="93">
        <v>1985</v>
      </c>
      <c r="C66" s="94">
        <v>1.0074307519227914</v>
      </c>
      <c r="D66" s="94">
        <v>12.197818044862569</v>
      </c>
      <c r="E66" s="94">
        <v>6.9501131823503997</v>
      </c>
      <c r="F66" s="94">
        <v>1.2054891908554943</v>
      </c>
      <c r="G66" s="94">
        <v>43.536855834123614</v>
      </c>
      <c r="H66" s="94">
        <v>35.102292995885129</v>
      </c>
      <c r="I66" s="95">
        <f t="shared" si="21"/>
        <v>1.0074307519227913E-2</v>
      </c>
      <c r="J66" s="95">
        <f t="shared" si="22"/>
        <v>0.12197818044862568</v>
      </c>
      <c r="K66" s="95">
        <f t="shared" si="23"/>
        <v>6.9501131823503995E-2</v>
      </c>
      <c r="L66" s="95">
        <f t="shared" si="24"/>
        <v>1.2054891908554943E-2</v>
      </c>
      <c r="M66" s="95">
        <f t="shared" si="25"/>
        <v>0.43536855834123611</v>
      </c>
      <c r="N66" s="95">
        <f t="shared" si="26"/>
        <v>0.35102292995885132</v>
      </c>
      <c r="O66" s="95">
        <f t="shared" ref="O66:O127" si="27">SUM(I66:M66)</f>
        <v>0.64897707004114868</v>
      </c>
      <c r="P66" s="95">
        <f t="shared" si="3"/>
        <v>1.5523364359528368E-2</v>
      </c>
      <c r="Q66" s="95">
        <f t="shared" si="4"/>
        <v>0.18795453041336516</v>
      </c>
      <c r="R66" s="95">
        <f t="shared" si="5"/>
        <v>0.10709335511514644</v>
      </c>
      <c r="S66" s="95">
        <f t="shared" si="6"/>
        <v>1.8575220088732251E-2</v>
      </c>
      <c r="T66" s="95">
        <f t="shared" si="7"/>
        <v>0.67085353002322778</v>
      </c>
      <c r="U66" s="95">
        <f t="shared" si="8"/>
        <v>1</v>
      </c>
      <c r="V66" s="94">
        <f t="shared" si="9"/>
        <v>1.5523364359528368E-2</v>
      </c>
      <c r="W66" s="94">
        <f t="shared" si="11"/>
        <v>0.18795453041336516</v>
      </c>
      <c r="X66" s="94">
        <f t="shared" si="12"/>
        <v>0.10709335511514644</v>
      </c>
      <c r="Y66" s="94">
        <f t="shared" si="13"/>
        <v>1.8575220088732251E-2</v>
      </c>
      <c r="Z66" s="94">
        <f t="shared" si="14"/>
        <v>0.67085353002322778</v>
      </c>
      <c r="AA66" s="94">
        <f t="shared" si="10"/>
        <v>1</v>
      </c>
    </row>
    <row r="67" spans="1:27">
      <c r="A67" s="100" t="s">
        <v>2</v>
      </c>
      <c r="B67" s="93">
        <v>1986</v>
      </c>
      <c r="C67" s="94">
        <v>1.0275602627841587</v>
      </c>
      <c r="D67" s="94">
        <v>10.546174940473788</v>
      </c>
      <c r="E67" s="94">
        <v>6.8328989846329984</v>
      </c>
      <c r="F67" s="94">
        <v>1.3843893012213189</v>
      </c>
      <c r="G67" s="94">
        <v>49.125254344585798</v>
      </c>
      <c r="H67" s="94">
        <v>31.083722166301936</v>
      </c>
      <c r="I67" s="95">
        <f t="shared" si="21"/>
        <v>1.0275602627841586E-2</v>
      </c>
      <c r="J67" s="95">
        <f t="shared" si="22"/>
        <v>0.10546174940473789</v>
      </c>
      <c r="K67" s="95">
        <f t="shared" si="23"/>
        <v>6.8328989846329985E-2</v>
      </c>
      <c r="L67" s="95">
        <f t="shared" si="24"/>
        <v>1.3843893012213188E-2</v>
      </c>
      <c r="M67" s="95">
        <f t="shared" si="25"/>
        <v>0.491252543445858</v>
      </c>
      <c r="N67" s="95">
        <f t="shared" si="26"/>
        <v>0.31083722166301936</v>
      </c>
      <c r="O67" s="95">
        <f t="shared" si="27"/>
        <v>0.6891627783369807</v>
      </c>
      <c r="P67" s="95">
        <f t="shared" ref="P67:P118" si="28">I67/$O67</f>
        <v>1.4910269316398155E-2</v>
      </c>
      <c r="Q67" s="95">
        <f t="shared" ref="Q67:Q118" si="29">J67/$O67</f>
        <v>0.15302879482149012</v>
      </c>
      <c r="R67" s="95">
        <f t="shared" ref="R67:R118" si="30">K67/$O67</f>
        <v>9.914782398900697E-2</v>
      </c>
      <c r="S67" s="95">
        <f t="shared" ref="S67:S118" si="31">L67/$O67</f>
        <v>2.0087987116222235E-2</v>
      </c>
      <c r="T67" s="95">
        <f t="shared" ref="T67:T118" si="32">M67/$O67</f>
        <v>0.71282512475688242</v>
      </c>
      <c r="U67" s="95">
        <f t="shared" ref="U67:U128" si="33">SUM(P67:T67)</f>
        <v>0.99999999999999989</v>
      </c>
      <c r="V67" s="94">
        <f t="shared" ref="V67:V118" si="34">I67+P67*$N67</f>
        <v>1.4910269316398155E-2</v>
      </c>
      <c r="W67" s="94">
        <f t="shared" si="11"/>
        <v>0.15302879482149012</v>
      </c>
      <c r="X67" s="94">
        <f t="shared" si="12"/>
        <v>9.914782398900697E-2</v>
      </c>
      <c r="Y67" s="94">
        <f t="shared" si="13"/>
        <v>2.0087987116222235E-2</v>
      </c>
      <c r="Z67" s="94">
        <f t="shared" si="14"/>
        <v>0.71282512475688253</v>
      </c>
      <c r="AA67" s="94">
        <f t="shared" ref="AA67:AA118" si="35">SUM(V67:Z67)</f>
        <v>1</v>
      </c>
    </row>
    <row r="68" spans="1:27">
      <c r="A68" s="100" t="s">
        <v>2</v>
      </c>
      <c r="B68" s="93">
        <v>1987</v>
      </c>
      <c r="C68" s="94">
        <v>0.93540452809628727</v>
      </c>
      <c r="D68" s="94">
        <v>9.2112064357363082</v>
      </c>
      <c r="E68" s="94">
        <v>7.1792401523763791</v>
      </c>
      <c r="F68" s="94">
        <v>1.6141105608781074</v>
      </c>
      <c r="G68" s="94">
        <v>51.979852280901817</v>
      </c>
      <c r="H68" s="94">
        <v>29.080186042011107</v>
      </c>
      <c r="I68" s="95">
        <f t="shared" si="21"/>
        <v>9.3540452809628728E-3</v>
      </c>
      <c r="J68" s="95">
        <f t="shared" si="22"/>
        <v>9.2112064357363077E-2</v>
      </c>
      <c r="K68" s="95">
        <f t="shared" si="23"/>
        <v>7.1792401523763788E-2</v>
      </c>
      <c r="L68" s="95">
        <f t="shared" si="24"/>
        <v>1.6141105608781074E-2</v>
      </c>
      <c r="M68" s="95">
        <f t="shared" si="25"/>
        <v>0.51979852280901817</v>
      </c>
      <c r="N68" s="95">
        <f t="shared" si="26"/>
        <v>0.29080186042011108</v>
      </c>
      <c r="O68" s="95">
        <f t="shared" si="27"/>
        <v>0.70919813957988898</v>
      </c>
      <c r="P68" s="95">
        <f t="shared" si="28"/>
        <v>1.318960775405301E-2</v>
      </c>
      <c r="Q68" s="95">
        <f t="shared" si="29"/>
        <v>0.12988198814498855</v>
      </c>
      <c r="R68" s="95">
        <f t="shared" si="30"/>
        <v>0.10123038614609423</v>
      </c>
      <c r="S68" s="95">
        <f t="shared" si="31"/>
        <v>2.2759655881701348E-2</v>
      </c>
      <c r="T68" s="95">
        <f t="shared" si="32"/>
        <v>0.73293836207316287</v>
      </c>
      <c r="U68" s="95">
        <f t="shared" si="33"/>
        <v>1</v>
      </c>
      <c r="V68" s="94">
        <f t="shared" si="34"/>
        <v>1.318960775405301E-2</v>
      </c>
      <c r="W68" s="94">
        <f t="shared" ref="W68:W118" si="36">J68+Q68*$N68</f>
        <v>0.12988198814498855</v>
      </c>
      <c r="X68" s="94">
        <f t="shared" ref="X68:X118" si="37">K68+R68*$N68</f>
        <v>0.10123038614609423</v>
      </c>
      <c r="Y68" s="94">
        <f t="shared" ref="Y68:Y118" si="38">L68+S68*$N68</f>
        <v>2.2759655881701348E-2</v>
      </c>
      <c r="Z68" s="94">
        <f t="shared" ref="Z68:Z118" si="39">M68+T68*$N68</f>
        <v>0.73293836207316287</v>
      </c>
      <c r="AA68" s="94">
        <f t="shared" si="35"/>
        <v>1</v>
      </c>
    </row>
    <row r="69" spans="1:27">
      <c r="A69" s="100" t="s">
        <v>2</v>
      </c>
      <c r="B69" s="93">
        <v>1988</v>
      </c>
      <c r="C69" s="94">
        <v>1.0156615592625022</v>
      </c>
      <c r="D69" s="94">
        <v>8.6894811533179386</v>
      </c>
      <c r="E69" s="94">
        <v>7.8159996046496856</v>
      </c>
      <c r="F69" s="94">
        <v>1.9221058346139968</v>
      </c>
      <c r="G69" s="94">
        <v>52.225012206647172</v>
      </c>
      <c r="H69" s="94">
        <v>28.331739641508719</v>
      </c>
      <c r="I69" s="95">
        <f t="shared" si="21"/>
        <v>1.0156615592625023E-2</v>
      </c>
      <c r="J69" s="95">
        <f t="shared" si="22"/>
        <v>8.6894811533179392E-2</v>
      </c>
      <c r="K69" s="95">
        <f t="shared" si="23"/>
        <v>7.8159996046496857E-2</v>
      </c>
      <c r="L69" s="95">
        <f t="shared" si="24"/>
        <v>1.9221058346139967E-2</v>
      </c>
      <c r="M69" s="95">
        <f t="shared" si="25"/>
        <v>0.5222501220664717</v>
      </c>
      <c r="N69" s="95">
        <f t="shared" si="26"/>
        <v>0.28331739641508719</v>
      </c>
      <c r="O69" s="95">
        <f t="shared" si="27"/>
        <v>0.71668260358491298</v>
      </c>
      <c r="P69" s="95">
        <f t="shared" si="28"/>
        <v>1.4171706612970215E-2</v>
      </c>
      <c r="Q69" s="95">
        <f t="shared" si="29"/>
        <v>0.12124587801981444</v>
      </c>
      <c r="R69" s="95">
        <f t="shared" si="30"/>
        <v>0.10905803441514178</v>
      </c>
      <c r="S69" s="95">
        <f t="shared" si="31"/>
        <v>2.6819485013302186E-2</v>
      </c>
      <c r="T69" s="95">
        <f t="shared" si="32"/>
        <v>0.7287048959387713</v>
      </c>
      <c r="U69" s="95">
        <f t="shared" si="33"/>
        <v>1</v>
      </c>
      <c r="V69" s="94">
        <f t="shared" si="34"/>
        <v>1.4171706612970219E-2</v>
      </c>
      <c r="W69" s="94">
        <f t="shared" si="36"/>
        <v>0.12124587801981446</v>
      </c>
      <c r="X69" s="94">
        <f t="shared" si="37"/>
        <v>0.10905803441514181</v>
      </c>
      <c r="Y69" s="94">
        <f t="shared" si="38"/>
        <v>2.6819485013302193E-2</v>
      </c>
      <c r="Z69" s="94">
        <f t="shared" si="39"/>
        <v>0.72870489593877141</v>
      </c>
      <c r="AA69" s="94">
        <f t="shared" si="35"/>
        <v>1</v>
      </c>
    </row>
    <row r="70" spans="1:27">
      <c r="A70" s="100" t="s">
        <v>2</v>
      </c>
      <c r="B70" s="93">
        <v>1989</v>
      </c>
      <c r="C70" s="94">
        <v>0.88039455141148082</v>
      </c>
      <c r="D70" s="94">
        <v>8.4168910752331083</v>
      </c>
      <c r="E70" s="94">
        <v>7.6656322867143256</v>
      </c>
      <c r="F70" s="94">
        <v>2.3028671000073646</v>
      </c>
      <c r="G70" s="94">
        <v>51.954129430547432</v>
      </c>
      <c r="H70" s="94">
        <v>28.780085556086281</v>
      </c>
      <c r="I70" s="95">
        <f t="shared" si="21"/>
        <v>8.8039455141148085E-3</v>
      </c>
      <c r="J70" s="95">
        <f t="shared" si="22"/>
        <v>8.4168910752331086E-2</v>
      </c>
      <c r="K70" s="95">
        <f t="shared" si="23"/>
        <v>7.6656322867143259E-2</v>
      </c>
      <c r="L70" s="95">
        <f t="shared" si="24"/>
        <v>2.3028671000073647E-2</v>
      </c>
      <c r="M70" s="95">
        <f t="shared" si="25"/>
        <v>0.51954129430547435</v>
      </c>
      <c r="N70" s="95">
        <f t="shared" si="26"/>
        <v>0.28780085556086282</v>
      </c>
      <c r="O70" s="95">
        <f t="shared" si="27"/>
        <v>0.71219914443913712</v>
      </c>
      <c r="P70" s="95">
        <f t="shared" si="28"/>
        <v>1.2361634499080999E-2</v>
      </c>
      <c r="Q70" s="95">
        <f t="shared" si="29"/>
        <v>0.11818170719457241</v>
      </c>
      <c r="R70" s="95">
        <f t="shared" si="30"/>
        <v>0.10763327008418518</v>
      </c>
      <c r="S70" s="95">
        <f t="shared" si="31"/>
        <v>3.2334595147834558E-2</v>
      </c>
      <c r="T70" s="95">
        <f t="shared" si="32"/>
        <v>0.7294887930743269</v>
      </c>
      <c r="U70" s="95">
        <f t="shared" si="33"/>
        <v>1</v>
      </c>
      <c r="V70" s="94">
        <f t="shared" si="34"/>
        <v>1.2361634499080999E-2</v>
      </c>
      <c r="W70" s="94">
        <f t="shared" si="36"/>
        <v>0.11818170719457241</v>
      </c>
      <c r="X70" s="94">
        <f t="shared" si="37"/>
        <v>0.10763327008418518</v>
      </c>
      <c r="Y70" s="94">
        <f t="shared" si="38"/>
        <v>3.2334595147834558E-2</v>
      </c>
      <c r="Z70" s="94">
        <f t="shared" si="39"/>
        <v>0.72948879307432679</v>
      </c>
      <c r="AA70" s="94">
        <f t="shared" si="35"/>
        <v>1</v>
      </c>
    </row>
    <row r="71" spans="1:27">
      <c r="A71" s="100" t="s">
        <v>2</v>
      </c>
      <c r="B71" s="93">
        <v>1990</v>
      </c>
      <c r="C71" s="94">
        <v>0.57229845915617128</v>
      </c>
      <c r="D71" s="94">
        <v>7.5068281370910661</v>
      </c>
      <c r="E71" s="94">
        <v>6.8907233678556734</v>
      </c>
      <c r="F71" s="94">
        <v>2.4318341777542822</v>
      </c>
      <c r="G71" s="94">
        <v>54.731331442528052</v>
      </c>
      <c r="H71" s="94">
        <v>27.866984415614748</v>
      </c>
      <c r="I71" s="95">
        <f t="shared" si="21"/>
        <v>5.7229845915617132E-3</v>
      </c>
      <c r="J71" s="95">
        <f t="shared" si="22"/>
        <v>7.5068281370910664E-2</v>
      </c>
      <c r="K71" s="95">
        <f t="shared" si="23"/>
        <v>6.8907233678556737E-2</v>
      </c>
      <c r="L71" s="95">
        <f t="shared" si="24"/>
        <v>2.4318341777542822E-2</v>
      </c>
      <c r="M71" s="95">
        <f t="shared" si="25"/>
        <v>0.54731331442528053</v>
      </c>
      <c r="N71" s="95">
        <f t="shared" si="26"/>
        <v>0.27866984415614748</v>
      </c>
      <c r="O71" s="95">
        <f t="shared" si="27"/>
        <v>0.72133015584385252</v>
      </c>
      <c r="P71" s="95">
        <f t="shared" si="28"/>
        <v>7.9339322572292079E-3</v>
      </c>
      <c r="Q71" s="95">
        <f t="shared" si="29"/>
        <v>0.10406924036482514</v>
      </c>
      <c r="R71" s="95">
        <f t="shared" si="30"/>
        <v>9.552800908197881E-2</v>
      </c>
      <c r="S71" s="95">
        <f t="shared" si="31"/>
        <v>3.3713191637044289E-2</v>
      </c>
      <c r="T71" s="95">
        <f t="shared" si="32"/>
        <v>0.75875562665892249</v>
      </c>
      <c r="U71" s="95">
        <f t="shared" si="33"/>
        <v>0.99999999999999989</v>
      </c>
      <c r="V71" s="94">
        <f t="shared" si="34"/>
        <v>7.9339322572292079E-3</v>
      </c>
      <c r="W71" s="94">
        <f t="shared" si="36"/>
        <v>0.10406924036482514</v>
      </c>
      <c r="X71" s="94">
        <f t="shared" si="37"/>
        <v>9.552800908197881E-2</v>
      </c>
      <c r="Y71" s="94">
        <f t="shared" si="38"/>
        <v>3.3713191637044289E-2</v>
      </c>
      <c r="Z71" s="94">
        <f t="shared" si="39"/>
        <v>0.75875562665892249</v>
      </c>
      <c r="AA71" s="94">
        <f t="shared" si="35"/>
        <v>0.99999999999999989</v>
      </c>
    </row>
    <row r="72" spans="1:27">
      <c r="A72" s="100" t="s">
        <v>2</v>
      </c>
      <c r="B72" s="93">
        <v>1991</v>
      </c>
      <c r="C72" s="94">
        <v>0.74492357771090156</v>
      </c>
      <c r="D72" s="94">
        <v>6.7930894334665455</v>
      </c>
      <c r="E72" s="94">
        <v>6.3599883384873479</v>
      </c>
      <c r="F72" s="94">
        <v>2.2268246429063323</v>
      </c>
      <c r="G72" s="94">
        <v>56.038374895501661</v>
      </c>
      <c r="H72" s="94">
        <v>27.836799111927217</v>
      </c>
      <c r="I72" s="95">
        <f t="shared" si="21"/>
        <v>7.4492357771090154E-3</v>
      </c>
      <c r="J72" s="95">
        <f t="shared" si="22"/>
        <v>6.7930894334665454E-2</v>
      </c>
      <c r="K72" s="95">
        <f t="shared" si="23"/>
        <v>6.3599883384873476E-2</v>
      </c>
      <c r="L72" s="95">
        <f t="shared" si="24"/>
        <v>2.2268246429063322E-2</v>
      </c>
      <c r="M72" s="95">
        <f t="shared" si="25"/>
        <v>0.56038374895501664</v>
      </c>
      <c r="N72" s="95">
        <f t="shared" si="26"/>
        <v>0.27836799111927218</v>
      </c>
      <c r="O72" s="95">
        <f t="shared" si="27"/>
        <v>0.72163200888072798</v>
      </c>
      <c r="P72" s="95">
        <f t="shared" si="28"/>
        <v>1.0322762412746898E-2</v>
      </c>
      <c r="Q72" s="95">
        <f t="shared" si="29"/>
        <v>9.4135090321212644E-2</v>
      </c>
      <c r="R72" s="95">
        <f t="shared" si="30"/>
        <v>8.8133401238005962E-2</v>
      </c>
      <c r="S72" s="95">
        <f t="shared" si="31"/>
        <v>3.0858174464297963E-2</v>
      </c>
      <c r="T72" s="95">
        <f t="shared" si="32"/>
        <v>0.77655057156373641</v>
      </c>
      <c r="U72" s="95">
        <f t="shared" si="33"/>
        <v>0.99999999999999989</v>
      </c>
      <c r="V72" s="94">
        <f t="shared" si="34"/>
        <v>1.03227624127469E-2</v>
      </c>
      <c r="W72" s="94">
        <f t="shared" si="36"/>
        <v>9.4135090321212658E-2</v>
      </c>
      <c r="X72" s="94">
        <f t="shared" si="37"/>
        <v>8.8133401238005976E-2</v>
      </c>
      <c r="Y72" s="94">
        <f t="shared" si="38"/>
        <v>3.085817446429797E-2</v>
      </c>
      <c r="Z72" s="94">
        <f t="shared" si="39"/>
        <v>0.77655057156373652</v>
      </c>
      <c r="AA72" s="94">
        <f t="shared" si="35"/>
        <v>1</v>
      </c>
    </row>
    <row r="73" spans="1:27">
      <c r="A73" s="100" t="s">
        <v>2</v>
      </c>
      <c r="B73" s="93">
        <v>1992</v>
      </c>
      <c r="C73" s="94">
        <v>0.83921155598376918</v>
      </c>
      <c r="D73" s="94">
        <v>6.7669745719949184</v>
      </c>
      <c r="E73" s="94">
        <v>6.4350338223699373</v>
      </c>
      <c r="F73" s="94">
        <v>1.9398057668641124</v>
      </c>
      <c r="G73" s="94">
        <v>55.122026842777608</v>
      </c>
      <c r="H73" s="94">
        <v>28.896947440009651</v>
      </c>
      <c r="I73" s="95">
        <f t="shared" si="21"/>
        <v>8.3921155598376922E-3</v>
      </c>
      <c r="J73" s="95">
        <f t="shared" si="22"/>
        <v>6.7669745719949187E-2</v>
      </c>
      <c r="K73" s="95">
        <f t="shared" si="23"/>
        <v>6.4350338223699372E-2</v>
      </c>
      <c r="L73" s="95">
        <f t="shared" si="24"/>
        <v>1.9398057668641125E-2</v>
      </c>
      <c r="M73" s="95">
        <f t="shared" si="25"/>
        <v>0.55122026842777605</v>
      </c>
      <c r="N73" s="95">
        <f t="shared" si="26"/>
        <v>0.28896947440009652</v>
      </c>
      <c r="O73" s="95">
        <f t="shared" si="27"/>
        <v>0.71103052559990343</v>
      </c>
      <c r="P73" s="95">
        <f t="shared" si="28"/>
        <v>1.1802750033491434E-2</v>
      </c>
      <c r="Q73" s="95">
        <f t="shared" si="29"/>
        <v>9.5171365058983312E-2</v>
      </c>
      <c r="R73" s="95">
        <f t="shared" si="30"/>
        <v>9.0502919223343276E-2</v>
      </c>
      <c r="S73" s="95">
        <f t="shared" si="31"/>
        <v>2.7281610240678194E-2</v>
      </c>
      <c r="T73" s="95">
        <f t="shared" si="32"/>
        <v>0.77524135544350381</v>
      </c>
      <c r="U73" s="95">
        <f t="shared" si="33"/>
        <v>1</v>
      </c>
      <c r="V73" s="94">
        <f t="shared" si="34"/>
        <v>1.1802750033491433E-2</v>
      </c>
      <c r="W73" s="94">
        <f t="shared" si="36"/>
        <v>9.5171365058983298E-2</v>
      </c>
      <c r="X73" s="94">
        <f t="shared" si="37"/>
        <v>9.0502919223343276E-2</v>
      </c>
      <c r="Y73" s="94">
        <f t="shared" si="38"/>
        <v>2.7281610240678194E-2</v>
      </c>
      <c r="Z73" s="94">
        <f t="shared" si="39"/>
        <v>0.77524135544350381</v>
      </c>
      <c r="AA73" s="94">
        <f t="shared" si="35"/>
        <v>1</v>
      </c>
    </row>
    <row r="74" spans="1:27">
      <c r="A74" s="100" t="s">
        <v>2</v>
      </c>
      <c r="B74" s="93">
        <v>1993</v>
      </c>
      <c r="C74" s="94">
        <v>1.464927838964533</v>
      </c>
      <c r="D74" s="94">
        <v>7.9994484946625146</v>
      </c>
      <c r="E74" s="94">
        <v>6.1489463915893836</v>
      </c>
      <c r="F74" s="94">
        <v>2.0122963983681541</v>
      </c>
      <c r="G74" s="94">
        <v>50.401972975931898</v>
      </c>
      <c r="H74" s="94">
        <v>31.972407900483507</v>
      </c>
      <c r="I74" s="95">
        <f t="shared" si="21"/>
        <v>1.464927838964533E-2</v>
      </c>
      <c r="J74" s="95">
        <f t="shared" si="22"/>
        <v>7.9994484946625144E-2</v>
      </c>
      <c r="K74" s="95">
        <f t="shared" si="23"/>
        <v>6.1489463915893834E-2</v>
      </c>
      <c r="L74" s="95">
        <f t="shared" si="24"/>
        <v>2.012296398368154E-2</v>
      </c>
      <c r="M74" s="95">
        <f t="shared" si="25"/>
        <v>0.50401972975931897</v>
      </c>
      <c r="N74" s="95">
        <f t="shared" si="26"/>
        <v>0.31972407900483507</v>
      </c>
      <c r="O74" s="95">
        <f t="shared" si="27"/>
        <v>0.68027592099516476</v>
      </c>
      <c r="P74" s="95">
        <f t="shared" si="28"/>
        <v>2.1534318557409962E-2</v>
      </c>
      <c r="Q74" s="95">
        <f t="shared" si="29"/>
        <v>0.11759123390638683</v>
      </c>
      <c r="R74" s="95">
        <f t="shared" si="30"/>
        <v>9.0389005428770555E-2</v>
      </c>
      <c r="S74" s="95">
        <f t="shared" si="31"/>
        <v>2.9580591290434003E-2</v>
      </c>
      <c r="T74" s="95">
        <f t="shared" si="32"/>
        <v>0.74090485081699875</v>
      </c>
      <c r="U74" s="95">
        <f t="shared" si="33"/>
        <v>1</v>
      </c>
      <c r="V74" s="94">
        <f t="shared" si="34"/>
        <v>2.1534318557409959E-2</v>
      </c>
      <c r="W74" s="94">
        <f t="shared" si="36"/>
        <v>0.11759123390638682</v>
      </c>
      <c r="X74" s="94">
        <f t="shared" si="37"/>
        <v>9.0389005428770541E-2</v>
      </c>
      <c r="Y74" s="94">
        <f t="shared" si="38"/>
        <v>2.9580591290434E-2</v>
      </c>
      <c r="Z74" s="94">
        <f t="shared" si="39"/>
        <v>0.74090485081699864</v>
      </c>
      <c r="AA74" s="94">
        <f t="shared" si="35"/>
        <v>1</v>
      </c>
    </row>
    <row r="75" spans="1:27">
      <c r="A75" s="100" t="s">
        <v>2</v>
      </c>
      <c r="B75" s="93">
        <v>1994</v>
      </c>
      <c r="C75" s="94">
        <v>1.202895970629192</v>
      </c>
      <c r="D75" s="94">
        <v>7.9064093069704215</v>
      </c>
      <c r="E75" s="94">
        <v>6.1840643709046406</v>
      </c>
      <c r="F75" s="94">
        <v>2.2658328322954011</v>
      </c>
      <c r="G75" s="94">
        <v>50.465811066363152</v>
      </c>
      <c r="H75" s="94">
        <v>31.9749864528372</v>
      </c>
      <c r="I75" s="95">
        <f t="shared" si="21"/>
        <v>1.202895970629192E-2</v>
      </c>
      <c r="J75" s="95">
        <f t="shared" si="22"/>
        <v>7.9064093069704217E-2</v>
      </c>
      <c r="K75" s="95">
        <f t="shared" si="23"/>
        <v>6.1840643709046406E-2</v>
      </c>
      <c r="L75" s="95">
        <f t="shared" si="24"/>
        <v>2.2658328322954013E-2</v>
      </c>
      <c r="M75" s="95">
        <f t="shared" si="25"/>
        <v>0.50465811066363153</v>
      </c>
      <c r="N75" s="95">
        <f t="shared" si="26"/>
        <v>0.31974986452837201</v>
      </c>
      <c r="O75" s="95">
        <f t="shared" si="27"/>
        <v>0.68025013547162805</v>
      </c>
      <c r="P75" s="95">
        <f t="shared" si="28"/>
        <v>1.7683141948883339E-2</v>
      </c>
      <c r="Q75" s="95">
        <f t="shared" si="29"/>
        <v>0.11622797107550423</v>
      </c>
      <c r="R75" s="95">
        <f t="shared" si="30"/>
        <v>9.090868268063089E-2</v>
      </c>
      <c r="S75" s="95">
        <f t="shared" si="31"/>
        <v>3.3308818538117069E-2</v>
      </c>
      <c r="T75" s="95">
        <f t="shared" si="32"/>
        <v>0.74187138575686451</v>
      </c>
      <c r="U75" s="95">
        <f t="shared" si="33"/>
        <v>1</v>
      </c>
      <c r="V75" s="94">
        <f t="shared" si="34"/>
        <v>1.7683141948883339E-2</v>
      </c>
      <c r="W75" s="94">
        <f t="shared" si="36"/>
        <v>0.11622797107550423</v>
      </c>
      <c r="X75" s="94">
        <f t="shared" si="37"/>
        <v>9.090868268063089E-2</v>
      </c>
      <c r="Y75" s="94">
        <f t="shared" si="38"/>
        <v>3.3308818538117069E-2</v>
      </c>
      <c r="Z75" s="94">
        <f t="shared" si="39"/>
        <v>0.74187138575686462</v>
      </c>
      <c r="AA75" s="94">
        <f t="shared" si="35"/>
        <v>1.0000000000000002</v>
      </c>
    </row>
    <row r="76" spans="1:27">
      <c r="A76" s="100" t="s">
        <v>2</v>
      </c>
      <c r="B76" s="93">
        <v>1995</v>
      </c>
      <c r="C76" s="94">
        <v>1.1693659279221664</v>
      </c>
      <c r="D76" s="94">
        <v>7.4174151300284183</v>
      </c>
      <c r="E76" s="94">
        <v>6.0590938123458935</v>
      </c>
      <c r="F76" s="94">
        <v>2.4700095040668071</v>
      </c>
      <c r="G76" s="94">
        <v>50.590374026165705</v>
      </c>
      <c r="H76" s="94">
        <v>32.293741599471005</v>
      </c>
      <c r="I76" s="95">
        <f t="shared" si="21"/>
        <v>1.1693659279221663E-2</v>
      </c>
      <c r="J76" s="95">
        <f t="shared" si="22"/>
        <v>7.417415130028418E-2</v>
      </c>
      <c r="K76" s="95">
        <f t="shared" si="23"/>
        <v>6.0590938123458934E-2</v>
      </c>
      <c r="L76" s="95">
        <f t="shared" si="24"/>
        <v>2.4700095040668071E-2</v>
      </c>
      <c r="M76" s="95">
        <f t="shared" si="25"/>
        <v>0.50590374026165708</v>
      </c>
      <c r="N76" s="95">
        <f t="shared" si="26"/>
        <v>0.32293741599471004</v>
      </c>
      <c r="O76" s="95">
        <f t="shared" si="27"/>
        <v>0.67706258400528996</v>
      </c>
      <c r="P76" s="95">
        <f t="shared" si="28"/>
        <v>1.7271164520782763E-2</v>
      </c>
      <c r="Q76" s="95">
        <f t="shared" si="29"/>
        <v>0.10955287303205143</v>
      </c>
      <c r="R76" s="95">
        <f t="shared" si="30"/>
        <v>8.9490897229945784E-2</v>
      </c>
      <c r="S76" s="95">
        <f t="shared" si="31"/>
        <v>3.6481258341806537E-2</v>
      </c>
      <c r="T76" s="95">
        <f t="shared" si="32"/>
        <v>0.74720380687541343</v>
      </c>
      <c r="U76" s="95">
        <f t="shared" si="33"/>
        <v>1</v>
      </c>
      <c r="V76" s="94">
        <f t="shared" si="34"/>
        <v>1.7271164520782763E-2</v>
      </c>
      <c r="W76" s="94">
        <f t="shared" si="36"/>
        <v>0.10955287303205143</v>
      </c>
      <c r="X76" s="94">
        <f t="shared" si="37"/>
        <v>8.9490897229945784E-2</v>
      </c>
      <c r="Y76" s="94">
        <f t="shared" si="38"/>
        <v>3.6481258341806537E-2</v>
      </c>
      <c r="Z76" s="94">
        <f t="shared" si="39"/>
        <v>0.74720380687541343</v>
      </c>
      <c r="AA76" s="94">
        <f t="shared" si="35"/>
        <v>1</v>
      </c>
    </row>
    <row r="77" spans="1:27">
      <c r="A77" s="100" t="s">
        <v>2</v>
      </c>
      <c r="B77" s="93">
        <v>1996</v>
      </c>
      <c r="C77" s="94">
        <v>1.1379055428690987</v>
      </c>
      <c r="D77" s="94">
        <v>7.5703424702422044</v>
      </c>
      <c r="E77" s="94">
        <v>6.3297693027288684</v>
      </c>
      <c r="F77" s="94">
        <v>2.417092252019998</v>
      </c>
      <c r="G77" s="94">
        <v>48.209674523020489</v>
      </c>
      <c r="H77" s="94">
        <v>34.335215909119341</v>
      </c>
      <c r="I77" s="95">
        <f t="shared" si="21"/>
        <v>1.1379055428690988E-2</v>
      </c>
      <c r="J77" s="95">
        <f t="shared" si="22"/>
        <v>7.5703424702422042E-2</v>
      </c>
      <c r="K77" s="95">
        <f t="shared" si="23"/>
        <v>6.3297693027288687E-2</v>
      </c>
      <c r="L77" s="95">
        <f t="shared" si="24"/>
        <v>2.4170922520199981E-2</v>
      </c>
      <c r="M77" s="95">
        <f t="shared" si="25"/>
        <v>0.4820967452302049</v>
      </c>
      <c r="N77" s="95">
        <f t="shared" si="26"/>
        <v>0.34335215909119343</v>
      </c>
      <c r="O77" s="95">
        <f t="shared" si="27"/>
        <v>0.65664784090880657</v>
      </c>
      <c r="P77" s="95">
        <f t="shared" si="28"/>
        <v>1.7329007604658032E-2</v>
      </c>
      <c r="Q77" s="95">
        <f t="shared" si="29"/>
        <v>0.11528770824502799</v>
      </c>
      <c r="R77" s="95">
        <f t="shared" si="30"/>
        <v>9.6395189451447982E-2</v>
      </c>
      <c r="S77" s="95">
        <f t="shared" si="31"/>
        <v>3.6809566733284622E-2</v>
      </c>
      <c r="T77" s="95">
        <f t="shared" si="32"/>
        <v>0.73417852796558147</v>
      </c>
      <c r="U77" s="95">
        <f t="shared" si="33"/>
        <v>1</v>
      </c>
      <c r="V77" s="94">
        <f t="shared" si="34"/>
        <v>1.7329007604658032E-2</v>
      </c>
      <c r="W77" s="94">
        <f t="shared" si="36"/>
        <v>0.11528770824502799</v>
      </c>
      <c r="X77" s="94">
        <f t="shared" si="37"/>
        <v>9.6395189451447982E-2</v>
      </c>
      <c r="Y77" s="94">
        <f t="shared" si="38"/>
        <v>3.6809566733284622E-2</v>
      </c>
      <c r="Z77" s="94">
        <f t="shared" si="39"/>
        <v>0.73417852796558147</v>
      </c>
      <c r="AA77" s="94">
        <f t="shared" si="35"/>
        <v>1</v>
      </c>
    </row>
    <row r="78" spans="1:27">
      <c r="A78" s="100" t="s">
        <v>2</v>
      </c>
      <c r="B78" s="93">
        <v>1997</v>
      </c>
      <c r="C78" s="94">
        <v>1.0611936501825421</v>
      </c>
      <c r="D78" s="94">
        <v>8.2665591097464652</v>
      </c>
      <c r="E78" s="94">
        <v>6.9350223305358023</v>
      </c>
      <c r="F78" s="94">
        <v>2.1615289372745665</v>
      </c>
      <c r="G78" s="94">
        <v>46.433565073966534</v>
      </c>
      <c r="H78" s="94">
        <v>35.142130898294091</v>
      </c>
      <c r="I78" s="95">
        <f t="shared" si="21"/>
        <v>1.061193650182542E-2</v>
      </c>
      <c r="J78" s="95">
        <f t="shared" si="22"/>
        <v>8.2665591097464658E-2</v>
      </c>
      <c r="K78" s="95">
        <f t="shared" si="23"/>
        <v>6.9350223305358019E-2</v>
      </c>
      <c r="L78" s="95">
        <f t="shared" si="24"/>
        <v>2.1615289372745664E-2</v>
      </c>
      <c r="M78" s="95">
        <f t="shared" si="25"/>
        <v>0.46433565073966532</v>
      </c>
      <c r="N78" s="95">
        <f t="shared" si="26"/>
        <v>0.35142130898294094</v>
      </c>
      <c r="O78" s="95">
        <f t="shared" si="27"/>
        <v>0.64857869101705901</v>
      </c>
      <c r="P78" s="95">
        <f t="shared" si="28"/>
        <v>1.6361833419449027E-2</v>
      </c>
      <c r="Q78" s="95">
        <f t="shared" si="29"/>
        <v>0.12745653263420334</v>
      </c>
      <c r="R78" s="95">
        <f t="shared" si="30"/>
        <v>0.10692645975865704</v>
      </c>
      <c r="S78" s="95">
        <f t="shared" si="31"/>
        <v>3.3327165496063356E-2</v>
      </c>
      <c r="T78" s="95">
        <f t="shared" si="32"/>
        <v>0.71592800869162732</v>
      </c>
      <c r="U78" s="95">
        <f t="shared" si="33"/>
        <v>1</v>
      </c>
      <c r="V78" s="94">
        <f t="shared" si="34"/>
        <v>1.6361833419449027E-2</v>
      </c>
      <c r="W78" s="94">
        <f t="shared" si="36"/>
        <v>0.12745653263420331</v>
      </c>
      <c r="X78" s="94">
        <f t="shared" si="37"/>
        <v>0.10692645975865703</v>
      </c>
      <c r="Y78" s="94">
        <f t="shared" si="38"/>
        <v>3.3327165496063349E-2</v>
      </c>
      <c r="Z78" s="94">
        <f t="shared" si="39"/>
        <v>0.71592800869162732</v>
      </c>
      <c r="AA78" s="94">
        <f t="shared" si="35"/>
        <v>1</v>
      </c>
    </row>
    <row r="79" spans="1:27">
      <c r="A79" s="100" t="s">
        <v>2</v>
      </c>
      <c r="B79" s="93">
        <v>1998</v>
      </c>
      <c r="C79" s="94">
        <v>0.84884848346275488</v>
      </c>
      <c r="D79" s="94">
        <v>8.7693122899930618</v>
      </c>
      <c r="E79" s="94">
        <v>7.194751288167069</v>
      </c>
      <c r="F79" s="94">
        <v>1.8362460582004712</v>
      </c>
      <c r="G79" s="94">
        <v>47.825732972847923</v>
      </c>
      <c r="H79" s="94">
        <v>33.525108907328715</v>
      </c>
      <c r="I79" s="95">
        <f t="shared" si="21"/>
        <v>8.4884848346275486E-3</v>
      </c>
      <c r="J79" s="95">
        <f t="shared" si="22"/>
        <v>8.7693122899930614E-2</v>
      </c>
      <c r="K79" s="95">
        <f t="shared" si="23"/>
        <v>7.1947512881670686E-2</v>
      </c>
      <c r="L79" s="95">
        <f t="shared" si="24"/>
        <v>1.8362460582004712E-2</v>
      </c>
      <c r="M79" s="95">
        <f t="shared" si="25"/>
        <v>0.47825732972847923</v>
      </c>
      <c r="N79" s="95">
        <f t="shared" si="26"/>
        <v>0.33525108907328716</v>
      </c>
      <c r="O79" s="95">
        <f t="shared" si="27"/>
        <v>0.66474891092671284</v>
      </c>
      <c r="P79" s="95">
        <f t="shared" si="28"/>
        <v>1.2769460310651621E-2</v>
      </c>
      <c r="Q79" s="95">
        <f t="shared" si="29"/>
        <v>0.13191916746080776</v>
      </c>
      <c r="R79" s="95">
        <f t="shared" si="30"/>
        <v>0.10823261490021868</v>
      </c>
      <c r="S79" s="95">
        <f t="shared" si="31"/>
        <v>2.7623152562079391E-2</v>
      </c>
      <c r="T79" s="95">
        <f t="shared" si="32"/>
        <v>0.71945560476624248</v>
      </c>
      <c r="U79" s="95">
        <f t="shared" si="33"/>
        <v>0.99999999999999989</v>
      </c>
      <c r="V79" s="94">
        <f t="shared" si="34"/>
        <v>1.2769460310651621E-2</v>
      </c>
      <c r="W79" s="94">
        <f t="shared" si="36"/>
        <v>0.13191916746080776</v>
      </c>
      <c r="X79" s="94">
        <f t="shared" si="37"/>
        <v>0.10823261490021868</v>
      </c>
      <c r="Y79" s="94">
        <f t="shared" si="38"/>
        <v>2.7623152562079391E-2</v>
      </c>
      <c r="Z79" s="94">
        <f t="shared" si="39"/>
        <v>0.71945560476624248</v>
      </c>
      <c r="AA79" s="94">
        <f t="shared" si="35"/>
        <v>0.99999999999999989</v>
      </c>
    </row>
    <row r="80" spans="1:27">
      <c r="A80" s="100" t="s">
        <v>2</v>
      </c>
      <c r="B80" s="93">
        <v>1999</v>
      </c>
      <c r="C80" s="94">
        <v>0.82269315686453248</v>
      </c>
      <c r="D80" s="94">
        <v>9.6445604833609586</v>
      </c>
      <c r="E80" s="94">
        <v>7.0837648196757321</v>
      </c>
      <c r="F80" s="94">
        <v>1.8134649383978074</v>
      </c>
      <c r="G80" s="94">
        <v>48.819417708339834</v>
      </c>
      <c r="H80" s="94">
        <v>31.81609889336114</v>
      </c>
      <c r="I80" s="95">
        <f t="shared" si="21"/>
        <v>8.2269315686453251E-3</v>
      </c>
      <c r="J80" s="95">
        <f t="shared" si="22"/>
        <v>9.6445604833609588E-2</v>
      </c>
      <c r="K80" s="95">
        <f t="shared" si="23"/>
        <v>7.0837648196757322E-2</v>
      </c>
      <c r="L80" s="95">
        <f t="shared" si="24"/>
        <v>1.8134649383978074E-2</v>
      </c>
      <c r="M80" s="95">
        <f t="shared" si="25"/>
        <v>0.48819417708339835</v>
      </c>
      <c r="N80" s="95">
        <f t="shared" si="26"/>
        <v>0.31816098893361139</v>
      </c>
      <c r="O80" s="95">
        <f t="shared" si="27"/>
        <v>0.68183901106638867</v>
      </c>
      <c r="P80" s="95">
        <f t="shared" si="28"/>
        <v>1.2065797695820448E-2</v>
      </c>
      <c r="Q80" s="95">
        <f t="shared" si="29"/>
        <v>0.14144923254357319</v>
      </c>
      <c r="R80" s="95">
        <f t="shared" si="30"/>
        <v>0.10389204349860831</v>
      </c>
      <c r="S80" s="95">
        <f t="shared" si="31"/>
        <v>2.6596673246395339E-2</v>
      </c>
      <c r="T80" s="95">
        <f t="shared" si="32"/>
        <v>0.71599625301560266</v>
      </c>
      <c r="U80" s="95">
        <f t="shared" si="33"/>
        <v>1</v>
      </c>
      <c r="V80" s="94">
        <f t="shared" si="34"/>
        <v>1.2065797695820448E-2</v>
      </c>
      <c r="W80" s="94">
        <f t="shared" si="36"/>
        <v>0.14144923254357319</v>
      </c>
      <c r="X80" s="94">
        <f t="shared" si="37"/>
        <v>0.10389204349860831</v>
      </c>
      <c r="Y80" s="94">
        <f t="shared" si="38"/>
        <v>2.6596673246395339E-2</v>
      </c>
      <c r="Z80" s="94">
        <f t="shared" si="39"/>
        <v>0.71599625301560277</v>
      </c>
      <c r="AA80" s="94">
        <f t="shared" si="35"/>
        <v>1</v>
      </c>
    </row>
    <row r="81" spans="1:27">
      <c r="A81" s="100" t="s">
        <v>2</v>
      </c>
      <c r="B81" s="93">
        <v>2000</v>
      </c>
      <c r="C81" s="94">
        <v>0.89799673578367656</v>
      </c>
      <c r="D81" s="94">
        <v>10.756360037792216</v>
      </c>
      <c r="E81" s="94">
        <v>6.7280423491995434</v>
      </c>
      <c r="F81" s="94">
        <v>1.9339272712056994</v>
      </c>
      <c r="G81" s="94">
        <v>46.179191561545821</v>
      </c>
      <c r="H81" s="94">
        <v>33.504482044473036</v>
      </c>
      <c r="I81" s="95">
        <f t="shared" si="21"/>
        <v>8.9799673578367656E-3</v>
      </c>
      <c r="J81" s="95">
        <f t="shared" si="22"/>
        <v>0.10756360037792216</v>
      </c>
      <c r="K81" s="95">
        <f t="shared" si="23"/>
        <v>6.7280423491995436E-2</v>
      </c>
      <c r="L81" s="95">
        <f t="shared" si="24"/>
        <v>1.9339272712056994E-2</v>
      </c>
      <c r="M81" s="95">
        <f t="shared" si="25"/>
        <v>0.46179191561545818</v>
      </c>
      <c r="N81" s="95">
        <f t="shared" si="26"/>
        <v>0.33504482044473038</v>
      </c>
      <c r="O81" s="95">
        <f t="shared" si="27"/>
        <v>0.6649551795552695</v>
      </c>
      <c r="P81" s="95">
        <f t="shared" si="28"/>
        <v>1.3504620512682797E-2</v>
      </c>
      <c r="Q81" s="95">
        <f t="shared" si="29"/>
        <v>0.16176067753899154</v>
      </c>
      <c r="R81" s="95">
        <f t="shared" si="30"/>
        <v>0.10118038863460457</v>
      </c>
      <c r="S81" s="95">
        <f t="shared" si="31"/>
        <v>2.9083573309394095E-2</v>
      </c>
      <c r="T81" s="95">
        <f t="shared" si="32"/>
        <v>0.69447074000432707</v>
      </c>
      <c r="U81" s="95">
        <f t="shared" si="33"/>
        <v>1</v>
      </c>
      <c r="V81" s="94">
        <f t="shared" si="34"/>
        <v>1.3504620512682797E-2</v>
      </c>
      <c r="W81" s="94">
        <f t="shared" si="36"/>
        <v>0.16176067753899151</v>
      </c>
      <c r="X81" s="94">
        <f t="shared" si="37"/>
        <v>0.10118038863460457</v>
      </c>
      <c r="Y81" s="94">
        <f t="shared" si="38"/>
        <v>2.9083573309394092E-2</v>
      </c>
      <c r="Z81" s="94">
        <f t="shared" si="39"/>
        <v>0.69447074000432696</v>
      </c>
      <c r="AA81" s="94">
        <f t="shared" si="35"/>
        <v>1</v>
      </c>
    </row>
    <row r="82" spans="1:27">
      <c r="A82" s="100" t="s">
        <v>2</v>
      </c>
      <c r="B82" s="93">
        <v>2001</v>
      </c>
      <c r="C82" s="94">
        <v>1.187742386909387</v>
      </c>
      <c r="D82" s="94">
        <v>10.020666565427936</v>
      </c>
      <c r="E82" s="94">
        <v>6.6799351352085283</v>
      </c>
      <c r="F82" s="94">
        <v>1.923398025310967</v>
      </c>
      <c r="G82" s="94">
        <v>45.781308165140025</v>
      </c>
      <c r="H82" s="94">
        <v>33.001607397048957</v>
      </c>
      <c r="I82" s="95">
        <f t="shared" si="21"/>
        <v>1.1877423869093871E-2</v>
      </c>
      <c r="J82" s="95">
        <f t="shared" si="22"/>
        <v>0.10020666565427935</v>
      </c>
      <c r="K82" s="95">
        <f t="shared" si="23"/>
        <v>6.6799351352085284E-2</v>
      </c>
      <c r="L82" s="95">
        <f t="shared" si="24"/>
        <v>1.923398025310967E-2</v>
      </c>
      <c r="M82" s="95">
        <f t="shared" si="25"/>
        <v>0.45781308165140028</v>
      </c>
      <c r="N82" s="95">
        <f t="shared" si="26"/>
        <v>0.3300160739704896</v>
      </c>
      <c r="O82" s="95">
        <f t="shared" si="27"/>
        <v>0.65593050277996845</v>
      </c>
      <c r="P82" s="95">
        <f t="shared" si="28"/>
        <v>1.810774741951305E-2</v>
      </c>
      <c r="Q82" s="95">
        <f t="shared" si="29"/>
        <v>0.1527702481125407</v>
      </c>
      <c r="R82" s="95">
        <f t="shared" si="30"/>
        <v>0.10183906842108408</v>
      </c>
      <c r="S82" s="95">
        <f t="shared" si="31"/>
        <v>2.9323198374815781E-2</v>
      </c>
      <c r="T82" s="95">
        <f t="shared" si="32"/>
        <v>0.69795973767204644</v>
      </c>
      <c r="U82" s="95">
        <f t="shared" si="33"/>
        <v>1</v>
      </c>
      <c r="V82" s="94">
        <f t="shared" si="34"/>
        <v>1.7853271580930832E-2</v>
      </c>
      <c r="W82" s="94">
        <f t="shared" si="36"/>
        <v>0.15062330315587763</v>
      </c>
      <c r="X82" s="94">
        <f t="shared" si="37"/>
        <v>0.10040788088922352</v>
      </c>
      <c r="Y82" s="94">
        <f t="shared" si="38"/>
        <v>2.8911107057024217E-2</v>
      </c>
      <c r="Z82" s="94">
        <f t="shared" si="39"/>
        <v>0.68815101406740187</v>
      </c>
      <c r="AA82" s="94">
        <f t="shared" si="35"/>
        <v>0.98594657675045805</v>
      </c>
    </row>
    <row r="83" spans="1:27">
      <c r="A83" s="100" t="s">
        <v>2</v>
      </c>
      <c r="B83" s="93">
        <v>2002</v>
      </c>
      <c r="C83" s="94">
        <v>1.4758648341274883</v>
      </c>
      <c r="D83" s="94">
        <v>9.8138061375715733</v>
      </c>
      <c r="E83" s="94">
        <v>6.8336435829439974</v>
      </c>
      <c r="F83" s="94">
        <v>1.8581908216240328</v>
      </c>
      <c r="G83" s="94">
        <v>44.989551966513687</v>
      </c>
      <c r="H83" s="94">
        <v>35.028942657219226</v>
      </c>
      <c r="I83" s="95">
        <f t="shared" si="21"/>
        <v>1.4758648341274883E-2</v>
      </c>
      <c r="J83" s="95">
        <f t="shared" si="22"/>
        <v>9.8138061375715735E-2</v>
      </c>
      <c r="K83" s="95">
        <f t="shared" si="23"/>
        <v>6.8336435829439976E-2</v>
      </c>
      <c r="L83" s="95">
        <f t="shared" si="24"/>
        <v>1.8581908216240329E-2</v>
      </c>
      <c r="M83" s="95">
        <f t="shared" si="25"/>
        <v>0.44989551966513686</v>
      </c>
      <c r="N83" s="95">
        <f t="shared" si="26"/>
        <v>0.35028942657219225</v>
      </c>
      <c r="O83" s="95">
        <f t="shared" si="27"/>
        <v>0.6497105734278078</v>
      </c>
      <c r="P83" s="95">
        <f t="shared" si="28"/>
        <v>2.271572750218568E-2</v>
      </c>
      <c r="Q83" s="95">
        <f t="shared" si="29"/>
        <v>0.15104889067442626</v>
      </c>
      <c r="R83" s="95">
        <f t="shared" si="30"/>
        <v>0.1051798117874299</v>
      </c>
      <c r="S83" s="95">
        <f t="shared" si="31"/>
        <v>2.8600285998431649E-2</v>
      </c>
      <c r="T83" s="95">
        <f t="shared" si="32"/>
        <v>0.69245528403752643</v>
      </c>
      <c r="U83" s="95">
        <f t="shared" si="33"/>
        <v>1</v>
      </c>
      <c r="V83" s="94">
        <f t="shared" si="34"/>
        <v>2.271572750218568E-2</v>
      </c>
      <c r="W83" s="94">
        <f t="shared" si="36"/>
        <v>0.15104889067442626</v>
      </c>
      <c r="X83" s="94">
        <f t="shared" si="37"/>
        <v>0.10517981178742991</v>
      </c>
      <c r="Y83" s="94">
        <f t="shared" si="38"/>
        <v>2.8600285998431653E-2</v>
      </c>
      <c r="Z83" s="94">
        <f t="shared" si="39"/>
        <v>0.69245528403752654</v>
      </c>
      <c r="AA83" s="94">
        <f t="shared" si="35"/>
        <v>1</v>
      </c>
    </row>
    <row r="84" spans="1:27">
      <c r="A84" s="100" t="s">
        <v>2</v>
      </c>
      <c r="B84" s="93">
        <v>2003</v>
      </c>
      <c r="C84" s="94">
        <v>1.4357964919044168</v>
      </c>
      <c r="D84" s="94">
        <v>8.6541788753160542</v>
      </c>
      <c r="E84" s="94">
        <v>6.9754580326296294</v>
      </c>
      <c r="F84" s="94">
        <v>1.783957518171102</v>
      </c>
      <c r="G84" s="94">
        <v>45.906863013656448</v>
      </c>
      <c r="H84" s="94">
        <v>35.243746068322359</v>
      </c>
      <c r="I84" s="95">
        <f t="shared" si="21"/>
        <v>1.4357964919044168E-2</v>
      </c>
      <c r="J84" s="95">
        <f t="shared" si="22"/>
        <v>8.6541788753160542E-2</v>
      </c>
      <c r="K84" s="95">
        <f t="shared" si="23"/>
        <v>6.9754580326296292E-2</v>
      </c>
      <c r="L84" s="95">
        <f t="shared" si="24"/>
        <v>1.7839575181711021E-2</v>
      </c>
      <c r="M84" s="95">
        <f t="shared" si="25"/>
        <v>0.45906863013656446</v>
      </c>
      <c r="N84" s="95">
        <f t="shared" si="26"/>
        <v>0.35243746068322357</v>
      </c>
      <c r="O84" s="95">
        <f t="shared" si="27"/>
        <v>0.64756253931677654</v>
      </c>
      <c r="P84" s="95">
        <f t="shared" si="28"/>
        <v>2.2172321663623127E-2</v>
      </c>
      <c r="Q84" s="95">
        <f t="shared" si="29"/>
        <v>0.13364236424866105</v>
      </c>
      <c r="R84" s="95">
        <f t="shared" si="30"/>
        <v>0.10771867748849744</v>
      </c>
      <c r="S84" s="95">
        <f t="shared" si="31"/>
        <v>2.7548806638094E-2</v>
      </c>
      <c r="T84" s="95">
        <f t="shared" si="32"/>
        <v>0.70891782996112429</v>
      </c>
      <c r="U84" s="95">
        <f t="shared" si="33"/>
        <v>0.99999999999999989</v>
      </c>
      <c r="V84" s="94">
        <f t="shared" si="34"/>
        <v>2.217232166362313E-2</v>
      </c>
      <c r="W84" s="94">
        <f t="shared" si="36"/>
        <v>0.13364236424866105</v>
      </c>
      <c r="X84" s="94">
        <f t="shared" si="37"/>
        <v>0.10771867748849745</v>
      </c>
      <c r="Y84" s="94">
        <f t="shared" si="38"/>
        <v>2.7548806638094003E-2</v>
      </c>
      <c r="Z84" s="94">
        <f t="shared" si="39"/>
        <v>0.7089178299611244</v>
      </c>
      <c r="AA84" s="94">
        <f t="shared" si="35"/>
        <v>1</v>
      </c>
    </row>
    <row r="85" spans="1:27">
      <c r="A85" s="100" t="s">
        <v>2</v>
      </c>
      <c r="B85" s="93">
        <v>2004</v>
      </c>
      <c r="C85" s="94">
        <v>1.5418124757635365</v>
      </c>
      <c r="D85" s="94">
        <v>8.183709550543302</v>
      </c>
      <c r="E85" s="94">
        <v>6.7681536883414859</v>
      </c>
      <c r="F85" s="94">
        <v>1.7028082599276684</v>
      </c>
      <c r="G85" s="94">
        <v>45.947167605147122</v>
      </c>
      <c r="H85" s="94">
        <v>35.856348420276881</v>
      </c>
      <c r="I85" s="95">
        <f t="shared" si="21"/>
        <v>1.5418124757635366E-2</v>
      </c>
      <c r="J85" s="95">
        <f t="shared" si="22"/>
        <v>8.1837095505433013E-2</v>
      </c>
      <c r="K85" s="95">
        <f t="shared" si="23"/>
        <v>6.7681536883414856E-2</v>
      </c>
      <c r="L85" s="95">
        <f t="shared" si="24"/>
        <v>1.7028082599276684E-2</v>
      </c>
      <c r="M85" s="95">
        <f t="shared" si="25"/>
        <v>0.45947167605147121</v>
      </c>
      <c r="N85" s="95">
        <f t="shared" si="26"/>
        <v>0.35856348420276879</v>
      </c>
      <c r="O85" s="95">
        <f t="shared" si="27"/>
        <v>0.64143651579723115</v>
      </c>
      <c r="P85" s="95">
        <f t="shared" si="28"/>
        <v>2.4036867839481241E-2</v>
      </c>
      <c r="Q85" s="95">
        <f t="shared" si="29"/>
        <v>0.12758409209634566</v>
      </c>
      <c r="R85" s="95">
        <f t="shared" si="30"/>
        <v>0.10551556579109712</v>
      </c>
      <c r="S85" s="95">
        <f t="shared" si="31"/>
        <v>2.6546793298963894E-2</v>
      </c>
      <c r="T85" s="95">
        <f t="shared" si="32"/>
        <v>0.71631668097411205</v>
      </c>
      <c r="U85" s="95">
        <f t="shared" si="33"/>
        <v>1</v>
      </c>
      <c r="V85" s="94">
        <f t="shared" si="34"/>
        <v>2.4036867839481238E-2</v>
      </c>
      <c r="W85" s="94">
        <f t="shared" si="36"/>
        <v>0.12758409209634564</v>
      </c>
      <c r="X85" s="94">
        <f t="shared" si="37"/>
        <v>0.10551556579109711</v>
      </c>
      <c r="Y85" s="94">
        <f t="shared" si="38"/>
        <v>2.6546793298963894E-2</v>
      </c>
      <c r="Z85" s="94">
        <f t="shared" si="39"/>
        <v>0.71631668097411194</v>
      </c>
      <c r="AA85" s="94">
        <f t="shared" si="35"/>
        <v>0.99999999999999978</v>
      </c>
    </row>
    <row r="86" spans="1:27">
      <c r="A86" s="100" t="s">
        <v>2</v>
      </c>
      <c r="B86" s="93">
        <v>2005</v>
      </c>
      <c r="C86" s="94">
        <v>1.5393575425418007</v>
      </c>
      <c r="D86" s="94">
        <v>8.4569653388642383</v>
      </c>
      <c r="E86" s="94">
        <v>6.2543384443861623</v>
      </c>
      <c r="F86" s="94">
        <v>1.6413513717085078</v>
      </c>
      <c r="G86" s="94">
        <v>44.929001113827248</v>
      </c>
      <c r="H86" s="94">
        <v>37.178986188672042</v>
      </c>
      <c r="I86" s="95">
        <f t="shared" si="21"/>
        <v>1.5393575425418006E-2</v>
      </c>
      <c r="J86" s="95">
        <f t="shared" si="22"/>
        <v>8.4569653388642377E-2</v>
      </c>
      <c r="K86" s="95">
        <f t="shared" si="23"/>
        <v>6.2543384443861622E-2</v>
      </c>
      <c r="L86" s="95">
        <f t="shared" si="24"/>
        <v>1.6413513717085076E-2</v>
      </c>
      <c r="M86" s="95">
        <f t="shared" si="25"/>
        <v>0.44929001113827249</v>
      </c>
      <c r="N86" s="95">
        <f t="shared" si="26"/>
        <v>0.37178986188672042</v>
      </c>
      <c r="O86" s="95">
        <f t="shared" si="27"/>
        <v>0.62821013811327964</v>
      </c>
      <c r="P86" s="95">
        <f t="shared" si="28"/>
        <v>2.4503863423232779E-2</v>
      </c>
      <c r="Q86" s="95">
        <f t="shared" si="29"/>
        <v>0.13462000731575693</v>
      </c>
      <c r="R86" s="95">
        <f t="shared" si="30"/>
        <v>9.9558062898666116E-2</v>
      </c>
      <c r="S86" s="95">
        <f t="shared" si="31"/>
        <v>2.612742571519177E-2</v>
      </c>
      <c r="T86" s="95">
        <f t="shared" si="32"/>
        <v>0.71519064064715232</v>
      </c>
      <c r="U86" s="95">
        <f t="shared" si="33"/>
        <v>0.99999999999999989</v>
      </c>
      <c r="V86" s="94">
        <f t="shared" si="34"/>
        <v>2.4503863423232783E-2</v>
      </c>
      <c r="W86" s="94">
        <f t="shared" si="36"/>
        <v>0.13462000731575693</v>
      </c>
      <c r="X86" s="94">
        <f t="shared" si="37"/>
        <v>9.9558062898666116E-2</v>
      </c>
      <c r="Y86" s="94">
        <f t="shared" si="38"/>
        <v>2.612742571519177E-2</v>
      </c>
      <c r="Z86" s="94">
        <f t="shared" si="39"/>
        <v>0.71519064064715243</v>
      </c>
      <c r="AA86" s="94">
        <f t="shared" si="35"/>
        <v>1</v>
      </c>
    </row>
    <row r="87" spans="1:27">
      <c r="A87" s="100" t="s">
        <v>2</v>
      </c>
      <c r="B87" s="93">
        <v>2006</v>
      </c>
      <c r="C87" s="94">
        <v>1.7261926090487087</v>
      </c>
      <c r="D87" s="94">
        <v>7.8429585799790686</v>
      </c>
      <c r="E87" s="94">
        <v>5.8957446488178293</v>
      </c>
      <c r="F87" s="94">
        <v>1.4849813028145467</v>
      </c>
      <c r="G87" s="94">
        <v>44.934714630651179</v>
      </c>
      <c r="H87" s="94">
        <v>38.115408228688672</v>
      </c>
      <c r="I87" s="95">
        <f t="shared" si="21"/>
        <v>1.7261926090487087E-2</v>
      </c>
      <c r="J87" s="95">
        <f t="shared" si="22"/>
        <v>7.8429585799790688E-2</v>
      </c>
      <c r="K87" s="95">
        <f t="shared" si="23"/>
        <v>5.8957446488178293E-2</v>
      </c>
      <c r="L87" s="95">
        <f t="shared" si="24"/>
        <v>1.4849813028145467E-2</v>
      </c>
      <c r="M87" s="95">
        <f t="shared" si="25"/>
        <v>0.44934714630651179</v>
      </c>
      <c r="N87" s="95">
        <f t="shared" si="26"/>
        <v>0.38115408228688674</v>
      </c>
      <c r="O87" s="95">
        <f t="shared" si="27"/>
        <v>0.61884591771311337</v>
      </c>
      <c r="P87" s="95">
        <f t="shared" si="28"/>
        <v>2.7893738322257833E-2</v>
      </c>
      <c r="Q87" s="95">
        <f t="shared" si="29"/>
        <v>0.12673523983097409</v>
      </c>
      <c r="R87" s="95">
        <f t="shared" si="30"/>
        <v>9.5269993387126106E-2</v>
      </c>
      <c r="S87" s="95">
        <f t="shared" si="31"/>
        <v>2.3995978002119733E-2</v>
      </c>
      <c r="T87" s="95">
        <f t="shared" si="32"/>
        <v>0.72610505045752216</v>
      </c>
      <c r="U87" s="95">
        <f t="shared" si="33"/>
        <v>1</v>
      </c>
      <c r="V87" s="94">
        <f t="shared" si="34"/>
        <v>2.7893738322257833E-2</v>
      </c>
      <c r="W87" s="94">
        <f t="shared" si="36"/>
        <v>0.12673523983097412</v>
      </c>
      <c r="X87" s="94">
        <f t="shared" si="37"/>
        <v>9.5269993387126106E-2</v>
      </c>
      <c r="Y87" s="94">
        <f t="shared" si="38"/>
        <v>2.3995978002119736E-2</v>
      </c>
      <c r="Z87" s="94">
        <f t="shared" si="39"/>
        <v>0.72610505045752216</v>
      </c>
      <c r="AA87" s="94">
        <f t="shared" si="35"/>
        <v>1</v>
      </c>
    </row>
    <row r="88" spans="1:27">
      <c r="A88" s="100" t="s">
        <v>2</v>
      </c>
      <c r="B88" s="101">
        <v>2007</v>
      </c>
      <c r="C88" s="94">
        <v>1.7261926090487087</v>
      </c>
      <c r="D88" s="94">
        <v>7.8429585799790686</v>
      </c>
      <c r="E88" s="94">
        <v>5.8957446488178293</v>
      </c>
      <c r="F88" s="94">
        <v>1.4849813028145467</v>
      </c>
      <c r="G88" s="94">
        <v>44.934714630651179</v>
      </c>
      <c r="H88" s="94">
        <v>38.115408228688672</v>
      </c>
      <c r="I88" s="95">
        <f t="shared" si="21"/>
        <v>1.7261926090487087E-2</v>
      </c>
      <c r="J88" s="95">
        <f t="shared" si="22"/>
        <v>7.8429585799790688E-2</v>
      </c>
      <c r="K88" s="95">
        <f t="shared" si="23"/>
        <v>5.8957446488178293E-2</v>
      </c>
      <c r="L88" s="95">
        <f t="shared" si="24"/>
        <v>1.4849813028145467E-2</v>
      </c>
      <c r="M88" s="95">
        <f t="shared" si="25"/>
        <v>0.44934714630651179</v>
      </c>
      <c r="N88" s="95">
        <f t="shared" si="26"/>
        <v>0.38115408228688674</v>
      </c>
      <c r="O88" s="95">
        <f t="shared" si="27"/>
        <v>0.61884591771311337</v>
      </c>
      <c r="P88" s="95">
        <f t="shared" si="28"/>
        <v>2.7893738322257833E-2</v>
      </c>
      <c r="Q88" s="95">
        <f t="shared" si="29"/>
        <v>0.12673523983097409</v>
      </c>
      <c r="R88" s="95">
        <f t="shared" si="30"/>
        <v>9.5269993387126106E-2</v>
      </c>
      <c r="S88" s="95">
        <f t="shared" si="31"/>
        <v>2.3995978002119733E-2</v>
      </c>
      <c r="T88" s="95">
        <f t="shared" si="32"/>
        <v>0.72610505045752216</v>
      </c>
      <c r="U88" s="95">
        <f t="shared" si="33"/>
        <v>1</v>
      </c>
      <c r="V88" s="94">
        <f t="shared" si="34"/>
        <v>2.7893738322257833E-2</v>
      </c>
      <c r="W88" s="94">
        <f t="shared" si="36"/>
        <v>0.12673523983097412</v>
      </c>
      <c r="X88" s="94">
        <f t="shared" si="37"/>
        <v>9.5269993387126106E-2</v>
      </c>
      <c r="Y88" s="94">
        <f t="shared" si="38"/>
        <v>2.3995978002119736E-2</v>
      </c>
      <c r="Z88" s="94">
        <f t="shared" si="39"/>
        <v>0.72610505045752216</v>
      </c>
      <c r="AA88" s="94">
        <f t="shared" si="35"/>
        <v>1</v>
      </c>
    </row>
    <row r="89" spans="1:27">
      <c r="A89" s="100" t="s">
        <v>2</v>
      </c>
      <c r="B89" s="101">
        <v>2008</v>
      </c>
      <c r="C89" s="94">
        <v>1.7261926090487087</v>
      </c>
      <c r="D89" s="94">
        <v>7.8429585799790686</v>
      </c>
      <c r="E89" s="94">
        <v>5.8957446488178293</v>
      </c>
      <c r="F89" s="94">
        <v>1.4849813028145467</v>
      </c>
      <c r="G89" s="94">
        <v>44.934714630651179</v>
      </c>
      <c r="H89" s="94">
        <v>38.115408228688672</v>
      </c>
      <c r="I89" s="95">
        <f t="shared" si="21"/>
        <v>1.7261926090487087E-2</v>
      </c>
      <c r="J89" s="95">
        <f t="shared" si="22"/>
        <v>7.8429585799790688E-2</v>
      </c>
      <c r="K89" s="95">
        <f t="shared" si="23"/>
        <v>5.8957446488178293E-2</v>
      </c>
      <c r="L89" s="95">
        <f t="shared" si="24"/>
        <v>1.4849813028145467E-2</v>
      </c>
      <c r="M89" s="95">
        <f t="shared" si="25"/>
        <v>0.44934714630651179</v>
      </c>
      <c r="N89" s="95">
        <f t="shared" si="26"/>
        <v>0.38115408228688674</v>
      </c>
      <c r="O89" s="95">
        <f t="shared" si="27"/>
        <v>0.61884591771311337</v>
      </c>
      <c r="P89" s="95">
        <f t="shared" si="28"/>
        <v>2.7893738322257833E-2</v>
      </c>
      <c r="Q89" s="95">
        <f t="shared" si="29"/>
        <v>0.12673523983097409</v>
      </c>
      <c r="R89" s="95">
        <f t="shared" si="30"/>
        <v>9.5269993387126106E-2</v>
      </c>
      <c r="S89" s="95">
        <f t="shared" si="31"/>
        <v>2.3995978002119733E-2</v>
      </c>
      <c r="T89" s="95">
        <f t="shared" si="32"/>
        <v>0.72610505045752216</v>
      </c>
      <c r="U89" s="95">
        <f t="shared" si="33"/>
        <v>1</v>
      </c>
      <c r="V89" s="94">
        <f t="shared" si="34"/>
        <v>2.7893738322257833E-2</v>
      </c>
      <c r="W89" s="94">
        <f t="shared" si="36"/>
        <v>0.12673523983097412</v>
      </c>
      <c r="X89" s="94">
        <f t="shared" si="37"/>
        <v>9.5269993387126106E-2</v>
      </c>
      <c r="Y89" s="94">
        <f t="shared" si="38"/>
        <v>2.3995978002119736E-2</v>
      </c>
      <c r="Z89" s="94">
        <f t="shared" si="39"/>
        <v>0.72610505045752216</v>
      </c>
      <c r="AA89" s="94">
        <f t="shared" si="35"/>
        <v>1</v>
      </c>
    </row>
    <row r="90" spans="1:27" s="97" customFormat="1">
      <c r="A90" s="102" t="s">
        <v>3</v>
      </c>
      <c r="B90" s="97">
        <v>1980</v>
      </c>
      <c r="C90" s="98">
        <v>0.31601195966252116</v>
      </c>
      <c r="D90" s="98">
        <v>5.2573177415049859</v>
      </c>
      <c r="E90" s="98">
        <v>7.7948774044877576</v>
      </c>
      <c r="F90" s="98">
        <v>1.3610641432313466</v>
      </c>
      <c r="G90" s="98">
        <v>45.317702549715989</v>
      </c>
      <c r="H90" s="98">
        <v>39.953026201397392</v>
      </c>
      <c r="I90" s="99">
        <f t="shared" si="21"/>
        <v>3.1601195966252118E-3</v>
      </c>
      <c r="J90" s="99">
        <f t="shared" si="22"/>
        <v>5.2573177415049861E-2</v>
      </c>
      <c r="K90" s="99">
        <f t="shared" si="23"/>
        <v>7.7948774044877572E-2</v>
      </c>
      <c r="L90" s="99">
        <f t="shared" si="24"/>
        <v>1.3610641432313466E-2</v>
      </c>
      <c r="M90" s="99">
        <f t="shared" si="25"/>
        <v>0.45317702549715988</v>
      </c>
      <c r="N90" s="99">
        <f t="shared" si="26"/>
        <v>0.3995302620139739</v>
      </c>
      <c r="O90" s="99">
        <f t="shared" si="27"/>
        <v>0.60046973798602599</v>
      </c>
      <c r="P90" s="99">
        <f t="shared" si="28"/>
        <v>5.2627458083470535E-3</v>
      </c>
      <c r="Q90" s="99">
        <f t="shared" si="29"/>
        <v>8.7553417082066737E-2</v>
      </c>
      <c r="R90" s="99">
        <f t="shared" si="30"/>
        <v>0.12981299325144605</v>
      </c>
      <c r="S90" s="99">
        <f t="shared" si="31"/>
        <v>2.2666656737712586E-2</v>
      </c>
      <c r="T90" s="99">
        <f t="shared" si="32"/>
        <v>0.75470418712042764</v>
      </c>
      <c r="U90" s="99">
        <f t="shared" si="33"/>
        <v>1</v>
      </c>
      <c r="V90" s="98">
        <f t="shared" si="34"/>
        <v>5.2627458083470535E-3</v>
      </c>
      <c r="W90" s="98">
        <f t="shared" si="36"/>
        <v>8.7553417082066723E-2</v>
      </c>
      <c r="X90" s="98">
        <f t="shared" si="37"/>
        <v>0.12981299325144605</v>
      </c>
      <c r="Y90" s="98">
        <f t="shared" si="38"/>
        <v>2.2666656737712582E-2</v>
      </c>
      <c r="Z90" s="98">
        <f t="shared" si="39"/>
        <v>0.75470418712042753</v>
      </c>
      <c r="AA90" s="98">
        <f t="shared" si="35"/>
        <v>1</v>
      </c>
    </row>
    <row r="91" spans="1:27">
      <c r="A91" s="100" t="s">
        <v>3</v>
      </c>
      <c r="B91" s="93">
        <v>1981</v>
      </c>
      <c r="C91" s="94">
        <v>0.3644397090651062</v>
      </c>
      <c r="D91" s="94">
        <v>6.6686492543978018</v>
      </c>
      <c r="E91" s="94">
        <v>7.136008749176372</v>
      </c>
      <c r="F91" s="94">
        <v>1.7172700754189707</v>
      </c>
      <c r="G91" s="94">
        <v>39.296202620998471</v>
      </c>
      <c r="H91" s="94">
        <v>44.817429590943277</v>
      </c>
      <c r="I91" s="95">
        <f t="shared" si="21"/>
        <v>3.6443970906510619E-3</v>
      </c>
      <c r="J91" s="95">
        <f t="shared" si="22"/>
        <v>6.6686492543978015E-2</v>
      </c>
      <c r="K91" s="95">
        <f t="shared" si="23"/>
        <v>7.1360087491763716E-2</v>
      </c>
      <c r="L91" s="95">
        <f t="shared" si="24"/>
        <v>1.7172700754189706E-2</v>
      </c>
      <c r="M91" s="95">
        <f t="shared" si="25"/>
        <v>0.39296202620998472</v>
      </c>
      <c r="N91" s="95">
        <f t="shared" si="26"/>
        <v>0.44817429590943275</v>
      </c>
      <c r="O91" s="95">
        <f t="shared" si="27"/>
        <v>0.55182570409056719</v>
      </c>
      <c r="P91" s="95">
        <f t="shared" si="28"/>
        <v>6.604253958516099E-3</v>
      </c>
      <c r="Q91" s="95">
        <f t="shared" si="29"/>
        <v>0.12084702116926622</v>
      </c>
      <c r="R91" s="95">
        <f t="shared" si="30"/>
        <v>0.12931635290416246</v>
      </c>
      <c r="S91" s="95">
        <f t="shared" si="31"/>
        <v>3.111979131615673E-2</v>
      </c>
      <c r="T91" s="95">
        <f t="shared" si="32"/>
        <v>0.71211258065189853</v>
      </c>
      <c r="U91" s="95">
        <f t="shared" si="33"/>
        <v>1</v>
      </c>
      <c r="V91" s="94">
        <f t="shared" si="34"/>
        <v>6.604253958516099E-3</v>
      </c>
      <c r="W91" s="94">
        <f t="shared" si="36"/>
        <v>0.12084702116926621</v>
      </c>
      <c r="X91" s="94">
        <f t="shared" si="37"/>
        <v>0.12931635290416246</v>
      </c>
      <c r="Y91" s="94">
        <f t="shared" si="38"/>
        <v>3.1119791316156727E-2</v>
      </c>
      <c r="Z91" s="94">
        <f t="shared" si="39"/>
        <v>0.71211258065189842</v>
      </c>
      <c r="AA91" s="94">
        <f t="shared" si="35"/>
        <v>0.99999999999999989</v>
      </c>
    </row>
    <row r="92" spans="1:27">
      <c r="A92" s="100" t="s">
        <v>3</v>
      </c>
      <c r="B92" s="93">
        <v>1982</v>
      </c>
      <c r="C92" s="94">
        <v>0.54945110064249891</v>
      </c>
      <c r="D92" s="94">
        <v>6.5382553673719865</v>
      </c>
      <c r="E92" s="94">
        <v>7.4543720636248274</v>
      </c>
      <c r="F92" s="94">
        <v>1.3480385511847477</v>
      </c>
      <c r="G92" s="94">
        <v>41.667526536862482</v>
      </c>
      <c r="H92" s="94">
        <v>42.442356380313463</v>
      </c>
      <c r="I92" s="95">
        <f t="shared" si="21"/>
        <v>5.4945110064249895E-3</v>
      </c>
      <c r="J92" s="95">
        <f t="shared" si="22"/>
        <v>6.5382553673719868E-2</v>
      </c>
      <c r="K92" s="95">
        <f t="shared" si="23"/>
        <v>7.454372063624827E-2</v>
      </c>
      <c r="L92" s="95">
        <f t="shared" si="24"/>
        <v>1.3480385511847477E-2</v>
      </c>
      <c r="M92" s="95">
        <f t="shared" si="25"/>
        <v>0.41667526536862481</v>
      </c>
      <c r="N92" s="95">
        <f t="shared" si="26"/>
        <v>0.42442356380313462</v>
      </c>
      <c r="O92" s="95">
        <f t="shared" si="27"/>
        <v>0.57557643619686538</v>
      </c>
      <c r="P92" s="95">
        <f t="shared" si="28"/>
        <v>9.5461013705322936E-3</v>
      </c>
      <c r="Q92" s="95">
        <f t="shared" si="29"/>
        <v>0.11359491035758275</v>
      </c>
      <c r="R92" s="95">
        <f t="shared" si="30"/>
        <v>0.12951141837702326</v>
      </c>
      <c r="S92" s="95">
        <f t="shared" si="31"/>
        <v>2.3420669548113254E-2</v>
      </c>
      <c r="T92" s="95">
        <f t="shared" si="32"/>
        <v>0.72392690034674856</v>
      </c>
      <c r="U92" s="95">
        <f t="shared" si="33"/>
        <v>1</v>
      </c>
      <c r="V92" s="94">
        <f t="shared" si="34"/>
        <v>9.5461013705322936E-3</v>
      </c>
      <c r="W92" s="94">
        <f t="shared" si="36"/>
        <v>0.11359491035758275</v>
      </c>
      <c r="X92" s="94">
        <f t="shared" si="37"/>
        <v>0.12951141837702326</v>
      </c>
      <c r="Y92" s="94">
        <f t="shared" si="38"/>
        <v>2.3420669548113254E-2</v>
      </c>
      <c r="Z92" s="94">
        <f t="shared" si="39"/>
        <v>0.72392690034674856</v>
      </c>
      <c r="AA92" s="94">
        <f t="shared" si="35"/>
        <v>1</v>
      </c>
    </row>
    <row r="93" spans="1:27">
      <c r="A93" s="100" t="s">
        <v>3</v>
      </c>
      <c r="B93" s="93">
        <v>1983</v>
      </c>
      <c r="C93" s="94">
        <v>0.54558172348853518</v>
      </c>
      <c r="D93" s="94">
        <v>7.0971651441240704</v>
      </c>
      <c r="E93" s="94">
        <v>8.1485069328397142</v>
      </c>
      <c r="F93" s="94">
        <v>1.5535836673205685</v>
      </c>
      <c r="G93" s="94">
        <v>42.557521635724108</v>
      </c>
      <c r="H93" s="94">
        <v>40.097640896503009</v>
      </c>
      <c r="I93" s="95">
        <f t="shared" si="21"/>
        <v>5.4558172348853516E-3</v>
      </c>
      <c r="J93" s="95">
        <f t="shared" si="22"/>
        <v>7.0971651441240707E-2</v>
      </c>
      <c r="K93" s="95">
        <f t="shared" si="23"/>
        <v>8.1485069328397136E-2</v>
      </c>
      <c r="L93" s="95">
        <f t="shared" si="24"/>
        <v>1.5535836673205685E-2</v>
      </c>
      <c r="M93" s="95">
        <f t="shared" si="25"/>
        <v>0.42557521635724105</v>
      </c>
      <c r="N93" s="95">
        <f t="shared" si="26"/>
        <v>0.40097640896503006</v>
      </c>
      <c r="O93" s="95">
        <f t="shared" si="27"/>
        <v>0.59902359103496994</v>
      </c>
      <c r="P93" s="95">
        <f t="shared" si="28"/>
        <v>9.107850369396972E-3</v>
      </c>
      <c r="Q93" s="95">
        <f t="shared" si="29"/>
        <v>0.11847889215618139</v>
      </c>
      <c r="R93" s="95">
        <f t="shared" si="30"/>
        <v>0.13602981676833523</v>
      </c>
      <c r="S93" s="95">
        <f t="shared" si="31"/>
        <v>2.5935266833754349E-2</v>
      </c>
      <c r="T93" s="95">
        <f t="shared" si="32"/>
        <v>0.71044817387233206</v>
      </c>
      <c r="U93" s="95">
        <f t="shared" si="33"/>
        <v>1</v>
      </c>
      <c r="V93" s="94">
        <f t="shared" si="34"/>
        <v>9.107850369396972E-3</v>
      </c>
      <c r="W93" s="94">
        <f t="shared" si="36"/>
        <v>0.11847889215618139</v>
      </c>
      <c r="X93" s="94">
        <f t="shared" si="37"/>
        <v>0.13602981676833523</v>
      </c>
      <c r="Y93" s="94">
        <f t="shared" si="38"/>
        <v>2.5935266833754349E-2</v>
      </c>
      <c r="Z93" s="94">
        <f t="shared" si="39"/>
        <v>0.71044817387233206</v>
      </c>
      <c r="AA93" s="94">
        <f t="shared" si="35"/>
        <v>1</v>
      </c>
    </row>
    <row r="94" spans="1:27">
      <c r="A94" s="100" t="s">
        <v>3</v>
      </c>
      <c r="B94" s="93">
        <v>1984</v>
      </c>
      <c r="C94" s="94">
        <v>0.80355095336829729</v>
      </c>
      <c r="D94" s="94">
        <v>9.8186557374701255</v>
      </c>
      <c r="E94" s="94">
        <v>9.3004378984031586</v>
      </c>
      <c r="F94" s="94">
        <v>1.5068680445742253</v>
      </c>
      <c r="G94" s="94">
        <v>41.877862114528789</v>
      </c>
      <c r="H94" s="94">
        <v>36.692625251655414</v>
      </c>
      <c r="I94" s="95">
        <f t="shared" ref="I94:I155" si="40">C94/100</f>
        <v>8.0355095336829725E-3</v>
      </c>
      <c r="J94" s="95">
        <f t="shared" si="22"/>
        <v>9.818655737470125E-2</v>
      </c>
      <c r="K94" s="95">
        <f t="shared" si="23"/>
        <v>9.3004378984031591E-2</v>
      </c>
      <c r="L94" s="95">
        <f t="shared" si="24"/>
        <v>1.5068680445742253E-2</v>
      </c>
      <c r="M94" s="95">
        <f t="shared" si="25"/>
        <v>0.41877862114528791</v>
      </c>
      <c r="N94" s="95">
        <f t="shared" si="26"/>
        <v>0.36692625251655414</v>
      </c>
      <c r="O94" s="95">
        <f t="shared" si="27"/>
        <v>0.63307374748344603</v>
      </c>
      <c r="P94" s="95">
        <f t="shared" si="28"/>
        <v>1.269284908057744E-2</v>
      </c>
      <c r="Q94" s="95">
        <f t="shared" si="29"/>
        <v>0.15509497553011181</v>
      </c>
      <c r="R94" s="95">
        <f t="shared" si="30"/>
        <v>0.1469092334877834</v>
      </c>
      <c r="S94" s="95">
        <f t="shared" si="31"/>
        <v>2.3802409285872777E-2</v>
      </c>
      <c r="T94" s="95">
        <f t="shared" si="32"/>
        <v>0.66150053261565456</v>
      </c>
      <c r="U94" s="95">
        <f t="shared" si="33"/>
        <v>1</v>
      </c>
      <c r="V94" s="94">
        <f t="shared" si="34"/>
        <v>1.2692849080577443E-2</v>
      </c>
      <c r="W94" s="94">
        <f t="shared" si="36"/>
        <v>0.15509497553011184</v>
      </c>
      <c r="X94" s="94">
        <f t="shared" si="37"/>
        <v>0.1469092334877834</v>
      </c>
      <c r="Y94" s="94">
        <f t="shared" si="38"/>
        <v>2.380240928587278E-2</v>
      </c>
      <c r="Z94" s="94">
        <f t="shared" si="39"/>
        <v>0.66150053261565467</v>
      </c>
      <c r="AA94" s="94">
        <f t="shared" si="35"/>
        <v>1.0000000000000002</v>
      </c>
    </row>
    <row r="95" spans="1:27">
      <c r="A95" s="100" t="s">
        <v>3</v>
      </c>
      <c r="B95" s="93">
        <v>1985</v>
      </c>
      <c r="C95" s="94">
        <v>1.9435271685141544</v>
      </c>
      <c r="D95" s="94">
        <v>10.046066072887829</v>
      </c>
      <c r="E95" s="94">
        <v>8.9609876475365855</v>
      </c>
      <c r="F95" s="94">
        <v>1.225049672290313</v>
      </c>
      <c r="G95" s="94">
        <v>43.662717834076112</v>
      </c>
      <c r="H95" s="94">
        <v>34.161651604694995</v>
      </c>
      <c r="I95" s="95">
        <f t="shared" si="40"/>
        <v>1.9435271685141545E-2</v>
      </c>
      <c r="J95" s="95">
        <f t="shared" si="22"/>
        <v>0.10046066072887828</v>
      </c>
      <c r="K95" s="95">
        <f t="shared" si="23"/>
        <v>8.9609876475365849E-2</v>
      </c>
      <c r="L95" s="95">
        <f t="shared" si="24"/>
        <v>1.2250496722903131E-2</v>
      </c>
      <c r="M95" s="95">
        <f t="shared" si="25"/>
        <v>0.43662717834076115</v>
      </c>
      <c r="N95" s="95">
        <f t="shared" si="26"/>
        <v>0.34161651604694998</v>
      </c>
      <c r="O95" s="95">
        <f t="shared" si="27"/>
        <v>0.65838348395305002</v>
      </c>
      <c r="P95" s="95">
        <f t="shared" si="28"/>
        <v>2.9519682918606589E-2</v>
      </c>
      <c r="Q95" s="95">
        <f t="shared" si="29"/>
        <v>0.15258684820842533</v>
      </c>
      <c r="R95" s="95">
        <f t="shared" si="30"/>
        <v>0.1361058997673095</v>
      </c>
      <c r="S95" s="95">
        <f t="shared" si="31"/>
        <v>1.8606932010731797E-2</v>
      </c>
      <c r="T95" s="95">
        <f t="shared" si="32"/>
        <v>0.66318063709492669</v>
      </c>
      <c r="U95" s="95">
        <f t="shared" si="33"/>
        <v>0.99999999999999989</v>
      </c>
      <c r="V95" s="94">
        <f t="shared" si="34"/>
        <v>2.9519682918606585E-2</v>
      </c>
      <c r="W95" s="94">
        <f t="shared" si="36"/>
        <v>0.15258684820842533</v>
      </c>
      <c r="X95" s="94">
        <f t="shared" si="37"/>
        <v>0.1361058997673095</v>
      </c>
      <c r="Y95" s="94">
        <f t="shared" si="38"/>
        <v>1.8606932010731797E-2</v>
      </c>
      <c r="Z95" s="94">
        <f t="shared" si="39"/>
        <v>0.66318063709492669</v>
      </c>
      <c r="AA95" s="94">
        <f t="shared" si="35"/>
        <v>0.99999999999999989</v>
      </c>
    </row>
    <row r="96" spans="1:27">
      <c r="A96" s="100" t="s">
        <v>3</v>
      </c>
      <c r="B96" s="93">
        <v>1986</v>
      </c>
      <c r="C96" s="94">
        <v>1.1638672882976178</v>
      </c>
      <c r="D96" s="94">
        <v>9.3489809410010789</v>
      </c>
      <c r="E96" s="94">
        <v>9.0545961727815829</v>
      </c>
      <c r="F96" s="94">
        <v>1.1181327584088427</v>
      </c>
      <c r="G96" s="94">
        <v>51.626977249943096</v>
      </c>
      <c r="H96" s="94">
        <v>27.687445589567794</v>
      </c>
      <c r="I96" s="95">
        <f t="shared" si="40"/>
        <v>1.1638672882976177E-2</v>
      </c>
      <c r="J96" s="95">
        <f t="shared" si="22"/>
        <v>9.3489809410010782E-2</v>
      </c>
      <c r="K96" s="95">
        <f t="shared" si="23"/>
        <v>9.054596172781583E-2</v>
      </c>
      <c r="L96" s="95">
        <f t="shared" si="24"/>
        <v>1.1181327584088428E-2</v>
      </c>
      <c r="M96" s="95">
        <f t="shared" si="25"/>
        <v>0.51626977249943096</v>
      </c>
      <c r="N96" s="95">
        <f t="shared" si="26"/>
        <v>0.27687445589567794</v>
      </c>
      <c r="O96" s="95">
        <f t="shared" si="27"/>
        <v>0.72312554410432217</v>
      </c>
      <c r="P96" s="95">
        <f t="shared" si="28"/>
        <v>1.6094954711345553E-2</v>
      </c>
      <c r="Q96" s="95">
        <f t="shared" si="29"/>
        <v>0.12928572385837805</v>
      </c>
      <c r="R96" s="95">
        <f t="shared" si="30"/>
        <v>0.12521471889085023</v>
      </c>
      <c r="S96" s="95">
        <f t="shared" si="31"/>
        <v>1.5462498421263552E-2</v>
      </c>
      <c r="T96" s="95">
        <f t="shared" si="32"/>
        <v>0.71394210411816261</v>
      </c>
      <c r="U96" s="95">
        <f t="shared" si="33"/>
        <v>1</v>
      </c>
      <c r="V96" s="94">
        <f t="shared" si="34"/>
        <v>1.6094954711345557E-2</v>
      </c>
      <c r="W96" s="94">
        <f t="shared" si="36"/>
        <v>0.12928572385837808</v>
      </c>
      <c r="X96" s="94">
        <f t="shared" si="37"/>
        <v>0.12521471889085026</v>
      </c>
      <c r="Y96" s="94">
        <f t="shared" si="38"/>
        <v>1.5462498421263553E-2</v>
      </c>
      <c r="Z96" s="94">
        <f t="shared" si="39"/>
        <v>0.71394210411816261</v>
      </c>
      <c r="AA96" s="94">
        <f t="shared" si="35"/>
        <v>1</v>
      </c>
    </row>
    <row r="97" spans="1:27">
      <c r="A97" s="100" t="s">
        <v>3</v>
      </c>
      <c r="B97" s="93">
        <v>1987</v>
      </c>
      <c r="C97" s="94">
        <v>0.78720092893191318</v>
      </c>
      <c r="D97" s="94">
        <v>8.1801085264182358</v>
      </c>
      <c r="E97" s="94">
        <v>9.9193312493923198</v>
      </c>
      <c r="F97" s="94">
        <v>1.0745997921976504</v>
      </c>
      <c r="G97" s="94">
        <v>55.007267668017199</v>
      </c>
      <c r="H97" s="94">
        <v>25.031491835042672</v>
      </c>
      <c r="I97" s="95">
        <f t="shared" si="40"/>
        <v>7.8720092893191321E-3</v>
      </c>
      <c r="J97" s="95">
        <f t="shared" si="22"/>
        <v>8.1801085264182352E-2</v>
      </c>
      <c r="K97" s="95">
        <f t="shared" si="23"/>
        <v>9.91933124939232E-2</v>
      </c>
      <c r="L97" s="95">
        <f t="shared" si="24"/>
        <v>1.0745997921976504E-2</v>
      </c>
      <c r="M97" s="95">
        <f t="shared" si="25"/>
        <v>0.55007267668017201</v>
      </c>
      <c r="N97" s="95">
        <f t="shared" si="26"/>
        <v>0.25031491835042674</v>
      </c>
      <c r="O97" s="95">
        <f t="shared" si="27"/>
        <v>0.74968508164957326</v>
      </c>
      <c r="P97" s="95">
        <f t="shared" si="28"/>
        <v>1.0500421419615177E-2</v>
      </c>
      <c r="Q97" s="95">
        <f t="shared" si="29"/>
        <v>0.10911392965722477</v>
      </c>
      <c r="R97" s="95">
        <f t="shared" si="30"/>
        <v>0.1323133071764783</v>
      </c>
      <c r="S97" s="95">
        <f t="shared" si="31"/>
        <v>1.433401595551494E-2</v>
      </c>
      <c r="T97" s="95">
        <f t="shared" si="32"/>
        <v>0.73373832579116671</v>
      </c>
      <c r="U97" s="95">
        <f t="shared" si="33"/>
        <v>0.99999999999999989</v>
      </c>
      <c r="V97" s="94">
        <f t="shared" si="34"/>
        <v>1.0500421419615177E-2</v>
      </c>
      <c r="W97" s="94">
        <f t="shared" si="36"/>
        <v>0.10911392965722477</v>
      </c>
      <c r="X97" s="94">
        <f t="shared" si="37"/>
        <v>0.1323133071764783</v>
      </c>
      <c r="Y97" s="94">
        <f t="shared" si="38"/>
        <v>1.433401595551494E-2</v>
      </c>
      <c r="Z97" s="94">
        <f t="shared" si="39"/>
        <v>0.73373832579116671</v>
      </c>
      <c r="AA97" s="94">
        <f t="shared" si="35"/>
        <v>0.99999999999999989</v>
      </c>
    </row>
    <row r="98" spans="1:27">
      <c r="A98" s="100" t="s">
        <v>3</v>
      </c>
      <c r="B98" s="93">
        <v>1988</v>
      </c>
      <c r="C98" s="94">
        <v>0.5436965956133829</v>
      </c>
      <c r="D98" s="94">
        <v>7.8316031299782738</v>
      </c>
      <c r="E98" s="94">
        <v>10.241671393334476</v>
      </c>
      <c r="F98" s="94">
        <v>1.2584153194288432</v>
      </c>
      <c r="G98" s="94">
        <v>56.183840459959811</v>
      </c>
      <c r="H98" s="94">
        <v>23.940773101685217</v>
      </c>
      <c r="I98" s="95">
        <f t="shared" si="40"/>
        <v>5.4369659561338294E-3</v>
      </c>
      <c r="J98" s="95">
        <f t="shared" si="22"/>
        <v>7.8316031299782735E-2</v>
      </c>
      <c r="K98" s="95">
        <f t="shared" si="23"/>
        <v>0.10241671393334477</v>
      </c>
      <c r="L98" s="95">
        <f t="shared" si="24"/>
        <v>1.2584153194288432E-2</v>
      </c>
      <c r="M98" s="95">
        <f t="shared" si="25"/>
        <v>0.56183840459959811</v>
      </c>
      <c r="N98" s="95">
        <f t="shared" si="26"/>
        <v>0.23940773101685217</v>
      </c>
      <c r="O98" s="95">
        <f t="shared" si="27"/>
        <v>0.76059226898314791</v>
      </c>
      <c r="P98" s="95">
        <f t="shared" si="28"/>
        <v>7.1483318695871384E-3</v>
      </c>
      <c r="Q98" s="95">
        <f t="shared" si="29"/>
        <v>0.1029671671584108</v>
      </c>
      <c r="R98" s="95">
        <f t="shared" si="30"/>
        <v>0.13465389816579107</v>
      </c>
      <c r="S98" s="95">
        <f t="shared" si="31"/>
        <v>1.6545202610476775E-2</v>
      </c>
      <c r="T98" s="95">
        <f t="shared" si="32"/>
        <v>0.73868540019573414</v>
      </c>
      <c r="U98" s="95">
        <f t="shared" si="33"/>
        <v>0.99999999999999989</v>
      </c>
      <c r="V98" s="94">
        <f t="shared" si="34"/>
        <v>7.1483318695871392E-3</v>
      </c>
      <c r="W98" s="94">
        <f t="shared" si="36"/>
        <v>0.1029671671584108</v>
      </c>
      <c r="X98" s="94">
        <f t="shared" si="37"/>
        <v>0.1346538981657911</v>
      </c>
      <c r="Y98" s="94">
        <f t="shared" si="38"/>
        <v>1.6545202610476775E-2</v>
      </c>
      <c r="Z98" s="94">
        <f t="shared" si="39"/>
        <v>0.73868540019573425</v>
      </c>
      <c r="AA98" s="94">
        <f t="shared" si="35"/>
        <v>1</v>
      </c>
    </row>
    <row r="99" spans="1:27">
      <c r="A99" s="100" t="s">
        <v>3</v>
      </c>
      <c r="B99" s="93">
        <v>1989</v>
      </c>
      <c r="C99" s="94">
        <v>0.5105312051144133</v>
      </c>
      <c r="D99" s="94">
        <v>7.6656165883173255</v>
      </c>
      <c r="E99" s="94">
        <v>9.9770656493733938</v>
      </c>
      <c r="F99" s="94">
        <v>1.338778683698127</v>
      </c>
      <c r="G99" s="94">
        <v>57.689396356006284</v>
      </c>
      <c r="H99" s="94">
        <v>22.818611517490456</v>
      </c>
      <c r="I99" s="95">
        <f t="shared" si="40"/>
        <v>5.1053120511441331E-3</v>
      </c>
      <c r="J99" s="95">
        <f t="shared" si="22"/>
        <v>7.6656165883173255E-2</v>
      </c>
      <c r="K99" s="95">
        <f t="shared" si="23"/>
        <v>9.9770656493733942E-2</v>
      </c>
      <c r="L99" s="95">
        <f t="shared" si="24"/>
        <v>1.3387786836981269E-2</v>
      </c>
      <c r="M99" s="95">
        <f t="shared" si="25"/>
        <v>0.57689396356006284</v>
      </c>
      <c r="N99" s="95">
        <f t="shared" si="26"/>
        <v>0.22818611517490456</v>
      </c>
      <c r="O99" s="95">
        <f t="shared" si="27"/>
        <v>0.7718138848250955</v>
      </c>
      <c r="P99" s="95">
        <f t="shared" si="28"/>
        <v>6.6146931942032538E-3</v>
      </c>
      <c r="Q99" s="95">
        <f t="shared" si="29"/>
        <v>9.9319495788216722E-2</v>
      </c>
      <c r="R99" s="95">
        <f t="shared" si="30"/>
        <v>0.12926776578571589</v>
      </c>
      <c r="S99" s="95">
        <f t="shared" si="31"/>
        <v>1.7345874569249478E-2</v>
      </c>
      <c r="T99" s="95">
        <f t="shared" si="32"/>
        <v>0.7474521706626146</v>
      </c>
      <c r="U99" s="95">
        <f t="shared" si="33"/>
        <v>1</v>
      </c>
      <c r="V99" s="94">
        <f t="shared" si="34"/>
        <v>6.6146931942032538E-3</v>
      </c>
      <c r="W99" s="94">
        <f t="shared" si="36"/>
        <v>9.9319495788216722E-2</v>
      </c>
      <c r="X99" s="94">
        <f t="shared" si="37"/>
        <v>0.12926776578571589</v>
      </c>
      <c r="Y99" s="94">
        <f t="shared" si="38"/>
        <v>1.7345874569249478E-2</v>
      </c>
      <c r="Z99" s="94">
        <f t="shared" si="39"/>
        <v>0.7474521706626146</v>
      </c>
      <c r="AA99" s="94">
        <f t="shared" si="35"/>
        <v>1</v>
      </c>
    </row>
    <row r="100" spans="1:27">
      <c r="A100" s="100" t="s">
        <v>3</v>
      </c>
      <c r="B100" s="93">
        <v>1990</v>
      </c>
      <c r="C100" s="94">
        <v>0.5444920337188951</v>
      </c>
      <c r="D100" s="94">
        <v>6.0412257742733022</v>
      </c>
      <c r="E100" s="94">
        <v>9.0672974693624973</v>
      </c>
      <c r="F100" s="94">
        <v>1.0937531257330995</v>
      </c>
      <c r="G100" s="94">
        <v>61.862462259621175</v>
      </c>
      <c r="H100" s="94">
        <v>21.390769337291037</v>
      </c>
      <c r="I100" s="95">
        <f t="shared" si="40"/>
        <v>5.444920337188951E-3</v>
      </c>
      <c r="J100" s="95">
        <f t="shared" si="22"/>
        <v>6.0412257742733025E-2</v>
      </c>
      <c r="K100" s="95">
        <f t="shared" si="23"/>
        <v>9.0672974693624966E-2</v>
      </c>
      <c r="L100" s="95">
        <f t="shared" si="24"/>
        <v>1.0937531257330995E-2</v>
      </c>
      <c r="M100" s="95">
        <f t="shared" si="25"/>
        <v>0.61862462259621176</v>
      </c>
      <c r="N100" s="95">
        <f t="shared" si="26"/>
        <v>0.21390769337291038</v>
      </c>
      <c r="O100" s="95">
        <f t="shared" si="27"/>
        <v>0.78609230662708973</v>
      </c>
      <c r="P100" s="95">
        <f t="shared" si="28"/>
        <v>6.9265661186173376E-3</v>
      </c>
      <c r="Q100" s="95">
        <f t="shared" si="29"/>
        <v>7.6851353503185574E-2</v>
      </c>
      <c r="R100" s="95">
        <f t="shared" si="30"/>
        <v>0.11534647258243534</v>
      </c>
      <c r="S100" s="95">
        <f t="shared" si="31"/>
        <v>1.3913800154413156E-2</v>
      </c>
      <c r="T100" s="95">
        <f t="shared" si="32"/>
        <v>0.78696180764134849</v>
      </c>
      <c r="U100" s="95">
        <f t="shared" si="33"/>
        <v>0.99999999999999989</v>
      </c>
      <c r="V100" s="94">
        <f t="shared" si="34"/>
        <v>6.9265661186173385E-3</v>
      </c>
      <c r="W100" s="94">
        <f t="shared" si="36"/>
        <v>7.6851353503185588E-2</v>
      </c>
      <c r="X100" s="94">
        <f t="shared" si="37"/>
        <v>0.11534647258243536</v>
      </c>
      <c r="Y100" s="94">
        <f t="shared" si="38"/>
        <v>1.3913800154413158E-2</v>
      </c>
      <c r="Z100" s="94">
        <f t="shared" si="39"/>
        <v>0.7869618076413486</v>
      </c>
      <c r="AA100" s="94">
        <f t="shared" si="35"/>
        <v>1</v>
      </c>
    </row>
    <row r="101" spans="1:27">
      <c r="A101" s="100" t="s">
        <v>3</v>
      </c>
      <c r="B101" s="93">
        <v>1991</v>
      </c>
      <c r="C101" s="94">
        <v>0.53717921389981815</v>
      </c>
      <c r="D101" s="94">
        <v>4.8343388863387595</v>
      </c>
      <c r="E101" s="94">
        <v>7.7344775864469906</v>
      </c>
      <c r="F101" s="94">
        <v>0.98035177002739338</v>
      </c>
      <c r="G101" s="94">
        <v>64.961220024060111</v>
      </c>
      <c r="H101" s="94">
        <v>20.952432519226925</v>
      </c>
      <c r="I101" s="95">
        <f t="shared" si="40"/>
        <v>5.3717921389981813E-3</v>
      </c>
      <c r="J101" s="95">
        <f t="shared" si="22"/>
        <v>4.8343388863387599E-2</v>
      </c>
      <c r="K101" s="95">
        <f t="shared" si="23"/>
        <v>7.7344775864469903E-2</v>
      </c>
      <c r="L101" s="95">
        <f t="shared" si="24"/>
        <v>9.8035177002739338E-3</v>
      </c>
      <c r="M101" s="95">
        <f t="shared" si="25"/>
        <v>0.64961220024060107</v>
      </c>
      <c r="N101" s="95">
        <f t="shared" si="26"/>
        <v>0.20952432519226924</v>
      </c>
      <c r="O101" s="95">
        <f t="shared" si="27"/>
        <v>0.79047567480773062</v>
      </c>
      <c r="P101" s="95">
        <f t="shared" si="28"/>
        <v>6.7956450909191805E-3</v>
      </c>
      <c r="Q101" s="95">
        <f t="shared" si="29"/>
        <v>6.1157339060618508E-2</v>
      </c>
      <c r="R101" s="95">
        <f t="shared" si="30"/>
        <v>9.7845864622314496E-2</v>
      </c>
      <c r="S101" s="95">
        <f t="shared" si="31"/>
        <v>1.2402048554699003E-2</v>
      </c>
      <c r="T101" s="95">
        <f t="shared" si="32"/>
        <v>0.82179910267144884</v>
      </c>
      <c r="U101" s="95">
        <f t="shared" si="33"/>
        <v>1</v>
      </c>
      <c r="V101" s="94">
        <f t="shared" si="34"/>
        <v>6.7956450909191796E-3</v>
      </c>
      <c r="W101" s="94">
        <f t="shared" si="36"/>
        <v>6.1157339060618501E-2</v>
      </c>
      <c r="X101" s="94">
        <f t="shared" si="37"/>
        <v>9.7845864622314482E-2</v>
      </c>
      <c r="Y101" s="94">
        <f t="shared" si="38"/>
        <v>1.2402048554699001E-2</v>
      </c>
      <c r="Z101" s="94">
        <f t="shared" si="39"/>
        <v>0.82179910267144873</v>
      </c>
      <c r="AA101" s="94">
        <f t="shared" si="35"/>
        <v>0.99999999999999989</v>
      </c>
    </row>
    <row r="102" spans="1:27">
      <c r="A102" s="100" t="s">
        <v>3</v>
      </c>
      <c r="B102" s="93">
        <v>1992</v>
      </c>
      <c r="C102" s="94">
        <v>0.41982205868018074</v>
      </c>
      <c r="D102" s="94">
        <v>4.6021298462215219</v>
      </c>
      <c r="E102" s="94">
        <v>7.9048879265472562</v>
      </c>
      <c r="F102" s="94">
        <v>0.905160593204689</v>
      </c>
      <c r="G102" s="94">
        <v>65.36950670907234</v>
      </c>
      <c r="H102" s="94">
        <v>20.798492866274014</v>
      </c>
      <c r="I102" s="95">
        <f t="shared" si="40"/>
        <v>4.1982205868018076E-3</v>
      </c>
      <c r="J102" s="95">
        <f t="shared" si="22"/>
        <v>4.602129846221522E-2</v>
      </c>
      <c r="K102" s="95">
        <f t="shared" si="23"/>
        <v>7.9048879265472563E-2</v>
      </c>
      <c r="L102" s="95">
        <f t="shared" si="24"/>
        <v>9.0516059320468901E-3</v>
      </c>
      <c r="M102" s="95">
        <f t="shared" si="25"/>
        <v>0.65369506709072345</v>
      </c>
      <c r="N102" s="95">
        <f t="shared" si="26"/>
        <v>0.20798492866274013</v>
      </c>
      <c r="O102" s="95">
        <f t="shared" si="27"/>
        <v>0.79201507133726001</v>
      </c>
      <c r="P102" s="95">
        <f t="shared" si="28"/>
        <v>5.3006827000317263E-3</v>
      </c>
      <c r="Q102" s="95">
        <f t="shared" si="29"/>
        <v>5.8106594341079384E-2</v>
      </c>
      <c r="R102" s="95">
        <f t="shared" si="30"/>
        <v>9.9807291712270402E-2</v>
      </c>
      <c r="S102" s="95">
        <f t="shared" si="31"/>
        <v>1.1428577889008994E-2</v>
      </c>
      <c r="T102" s="95">
        <f t="shared" si="32"/>
        <v>0.82535685335760933</v>
      </c>
      <c r="U102" s="95">
        <f t="shared" si="33"/>
        <v>0.99999999999999989</v>
      </c>
      <c r="V102" s="94">
        <f t="shared" si="34"/>
        <v>5.3006827000317272E-3</v>
      </c>
      <c r="W102" s="94">
        <f t="shared" si="36"/>
        <v>5.8106594341079398E-2</v>
      </c>
      <c r="X102" s="94">
        <f t="shared" si="37"/>
        <v>9.9807291712270416E-2</v>
      </c>
      <c r="Y102" s="94">
        <f t="shared" si="38"/>
        <v>1.1428577889008995E-2</v>
      </c>
      <c r="Z102" s="94">
        <f t="shared" si="39"/>
        <v>0.82535685335760944</v>
      </c>
      <c r="AA102" s="94">
        <f t="shared" si="35"/>
        <v>1</v>
      </c>
    </row>
    <row r="103" spans="1:27">
      <c r="A103" s="100" t="s">
        <v>3</v>
      </c>
      <c r="B103" s="93">
        <v>1993</v>
      </c>
      <c r="C103" s="94">
        <v>1.0659157262346504</v>
      </c>
      <c r="D103" s="94">
        <v>5.1691811938839249</v>
      </c>
      <c r="E103" s="94">
        <v>3.547499297249642</v>
      </c>
      <c r="F103" s="94">
        <v>1.0070615651192558</v>
      </c>
      <c r="G103" s="94">
        <v>64.320203970848738</v>
      </c>
      <c r="H103" s="94">
        <v>24.890138246663788</v>
      </c>
      <c r="I103" s="95">
        <f t="shared" si="40"/>
        <v>1.0659157262346503E-2</v>
      </c>
      <c r="J103" s="95">
        <f t="shared" si="22"/>
        <v>5.1691811938839247E-2</v>
      </c>
      <c r="K103" s="95">
        <f t="shared" si="23"/>
        <v>3.5474992972496421E-2</v>
      </c>
      <c r="L103" s="95">
        <f t="shared" si="24"/>
        <v>1.0070615651192558E-2</v>
      </c>
      <c r="M103" s="95">
        <f t="shared" si="25"/>
        <v>0.64320203970848733</v>
      </c>
      <c r="N103" s="95">
        <f t="shared" si="26"/>
        <v>0.24890138246663787</v>
      </c>
      <c r="O103" s="95">
        <f t="shared" si="27"/>
        <v>0.75109861753336205</v>
      </c>
      <c r="P103" s="95">
        <f t="shared" si="28"/>
        <v>1.4191421756774899E-2</v>
      </c>
      <c r="Q103" s="95">
        <f t="shared" si="29"/>
        <v>6.8821604423394134E-2</v>
      </c>
      <c r="R103" s="95">
        <f t="shared" si="30"/>
        <v>4.7230805841445588E-2</v>
      </c>
      <c r="S103" s="95">
        <f t="shared" si="31"/>
        <v>1.3407847406596039E-2</v>
      </c>
      <c r="T103" s="95">
        <f t="shared" si="32"/>
        <v>0.85634832057178933</v>
      </c>
      <c r="U103" s="95">
        <f t="shared" si="33"/>
        <v>1</v>
      </c>
      <c r="V103" s="94">
        <f t="shared" si="34"/>
        <v>1.4191421756774899E-2</v>
      </c>
      <c r="W103" s="94">
        <f t="shared" si="36"/>
        <v>6.8821604423394134E-2</v>
      </c>
      <c r="X103" s="94">
        <f t="shared" si="37"/>
        <v>4.7230805841445581E-2</v>
      </c>
      <c r="Y103" s="94">
        <f t="shared" si="38"/>
        <v>1.3407847406596037E-2</v>
      </c>
      <c r="Z103" s="94">
        <f t="shared" si="39"/>
        <v>0.85634832057178922</v>
      </c>
      <c r="AA103" s="94">
        <f t="shared" si="35"/>
        <v>0.99999999999999989</v>
      </c>
    </row>
    <row r="104" spans="1:27">
      <c r="A104" s="100" t="s">
        <v>3</v>
      </c>
      <c r="B104" s="93">
        <v>1994</v>
      </c>
      <c r="C104" s="94">
        <v>1.0932227502501863</v>
      </c>
      <c r="D104" s="94">
        <v>5.0650494874779834</v>
      </c>
      <c r="E104" s="94">
        <v>8.2035998218979902</v>
      </c>
      <c r="F104" s="94">
        <v>1.3319326475070332</v>
      </c>
      <c r="G104" s="94">
        <v>61.898590794453234</v>
      </c>
      <c r="H104" s="94">
        <v>22.407604498413576</v>
      </c>
      <c r="I104" s="95">
        <f t="shared" si="40"/>
        <v>1.0932227502501864E-2</v>
      </c>
      <c r="J104" s="95">
        <f t="shared" si="22"/>
        <v>5.0650494874779836E-2</v>
      </c>
      <c r="K104" s="95">
        <f t="shared" si="23"/>
        <v>8.2035998218979903E-2</v>
      </c>
      <c r="L104" s="95">
        <f t="shared" si="24"/>
        <v>1.3319326475070331E-2</v>
      </c>
      <c r="M104" s="95">
        <f t="shared" si="25"/>
        <v>0.61898590794453234</v>
      </c>
      <c r="N104" s="95">
        <f t="shared" si="26"/>
        <v>0.22407604498413577</v>
      </c>
      <c r="O104" s="95">
        <f t="shared" si="27"/>
        <v>0.77592395501586431</v>
      </c>
      <c r="P104" s="95">
        <f t="shared" si="28"/>
        <v>1.4089302736217684E-2</v>
      </c>
      <c r="Q104" s="95">
        <f t="shared" si="29"/>
        <v>6.5277653238253547E-2</v>
      </c>
      <c r="R104" s="95">
        <f t="shared" si="30"/>
        <v>0.10572685337096291</v>
      </c>
      <c r="S104" s="95">
        <f t="shared" si="31"/>
        <v>1.7165762687141175E-2</v>
      </c>
      <c r="T104" s="95">
        <f t="shared" si="32"/>
        <v>0.79774042796742461</v>
      </c>
      <c r="U104" s="95">
        <f t="shared" si="33"/>
        <v>0.99999999999999989</v>
      </c>
      <c r="V104" s="94">
        <f t="shared" si="34"/>
        <v>1.4089302736217686E-2</v>
      </c>
      <c r="W104" s="94">
        <f t="shared" si="36"/>
        <v>6.5277653238253547E-2</v>
      </c>
      <c r="X104" s="94">
        <f t="shared" si="37"/>
        <v>0.10572685337096291</v>
      </c>
      <c r="Y104" s="94">
        <f t="shared" si="38"/>
        <v>1.7165762687141178E-2</v>
      </c>
      <c r="Z104" s="94">
        <f t="shared" si="39"/>
        <v>0.79774042796742473</v>
      </c>
      <c r="AA104" s="94">
        <f t="shared" si="35"/>
        <v>1</v>
      </c>
    </row>
    <row r="105" spans="1:27">
      <c r="A105" s="100" t="s">
        <v>3</v>
      </c>
      <c r="B105" s="93">
        <v>1995</v>
      </c>
      <c r="C105" s="94">
        <v>0.94904502066263141</v>
      </c>
      <c r="D105" s="94">
        <v>4.3505486414500441</v>
      </c>
      <c r="E105" s="94">
        <v>7.9870797607300732</v>
      </c>
      <c r="F105" s="94">
        <v>1.4584286275191285</v>
      </c>
      <c r="G105" s="94">
        <v>63.699191383240262</v>
      </c>
      <c r="H105" s="94">
        <v>21.555706566397866</v>
      </c>
      <c r="I105" s="95">
        <f t="shared" si="40"/>
        <v>9.4904502066263143E-3</v>
      </c>
      <c r="J105" s="95">
        <f t="shared" si="22"/>
        <v>4.3505486414500444E-2</v>
      </c>
      <c r="K105" s="95">
        <f t="shared" si="23"/>
        <v>7.9870797607300731E-2</v>
      </c>
      <c r="L105" s="95">
        <f t="shared" si="24"/>
        <v>1.4584286275191285E-2</v>
      </c>
      <c r="M105" s="95">
        <f t="shared" si="25"/>
        <v>0.63699191383240261</v>
      </c>
      <c r="N105" s="95">
        <f t="shared" si="26"/>
        <v>0.21555706566397867</v>
      </c>
      <c r="O105" s="95">
        <f t="shared" si="27"/>
        <v>0.78444293433602141</v>
      </c>
      <c r="P105" s="95">
        <f t="shared" si="28"/>
        <v>1.2098330918946127E-2</v>
      </c>
      <c r="Q105" s="95">
        <f t="shared" si="29"/>
        <v>5.5460358568115521E-2</v>
      </c>
      <c r="R105" s="95">
        <f t="shared" si="30"/>
        <v>0.10181849324056444</v>
      </c>
      <c r="S105" s="95">
        <f t="shared" si="31"/>
        <v>1.8591902147140772E-2</v>
      </c>
      <c r="T105" s="95">
        <f t="shared" si="32"/>
        <v>0.81203091512523307</v>
      </c>
      <c r="U105" s="95">
        <f t="shared" si="33"/>
        <v>0.99999999999999989</v>
      </c>
      <c r="V105" s="94">
        <f t="shared" si="34"/>
        <v>1.2098330918946128E-2</v>
      </c>
      <c r="W105" s="94">
        <f t="shared" si="36"/>
        <v>5.5460358568115521E-2</v>
      </c>
      <c r="X105" s="94">
        <f t="shared" si="37"/>
        <v>0.10181849324056444</v>
      </c>
      <c r="Y105" s="94">
        <f t="shared" si="38"/>
        <v>1.8591902147140772E-2</v>
      </c>
      <c r="Z105" s="94">
        <f t="shared" si="39"/>
        <v>0.81203091512523318</v>
      </c>
      <c r="AA105" s="94">
        <f t="shared" si="35"/>
        <v>1</v>
      </c>
    </row>
    <row r="106" spans="1:27">
      <c r="A106" s="100" t="s">
        <v>3</v>
      </c>
      <c r="B106" s="93">
        <v>1996</v>
      </c>
      <c r="C106" s="94">
        <v>0.58718115050467223</v>
      </c>
      <c r="D106" s="94">
        <v>4.3409170468541118</v>
      </c>
      <c r="E106" s="94">
        <v>8.2212924283867306</v>
      </c>
      <c r="F106" s="94">
        <v>1.3613546417258569</v>
      </c>
      <c r="G106" s="94">
        <v>62.074378637838464</v>
      </c>
      <c r="H106" s="94">
        <v>23.414876094690168</v>
      </c>
      <c r="I106" s="95">
        <f t="shared" si="40"/>
        <v>5.8718115050467225E-3</v>
      </c>
      <c r="J106" s="95">
        <f t="shared" si="22"/>
        <v>4.3409170468541119E-2</v>
      </c>
      <c r="K106" s="95">
        <f t="shared" si="23"/>
        <v>8.2212924283867311E-2</v>
      </c>
      <c r="L106" s="95">
        <f t="shared" si="24"/>
        <v>1.3613546417258569E-2</v>
      </c>
      <c r="M106" s="95">
        <f t="shared" si="25"/>
        <v>0.62074378637838468</v>
      </c>
      <c r="N106" s="95">
        <f t="shared" si="26"/>
        <v>0.23414876094690168</v>
      </c>
      <c r="O106" s="95">
        <f t="shared" si="27"/>
        <v>0.76585123905309838</v>
      </c>
      <c r="P106" s="95">
        <f t="shared" si="28"/>
        <v>7.6670392442096903E-3</v>
      </c>
      <c r="Q106" s="95">
        <f t="shared" si="29"/>
        <v>5.6680943053917882E-2</v>
      </c>
      <c r="R106" s="95">
        <f t="shared" si="30"/>
        <v>0.107348424983311</v>
      </c>
      <c r="S106" s="95">
        <f t="shared" si="31"/>
        <v>1.7775705937474767E-2</v>
      </c>
      <c r="T106" s="95">
        <f t="shared" si="32"/>
        <v>0.81052788678108667</v>
      </c>
      <c r="U106" s="95">
        <f t="shared" si="33"/>
        <v>1</v>
      </c>
      <c r="V106" s="94">
        <f t="shared" si="34"/>
        <v>7.6670392442096912E-3</v>
      </c>
      <c r="W106" s="94">
        <f t="shared" si="36"/>
        <v>5.6680943053917882E-2</v>
      </c>
      <c r="X106" s="94">
        <f t="shared" si="37"/>
        <v>0.10734842498331101</v>
      </c>
      <c r="Y106" s="94">
        <f t="shared" si="38"/>
        <v>1.7775705937474767E-2</v>
      </c>
      <c r="Z106" s="94">
        <f t="shared" si="39"/>
        <v>0.81052788678108678</v>
      </c>
      <c r="AA106" s="94">
        <f t="shared" si="35"/>
        <v>1.0000000000000002</v>
      </c>
    </row>
    <row r="107" spans="1:27">
      <c r="A107" s="100" t="s">
        <v>3</v>
      </c>
      <c r="B107" s="93">
        <v>1997</v>
      </c>
      <c r="C107" s="94">
        <v>0.45909289267550052</v>
      </c>
      <c r="D107" s="94">
        <v>4.5718016848243606</v>
      </c>
      <c r="E107" s="94">
        <v>8.5420180934492933</v>
      </c>
      <c r="F107" s="94">
        <v>1.1623805238904592</v>
      </c>
      <c r="G107" s="94">
        <v>60.390244985288042</v>
      </c>
      <c r="H107" s="94">
        <v>24.874461819872344</v>
      </c>
      <c r="I107" s="95">
        <f t="shared" si="40"/>
        <v>4.5909289267550054E-3</v>
      </c>
      <c r="J107" s="95">
        <f t="shared" si="22"/>
        <v>4.5718016848243608E-2</v>
      </c>
      <c r="K107" s="95">
        <f t="shared" si="23"/>
        <v>8.542018093449294E-2</v>
      </c>
      <c r="L107" s="95">
        <f t="shared" si="24"/>
        <v>1.1623805238904591E-2</v>
      </c>
      <c r="M107" s="95">
        <f t="shared" si="25"/>
        <v>0.60390244985288044</v>
      </c>
      <c r="N107" s="95">
        <f t="shared" si="26"/>
        <v>0.24874461819872346</v>
      </c>
      <c r="O107" s="95">
        <f t="shared" si="27"/>
        <v>0.7512553818012766</v>
      </c>
      <c r="P107" s="95">
        <f t="shared" si="28"/>
        <v>6.1110097018505036E-3</v>
      </c>
      <c r="Q107" s="95">
        <f t="shared" si="29"/>
        <v>6.0855493292608476E-2</v>
      </c>
      <c r="R107" s="95">
        <f t="shared" si="30"/>
        <v>0.11370325325281788</v>
      </c>
      <c r="S107" s="95">
        <f t="shared" si="31"/>
        <v>1.5472508444511006E-2</v>
      </c>
      <c r="T107" s="95">
        <f t="shared" si="32"/>
        <v>0.80385773530821214</v>
      </c>
      <c r="U107" s="95">
        <f t="shared" si="33"/>
        <v>1</v>
      </c>
      <c r="V107" s="94">
        <f t="shared" si="34"/>
        <v>6.1110097018505036E-3</v>
      </c>
      <c r="W107" s="94">
        <f t="shared" si="36"/>
        <v>6.0855493292608476E-2</v>
      </c>
      <c r="X107" s="94">
        <f t="shared" si="37"/>
        <v>0.11370325325281788</v>
      </c>
      <c r="Y107" s="94">
        <f t="shared" si="38"/>
        <v>1.5472508444511006E-2</v>
      </c>
      <c r="Z107" s="94">
        <f t="shared" si="39"/>
        <v>0.80385773530821214</v>
      </c>
      <c r="AA107" s="94">
        <f t="shared" si="35"/>
        <v>1</v>
      </c>
    </row>
    <row r="108" spans="1:27">
      <c r="A108" s="100" t="s">
        <v>3</v>
      </c>
      <c r="B108" s="93">
        <v>1998</v>
      </c>
      <c r="C108" s="94">
        <v>0.47018760445085483</v>
      </c>
      <c r="D108" s="94">
        <v>4.4034949985526088</v>
      </c>
      <c r="E108" s="94">
        <v>8.841797725329128</v>
      </c>
      <c r="F108" s="94">
        <v>0.9644079053310719</v>
      </c>
      <c r="G108" s="94">
        <v>60.982683682135473</v>
      </c>
      <c r="H108" s="94">
        <v>24.337428084200866</v>
      </c>
      <c r="I108" s="95">
        <f t="shared" si="40"/>
        <v>4.7018760445085486E-3</v>
      </c>
      <c r="J108" s="95">
        <f t="shared" si="22"/>
        <v>4.4034949985526088E-2</v>
      </c>
      <c r="K108" s="95">
        <f t="shared" si="23"/>
        <v>8.8417977253291286E-2</v>
      </c>
      <c r="L108" s="95">
        <f t="shared" si="24"/>
        <v>9.6440790533107185E-3</v>
      </c>
      <c r="M108" s="95">
        <f t="shared" si="25"/>
        <v>0.60982683682135475</v>
      </c>
      <c r="N108" s="95">
        <f t="shared" si="26"/>
        <v>0.24337428084200866</v>
      </c>
      <c r="O108" s="95">
        <f t="shared" si="27"/>
        <v>0.75662571915799137</v>
      </c>
      <c r="P108" s="95">
        <f t="shared" si="28"/>
        <v>6.2142693876980773E-3</v>
      </c>
      <c r="Q108" s="95">
        <f t="shared" si="29"/>
        <v>5.819911862701449E-2</v>
      </c>
      <c r="R108" s="95">
        <f t="shared" si="30"/>
        <v>0.11685827617872541</v>
      </c>
      <c r="S108" s="95">
        <f t="shared" si="31"/>
        <v>1.274616869228699E-2</v>
      </c>
      <c r="T108" s="95">
        <f t="shared" si="32"/>
        <v>0.80598216711427506</v>
      </c>
      <c r="U108" s="95">
        <f t="shared" si="33"/>
        <v>1</v>
      </c>
      <c r="V108" s="94">
        <f t="shared" si="34"/>
        <v>6.2142693876980773E-3</v>
      </c>
      <c r="W108" s="94">
        <f t="shared" si="36"/>
        <v>5.819911862701449E-2</v>
      </c>
      <c r="X108" s="94">
        <f t="shared" si="37"/>
        <v>0.11685827617872541</v>
      </c>
      <c r="Y108" s="94">
        <f t="shared" si="38"/>
        <v>1.274616869228699E-2</v>
      </c>
      <c r="Z108" s="94">
        <f t="shared" si="39"/>
        <v>0.80598216711427506</v>
      </c>
      <c r="AA108" s="94">
        <f t="shared" si="35"/>
        <v>1</v>
      </c>
    </row>
    <row r="109" spans="1:27">
      <c r="A109" s="100" t="s">
        <v>3</v>
      </c>
      <c r="B109" s="93">
        <v>1999</v>
      </c>
      <c r="C109" s="94">
        <v>0.42208092075100107</v>
      </c>
      <c r="D109" s="94">
        <v>4.5883387123248713</v>
      </c>
      <c r="E109" s="94">
        <v>8.8408715133752551</v>
      </c>
      <c r="F109" s="94">
        <v>1.1279636445729986</v>
      </c>
      <c r="G109" s="94">
        <v>61.472881378371206</v>
      </c>
      <c r="H109" s="94">
        <v>23.54786383060468</v>
      </c>
      <c r="I109" s="95">
        <f t="shared" si="40"/>
        <v>4.2208092075100108E-3</v>
      </c>
      <c r="J109" s="95">
        <f t="shared" ref="J109:J170" si="41">D109/100</f>
        <v>4.5883387123248714E-2</v>
      </c>
      <c r="K109" s="95">
        <f t="shared" ref="K109:K170" si="42">E109/100</f>
        <v>8.840871513375255E-2</v>
      </c>
      <c r="L109" s="95">
        <f t="shared" ref="L109:L170" si="43">F109/100</f>
        <v>1.1279636445729985E-2</v>
      </c>
      <c r="M109" s="95">
        <f t="shared" ref="M109:M170" si="44">G109/100</f>
        <v>0.61472881378371202</v>
      </c>
      <c r="N109" s="95">
        <f t="shared" ref="N109:N170" si="45">H109/100</f>
        <v>0.23547863830604679</v>
      </c>
      <c r="O109" s="95">
        <f t="shared" si="27"/>
        <v>0.76452136169395324</v>
      </c>
      <c r="P109" s="95">
        <f t="shared" si="28"/>
        <v>5.5208518937364236E-3</v>
      </c>
      <c r="Q109" s="95">
        <f t="shared" si="29"/>
        <v>6.0015833987404482E-2</v>
      </c>
      <c r="R109" s="95">
        <f t="shared" si="30"/>
        <v>0.11563930004240167</v>
      </c>
      <c r="S109" s="95">
        <f t="shared" si="31"/>
        <v>1.4753853863203568E-2</v>
      </c>
      <c r="T109" s="95">
        <f t="shared" si="32"/>
        <v>0.80407016021325395</v>
      </c>
      <c r="U109" s="95">
        <f t="shared" si="33"/>
        <v>1</v>
      </c>
      <c r="V109" s="94">
        <f t="shared" si="34"/>
        <v>5.5208518937364236E-3</v>
      </c>
      <c r="W109" s="94">
        <f t="shared" si="36"/>
        <v>6.0015833987404482E-2</v>
      </c>
      <c r="X109" s="94">
        <f t="shared" si="37"/>
        <v>0.11563930004240167</v>
      </c>
      <c r="Y109" s="94">
        <f t="shared" si="38"/>
        <v>1.4753853863203568E-2</v>
      </c>
      <c r="Z109" s="94">
        <f t="shared" si="39"/>
        <v>0.80407016021325395</v>
      </c>
      <c r="AA109" s="94">
        <f t="shared" si="35"/>
        <v>1</v>
      </c>
    </row>
    <row r="110" spans="1:27">
      <c r="A110" s="100" t="s">
        <v>3</v>
      </c>
      <c r="B110" s="93">
        <v>2000</v>
      </c>
      <c r="C110" s="94">
        <v>0.44770430401549655</v>
      </c>
      <c r="D110" s="94">
        <v>5.0197527251713829</v>
      </c>
      <c r="E110" s="94">
        <v>8.4972385196995663</v>
      </c>
      <c r="F110" s="94">
        <v>1.0410257407527406</v>
      </c>
      <c r="G110" s="94">
        <v>60.250871151775712</v>
      </c>
      <c r="H110" s="94">
        <v>24.743407558585105</v>
      </c>
      <c r="I110" s="95">
        <f t="shared" si="40"/>
        <v>4.4770430401549653E-3</v>
      </c>
      <c r="J110" s="95">
        <f t="shared" si="41"/>
        <v>5.0197527251713829E-2</v>
      </c>
      <c r="K110" s="95">
        <f t="shared" si="42"/>
        <v>8.4972385196995667E-2</v>
      </c>
      <c r="L110" s="95">
        <f t="shared" si="43"/>
        <v>1.0410257407527405E-2</v>
      </c>
      <c r="M110" s="95">
        <f t="shared" si="44"/>
        <v>0.60250871151775709</v>
      </c>
      <c r="N110" s="95">
        <f t="shared" si="45"/>
        <v>0.24743407558585104</v>
      </c>
      <c r="O110" s="95">
        <f t="shared" si="27"/>
        <v>0.75256592441414893</v>
      </c>
      <c r="P110" s="95">
        <f t="shared" si="28"/>
        <v>5.9490376788454979E-3</v>
      </c>
      <c r="Q110" s="95">
        <f t="shared" si="29"/>
        <v>6.6701833850358258E-2</v>
      </c>
      <c r="R110" s="95">
        <f t="shared" si="30"/>
        <v>0.11291022147082229</v>
      </c>
      <c r="S110" s="95">
        <f t="shared" si="31"/>
        <v>1.3833017241155973E-2</v>
      </c>
      <c r="T110" s="95">
        <f t="shared" si="32"/>
        <v>0.80060588975881797</v>
      </c>
      <c r="U110" s="95">
        <f t="shared" si="33"/>
        <v>1</v>
      </c>
      <c r="V110" s="94">
        <f t="shared" si="34"/>
        <v>5.9490376788454979E-3</v>
      </c>
      <c r="W110" s="94">
        <f t="shared" si="36"/>
        <v>6.6701833850358244E-2</v>
      </c>
      <c r="X110" s="94">
        <f t="shared" si="37"/>
        <v>0.11291022147082229</v>
      </c>
      <c r="Y110" s="94">
        <f t="shared" si="38"/>
        <v>1.3833017241155973E-2</v>
      </c>
      <c r="Z110" s="94">
        <f t="shared" si="39"/>
        <v>0.80060588975881797</v>
      </c>
      <c r="AA110" s="94">
        <f t="shared" si="35"/>
        <v>1</v>
      </c>
    </row>
    <row r="111" spans="1:27">
      <c r="A111" s="100" t="s">
        <v>3</v>
      </c>
      <c r="B111" s="93">
        <v>2001</v>
      </c>
      <c r="C111" s="94">
        <v>0.48886827513739545</v>
      </c>
      <c r="D111" s="94">
        <v>4.6082652717494037</v>
      </c>
      <c r="E111" s="94">
        <v>9.2783457783023646</v>
      </c>
      <c r="F111" s="94">
        <v>0.98654982409727299</v>
      </c>
      <c r="G111" s="94">
        <v>60.32076327050234</v>
      </c>
      <c r="H111" s="94">
        <v>24.317207580211221</v>
      </c>
      <c r="I111" s="95">
        <f t="shared" si="40"/>
        <v>4.8886827513739545E-3</v>
      </c>
      <c r="J111" s="95">
        <f t="shared" si="41"/>
        <v>4.6082652717494038E-2</v>
      </c>
      <c r="K111" s="95">
        <f t="shared" si="42"/>
        <v>9.2783457783023646E-2</v>
      </c>
      <c r="L111" s="95">
        <f t="shared" si="43"/>
        <v>9.8654982409727299E-3</v>
      </c>
      <c r="M111" s="95">
        <f t="shared" si="44"/>
        <v>0.60320763270502342</v>
      </c>
      <c r="N111" s="95">
        <f t="shared" si="45"/>
        <v>0.2431720758021122</v>
      </c>
      <c r="O111" s="95">
        <f t="shared" si="27"/>
        <v>0.7568279241978878</v>
      </c>
      <c r="P111" s="95">
        <f t="shared" si="28"/>
        <v>6.4594376014272311E-3</v>
      </c>
      <c r="Q111" s="95">
        <f t="shared" si="29"/>
        <v>6.0889207763223083E-2</v>
      </c>
      <c r="R111" s="95">
        <f t="shared" si="30"/>
        <v>0.12259518288963603</v>
      </c>
      <c r="S111" s="95">
        <f t="shared" si="31"/>
        <v>1.3035325369936004E-2</v>
      </c>
      <c r="T111" s="95">
        <f t="shared" si="32"/>
        <v>0.79702084637577764</v>
      </c>
      <c r="U111" s="95">
        <f t="shared" si="33"/>
        <v>1</v>
      </c>
      <c r="V111" s="94">
        <f t="shared" si="34"/>
        <v>6.4594376014272311E-3</v>
      </c>
      <c r="W111" s="94">
        <f t="shared" si="36"/>
        <v>6.0889207763223083E-2</v>
      </c>
      <c r="X111" s="94">
        <f t="shared" si="37"/>
        <v>0.12259518288963603</v>
      </c>
      <c r="Y111" s="94">
        <f t="shared" si="38"/>
        <v>1.3035325369936004E-2</v>
      </c>
      <c r="Z111" s="94">
        <f t="shared" si="39"/>
        <v>0.79702084637577764</v>
      </c>
      <c r="AA111" s="94">
        <f t="shared" si="35"/>
        <v>1</v>
      </c>
    </row>
    <row r="112" spans="1:27">
      <c r="A112" s="100" t="s">
        <v>3</v>
      </c>
      <c r="B112" s="93">
        <v>2002</v>
      </c>
      <c r="C112" s="94">
        <v>0.59741801573612918</v>
      </c>
      <c r="D112" s="94">
        <v>4.4540254470152636</v>
      </c>
      <c r="E112" s="94">
        <v>10.114685751156234</v>
      </c>
      <c r="F112" s="94">
        <v>0.82434151918188947</v>
      </c>
      <c r="G112" s="94">
        <v>59.773766336516111</v>
      </c>
      <c r="H112" s="94">
        <v>24.235762930394369</v>
      </c>
      <c r="I112" s="95">
        <f t="shared" si="40"/>
        <v>5.9741801573612915E-3</v>
      </c>
      <c r="J112" s="95">
        <f t="shared" si="41"/>
        <v>4.4540254470152633E-2</v>
      </c>
      <c r="K112" s="95">
        <f t="shared" si="42"/>
        <v>0.10114685751156234</v>
      </c>
      <c r="L112" s="95">
        <f t="shared" si="43"/>
        <v>8.2434151918188946E-3</v>
      </c>
      <c r="M112" s="95">
        <f t="shared" si="44"/>
        <v>0.5977376633651611</v>
      </c>
      <c r="N112" s="95">
        <f t="shared" si="45"/>
        <v>0.24235762930394369</v>
      </c>
      <c r="O112" s="95">
        <f t="shared" si="27"/>
        <v>0.75764237069605622</v>
      </c>
      <c r="P112" s="95">
        <f t="shared" si="28"/>
        <v>7.8852244653011307E-3</v>
      </c>
      <c r="Q112" s="95">
        <f t="shared" si="29"/>
        <v>5.8787966714734956E-2</v>
      </c>
      <c r="R112" s="95">
        <f t="shared" si="30"/>
        <v>0.13350211316539407</v>
      </c>
      <c r="S112" s="95">
        <f t="shared" si="31"/>
        <v>1.0880351351318377E-2</v>
      </c>
      <c r="T112" s="95">
        <f t="shared" si="32"/>
        <v>0.78894434430325155</v>
      </c>
      <c r="U112" s="95">
        <f t="shared" si="33"/>
        <v>1</v>
      </c>
      <c r="V112" s="94">
        <f t="shared" si="34"/>
        <v>7.8852244653011307E-3</v>
      </c>
      <c r="W112" s="94">
        <f t="shared" si="36"/>
        <v>5.8787966714734949E-2</v>
      </c>
      <c r="X112" s="94">
        <f t="shared" si="37"/>
        <v>0.13350211316539407</v>
      </c>
      <c r="Y112" s="94">
        <f t="shared" si="38"/>
        <v>1.0880351351318377E-2</v>
      </c>
      <c r="Z112" s="94">
        <f t="shared" si="39"/>
        <v>0.78894434430325144</v>
      </c>
      <c r="AA112" s="94">
        <f t="shared" si="35"/>
        <v>1</v>
      </c>
    </row>
    <row r="113" spans="1:27">
      <c r="A113" s="100" t="s">
        <v>3</v>
      </c>
      <c r="B113" s="93">
        <v>2003</v>
      </c>
      <c r="C113" s="94">
        <v>0.79862419359500314</v>
      </c>
      <c r="D113" s="94">
        <v>4.4071238697509232</v>
      </c>
      <c r="E113" s="94">
        <v>9.5606611791727243</v>
      </c>
      <c r="F113" s="94">
        <v>0.79264635182113918</v>
      </c>
      <c r="G113" s="94">
        <v>60.235580861116333</v>
      </c>
      <c r="H113" s="94">
        <v>24.205363544543882</v>
      </c>
      <c r="I113" s="95">
        <f t="shared" si="40"/>
        <v>7.9862419359500308E-3</v>
      </c>
      <c r="J113" s="95">
        <f t="shared" si="41"/>
        <v>4.407123869750923E-2</v>
      </c>
      <c r="K113" s="95">
        <f t="shared" si="42"/>
        <v>9.5606611791727247E-2</v>
      </c>
      <c r="L113" s="95">
        <f t="shared" si="43"/>
        <v>7.9264635182113921E-3</v>
      </c>
      <c r="M113" s="95">
        <f t="shared" si="44"/>
        <v>0.60235580861116333</v>
      </c>
      <c r="N113" s="95">
        <f t="shared" si="45"/>
        <v>0.24205363544543881</v>
      </c>
      <c r="O113" s="95">
        <f t="shared" si="27"/>
        <v>0.75794636455456121</v>
      </c>
      <c r="P113" s="95">
        <f t="shared" si="28"/>
        <v>1.053668479648092E-2</v>
      </c>
      <c r="Q113" s="95">
        <f t="shared" si="29"/>
        <v>5.8145590187518782E-2</v>
      </c>
      <c r="R113" s="95">
        <f t="shared" si="30"/>
        <v>0.12613902020351328</v>
      </c>
      <c r="S113" s="95">
        <f t="shared" si="31"/>
        <v>1.04578158678414E-2</v>
      </c>
      <c r="T113" s="95">
        <f t="shared" si="32"/>
        <v>0.79472088894464565</v>
      </c>
      <c r="U113" s="95">
        <f t="shared" si="33"/>
        <v>1</v>
      </c>
      <c r="V113" s="94">
        <f t="shared" si="34"/>
        <v>1.053668479648092E-2</v>
      </c>
      <c r="W113" s="94">
        <f t="shared" si="36"/>
        <v>5.8145590187518789E-2</v>
      </c>
      <c r="X113" s="94">
        <f t="shared" si="37"/>
        <v>0.12613902020351328</v>
      </c>
      <c r="Y113" s="94">
        <f t="shared" si="38"/>
        <v>1.04578158678414E-2</v>
      </c>
      <c r="Z113" s="94">
        <f t="shared" si="39"/>
        <v>0.79472088894464565</v>
      </c>
      <c r="AA113" s="94">
        <f t="shared" si="35"/>
        <v>1</v>
      </c>
    </row>
    <row r="114" spans="1:27">
      <c r="A114" s="100" t="s">
        <v>3</v>
      </c>
      <c r="B114" s="93">
        <v>2004</v>
      </c>
      <c r="C114" s="94">
        <v>0.79111190881514437</v>
      </c>
      <c r="D114" s="94">
        <v>4.1391404485128591</v>
      </c>
      <c r="E114" s="94">
        <v>9.2519158723543189</v>
      </c>
      <c r="F114" s="94">
        <v>0.86205968607084948</v>
      </c>
      <c r="G114" s="94">
        <v>59.774508694247217</v>
      </c>
      <c r="H114" s="94">
        <v>25.181263389999614</v>
      </c>
      <c r="I114" s="95">
        <f t="shared" si="40"/>
        <v>7.9111190881514439E-3</v>
      </c>
      <c r="J114" s="95">
        <f t="shared" si="41"/>
        <v>4.139140448512859E-2</v>
      </c>
      <c r="K114" s="95">
        <f t="shared" si="42"/>
        <v>9.2519158723543188E-2</v>
      </c>
      <c r="L114" s="95">
        <f t="shared" si="43"/>
        <v>8.6205968607084953E-3</v>
      </c>
      <c r="M114" s="95">
        <f t="shared" si="44"/>
        <v>0.59774508694247219</v>
      </c>
      <c r="N114" s="95">
        <f t="shared" si="45"/>
        <v>0.25181263389999614</v>
      </c>
      <c r="O114" s="95">
        <f t="shared" si="27"/>
        <v>0.74818736610000391</v>
      </c>
      <c r="P114" s="95">
        <f t="shared" si="28"/>
        <v>1.0573713813678633E-2</v>
      </c>
      <c r="Q114" s="95">
        <f t="shared" si="29"/>
        <v>5.5322244614855139E-2</v>
      </c>
      <c r="R114" s="95">
        <f t="shared" si="30"/>
        <v>0.12365773991320902</v>
      </c>
      <c r="S114" s="95">
        <f t="shared" si="31"/>
        <v>1.1521975979952932E-2</v>
      </c>
      <c r="T114" s="95">
        <f t="shared" si="32"/>
        <v>0.79892432567830429</v>
      </c>
      <c r="U114" s="95">
        <f t="shared" si="33"/>
        <v>1</v>
      </c>
      <c r="V114" s="94">
        <f t="shared" si="34"/>
        <v>1.0573713813678633E-2</v>
      </c>
      <c r="W114" s="94">
        <f t="shared" si="36"/>
        <v>5.5322244614855139E-2</v>
      </c>
      <c r="X114" s="94">
        <f t="shared" si="37"/>
        <v>0.12365773991320902</v>
      </c>
      <c r="Y114" s="94">
        <f t="shared" si="38"/>
        <v>1.1521975979952932E-2</v>
      </c>
      <c r="Z114" s="94">
        <f t="shared" si="39"/>
        <v>0.79892432567830429</v>
      </c>
      <c r="AA114" s="94">
        <f t="shared" si="35"/>
        <v>1</v>
      </c>
    </row>
    <row r="115" spans="1:27">
      <c r="A115" s="100" t="s">
        <v>3</v>
      </c>
      <c r="B115" s="93">
        <v>2005</v>
      </c>
      <c r="C115" s="94">
        <v>0.985331355674394</v>
      </c>
      <c r="D115" s="94">
        <v>4.2633544183921499</v>
      </c>
      <c r="E115" s="94">
        <v>9.1015563512104922</v>
      </c>
      <c r="F115" s="94">
        <v>0.82099991004154216</v>
      </c>
      <c r="G115" s="94">
        <v>57.761211016193812</v>
      </c>
      <c r="H115" s="94">
        <v>27.067546948487593</v>
      </c>
      <c r="I115" s="95">
        <f t="shared" si="40"/>
        <v>9.8533135567439398E-3</v>
      </c>
      <c r="J115" s="95">
        <f t="shared" si="41"/>
        <v>4.2633544183921498E-2</v>
      </c>
      <c r="K115" s="95">
        <f t="shared" si="42"/>
        <v>9.1015563512104922E-2</v>
      </c>
      <c r="L115" s="95">
        <f t="shared" si="43"/>
        <v>8.2099991004154216E-3</v>
      </c>
      <c r="M115" s="95">
        <f t="shared" si="44"/>
        <v>0.57761211016193814</v>
      </c>
      <c r="N115" s="95">
        <f t="shared" si="45"/>
        <v>0.27067546948487592</v>
      </c>
      <c r="O115" s="95">
        <f t="shared" si="27"/>
        <v>0.72932453051512391</v>
      </c>
      <c r="P115" s="95">
        <f t="shared" si="28"/>
        <v>1.3510190792272567E-2</v>
      </c>
      <c r="Q115" s="95">
        <f t="shared" si="29"/>
        <v>5.8456204885648518E-2</v>
      </c>
      <c r="R115" s="95">
        <f t="shared" si="30"/>
        <v>0.1247943263992785</v>
      </c>
      <c r="S115" s="95">
        <f t="shared" si="31"/>
        <v>1.12569902106771E-2</v>
      </c>
      <c r="T115" s="95">
        <f t="shared" si="32"/>
        <v>0.79198228771212331</v>
      </c>
      <c r="U115" s="95">
        <f t="shared" si="33"/>
        <v>1</v>
      </c>
      <c r="V115" s="94">
        <f t="shared" si="34"/>
        <v>1.3510190792272565E-2</v>
      </c>
      <c r="W115" s="94">
        <f t="shared" si="36"/>
        <v>5.8456204885648511E-2</v>
      </c>
      <c r="X115" s="94">
        <f t="shared" si="37"/>
        <v>0.12479432639927848</v>
      </c>
      <c r="Y115" s="94">
        <f t="shared" si="38"/>
        <v>1.1256990210677099E-2</v>
      </c>
      <c r="Z115" s="94">
        <f t="shared" si="39"/>
        <v>0.7919822877121232</v>
      </c>
      <c r="AA115" s="94">
        <f t="shared" si="35"/>
        <v>0.99999999999999989</v>
      </c>
    </row>
    <row r="116" spans="1:27">
      <c r="A116" s="100" t="s">
        <v>3</v>
      </c>
      <c r="B116" s="93">
        <v>2006</v>
      </c>
      <c r="C116" s="94">
        <v>1.0104499810715792</v>
      </c>
      <c r="D116" s="94">
        <v>4.4206020192400155</v>
      </c>
      <c r="E116" s="94">
        <v>8.7192744737332415</v>
      </c>
      <c r="F116" s="94">
        <v>0.80019754835340129</v>
      </c>
      <c r="G116" s="94">
        <v>57.193535163226741</v>
      </c>
      <c r="H116" s="94">
        <v>27.855940814375035</v>
      </c>
      <c r="I116" s="95">
        <f t="shared" si="40"/>
        <v>1.0104499810715793E-2</v>
      </c>
      <c r="J116" s="95">
        <f t="shared" si="41"/>
        <v>4.4206020192400157E-2</v>
      </c>
      <c r="K116" s="95">
        <f t="shared" si="42"/>
        <v>8.719274473733242E-2</v>
      </c>
      <c r="L116" s="95">
        <f t="shared" si="43"/>
        <v>8.0019754835340129E-3</v>
      </c>
      <c r="M116" s="95">
        <f t="shared" si="44"/>
        <v>0.57193535163226739</v>
      </c>
      <c r="N116" s="95">
        <f t="shared" si="45"/>
        <v>0.27855940814375035</v>
      </c>
      <c r="O116" s="95">
        <f t="shared" si="27"/>
        <v>0.72144059185624976</v>
      </c>
      <c r="P116" s="95">
        <f t="shared" si="28"/>
        <v>1.4006003993644371E-2</v>
      </c>
      <c r="Q116" s="95">
        <f t="shared" si="29"/>
        <v>6.1274650596882967E-2</v>
      </c>
      <c r="R116" s="95">
        <f t="shared" si="30"/>
        <v>0.12085921657525192</v>
      </c>
      <c r="S116" s="95">
        <f t="shared" si="31"/>
        <v>1.109166239585316E-2</v>
      </c>
      <c r="T116" s="95">
        <f>M116/$O116</f>
        <v>0.79276846643836762</v>
      </c>
      <c r="U116" s="95">
        <f t="shared" si="33"/>
        <v>1</v>
      </c>
      <c r="V116" s="94">
        <f t="shared" si="34"/>
        <v>1.4006003993644373E-2</v>
      </c>
      <c r="W116" s="94">
        <f t="shared" si="36"/>
        <v>6.1274650596882974E-2</v>
      </c>
      <c r="X116" s="94">
        <f t="shared" si="37"/>
        <v>0.12085921657525193</v>
      </c>
      <c r="Y116" s="94">
        <f t="shared" si="38"/>
        <v>1.1091662395853161E-2</v>
      </c>
      <c r="Z116" s="94">
        <f t="shared" si="39"/>
        <v>0.79276846643836762</v>
      </c>
      <c r="AA116" s="94">
        <f t="shared" si="35"/>
        <v>1</v>
      </c>
    </row>
    <row r="117" spans="1:27">
      <c r="A117" s="100" t="s">
        <v>3</v>
      </c>
      <c r="B117" s="101">
        <v>2007</v>
      </c>
      <c r="C117" s="94">
        <v>1.0104499810715792</v>
      </c>
      <c r="D117" s="94">
        <v>4.4206020192400155</v>
      </c>
      <c r="E117" s="94">
        <v>8.7192744737332415</v>
      </c>
      <c r="F117" s="94">
        <v>0.80019754835340129</v>
      </c>
      <c r="G117" s="94">
        <v>57.193535163226741</v>
      </c>
      <c r="H117" s="94">
        <v>27.855940814375035</v>
      </c>
      <c r="I117" s="95">
        <f t="shared" si="40"/>
        <v>1.0104499810715793E-2</v>
      </c>
      <c r="J117" s="95">
        <f t="shared" si="41"/>
        <v>4.4206020192400157E-2</v>
      </c>
      <c r="K117" s="95">
        <f t="shared" si="42"/>
        <v>8.719274473733242E-2</v>
      </c>
      <c r="L117" s="95">
        <f t="shared" si="43"/>
        <v>8.0019754835340129E-3</v>
      </c>
      <c r="M117" s="95">
        <f t="shared" si="44"/>
        <v>0.57193535163226739</v>
      </c>
      <c r="N117" s="95">
        <f t="shared" si="45"/>
        <v>0.27855940814375035</v>
      </c>
      <c r="O117" s="95">
        <f t="shared" si="27"/>
        <v>0.72144059185624976</v>
      </c>
      <c r="P117" s="95">
        <f t="shared" si="28"/>
        <v>1.4006003993644371E-2</v>
      </c>
      <c r="Q117" s="95">
        <f t="shared" si="29"/>
        <v>6.1274650596882967E-2</v>
      </c>
      <c r="R117" s="95">
        <f t="shared" si="30"/>
        <v>0.12085921657525192</v>
      </c>
      <c r="S117" s="95">
        <f t="shared" si="31"/>
        <v>1.109166239585316E-2</v>
      </c>
      <c r="T117" s="95">
        <f t="shared" si="32"/>
        <v>0.79276846643836762</v>
      </c>
      <c r="U117" s="95">
        <f t="shared" si="33"/>
        <v>1</v>
      </c>
      <c r="V117" s="94">
        <f t="shared" si="34"/>
        <v>1.4006003993644373E-2</v>
      </c>
      <c r="W117" s="94">
        <f t="shared" si="36"/>
        <v>6.1274650596882974E-2</v>
      </c>
      <c r="X117" s="94">
        <f t="shared" si="37"/>
        <v>0.12085921657525193</v>
      </c>
      <c r="Y117" s="94">
        <f t="shared" si="38"/>
        <v>1.1091662395853161E-2</v>
      </c>
      <c r="Z117" s="94">
        <f t="shared" si="39"/>
        <v>0.79276846643836762</v>
      </c>
      <c r="AA117" s="94">
        <f t="shared" si="35"/>
        <v>1</v>
      </c>
    </row>
    <row r="118" spans="1:27">
      <c r="A118" s="100" t="s">
        <v>3</v>
      </c>
      <c r="B118" s="101">
        <v>2008</v>
      </c>
      <c r="C118" s="94">
        <v>1.0104499810715792</v>
      </c>
      <c r="D118" s="94">
        <v>4.4206020192400155</v>
      </c>
      <c r="E118" s="94">
        <v>8.7192744737332415</v>
      </c>
      <c r="F118" s="94">
        <v>0.80019754835340129</v>
      </c>
      <c r="G118" s="94">
        <v>57.193535163226741</v>
      </c>
      <c r="H118" s="94">
        <v>27.855940814375035</v>
      </c>
      <c r="I118" s="95">
        <f t="shared" si="40"/>
        <v>1.0104499810715793E-2</v>
      </c>
      <c r="J118" s="95">
        <f t="shared" si="41"/>
        <v>4.4206020192400157E-2</v>
      </c>
      <c r="K118" s="95">
        <f t="shared" si="42"/>
        <v>8.719274473733242E-2</v>
      </c>
      <c r="L118" s="95">
        <f t="shared" si="43"/>
        <v>8.0019754835340129E-3</v>
      </c>
      <c r="M118" s="95">
        <f t="shared" si="44"/>
        <v>0.57193535163226739</v>
      </c>
      <c r="N118" s="95">
        <f t="shared" si="45"/>
        <v>0.27855940814375035</v>
      </c>
      <c r="O118" s="95">
        <f t="shared" si="27"/>
        <v>0.72144059185624976</v>
      </c>
      <c r="P118" s="95">
        <f t="shared" si="28"/>
        <v>1.4006003993644371E-2</v>
      </c>
      <c r="Q118" s="95">
        <f t="shared" si="29"/>
        <v>6.1274650596882967E-2</v>
      </c>
      <c r="R118" s="95">
        <f t="shared" si="30"/>
        <v>0.12085921657525192</v>
      </c>
      <c r="S118" s="95">
        <f t="shared" si="31"/>
        <v>1.109166239585316E-2</v>
      </c>
      <c r="T118" s="95">
        <f t="shared" si="32"/>
        <v>0.79276846643836762</v>
      </c>
      <c r="U118" s="95">
        <f t="shared" si="33"/>
        <v>1</v>
      </c>
      <c r="V118" s="94">
        <f t="shared" si="34"/>
        <v>1.4006003993644373E-2</v>
      </c>
      <c r="W118" s="94">
        <f t="shared" si="36"/>
        <v>6.1274650596882974E-2</v>
      </c>
      <c r="X118" s="94">
        <f t="shared" si="37"/>
        <v>0.12085921657525193</v>
      </c>
      <c r="Y118" s="94">
        <f t="shared" si="38"/>
        <v>1.1091662395853161E-2</v>
      </c>
      <c r="Z118" s="94">
        <f t="shared" si="39"/>
        <v>0.79276846643836762</v>
      </c>
      <c r="AA118" s="94">
        <f t="shared" si="35"/>
        <v>1</v>
      </c>
    </row>
    <row r="119" spans="1:27" s="97" customFormat="1">
      <c r="A119" s="97" t="s">
        <v>30</v>
      </c>
      <c r="B119" s="97">
        <v>1980</v>
      </c>
      <c r="C119" s="98">
        <v>0.49261081645727278</v>
      </c>
      <c r="D119" s="98">
        <v>2.0126365479298394</v>
      </c>
      <c r="E119" s="98">
        <v>3.8774121209488781</v>
      </c>
      <c r="F119" s="98">
        <v>0.80754142290878106</v>
      </c>
      <c r="G119" s="98">
        <v>49.92557782734616</v>
      </c>
      <c r="H119" s="98">
        <v>41.734181086249208</v>
      </c>
      <c r="I119" s="99">
        <f t="shared" si="40"/>
        <v>4.9261081645727281E-3</v>
      </c>
      <c r="J119" s="99">
        <f t="shared" si="41"/>
        <v>2.0126365479298393E-2</v>
      </c>
      <c r="K119" s="99">
        <f t="shared" si="42"/>
        <v>3.8774121209488782E-2</v>
      </c>
      <c r="L119" s="99">
        <f t="shared" si="43"/>
        <v>8.0754142290878107E-3</v>
      </c>
      <c r="M119" s="99">
        <f t="shared" si="44"/>
        <v>0.49925577827346163</v>
      </c>
      <c r="N119" s="99">
        <f t="shared" si="45"/>
        <v>0.41734181086249206</v>
      </c>
      <c r="O119" s="99">
        <f t="shared" si="27"/>
        <v>0.57115778735590927</v>
      </c>
      <c r="P119" s="99">
        <f t="shared" ref="P119:P179" si="46">I119/$O119</f>
        <v>8.6247763291076168E-3</v>
      </c>
      <c r="Q119" s="99">
        <f t="shared" ref="Q119:Q179" si="47">J119/$O119</f>
        <v>3.523783781793545E-2</v>
      </c>
      <c r="R119" s="99">
        <f t="shared" ref="R119:R179" si="48">K119/$O119</f>
        <v>6.7886881817698502E-2</v>
      </c>
      <c r="S119" s="99">
        <f t="shared" ref="S119:S179" si="49">L119/$O119</f>
        <v>1.4138674824818112E-2</v>
      </c>
      <c r="T119" s="99">
        <f t="shared" ref="T119:T179" si="50">M119/$O119</f>
        <v>0.87411182921044039</v>
      </c>
      <c r="U119" s="99">
        <f t="shared" si="33"/>
        <v>1</v>
      </c>
      <c r="V119" s="98"/>
      <c r="W119" s="98"/>
      <c r="X119" s="98"/>
      <c r="Y119" s="98"/>
      <c r="Z119" s="98"/>
      <c r="AA119" s="98"/>
    </row>
    <row r="120" spans="1:27">
      <c r="A120" s="93" t="s">
        <v>30</v>
      </c>
      <c r="B120" s="93">
        <v>1981</v>
      </c>
      <c r="C120" s="94">
        <v>0.29128066192589497</v>
      </c>
      <c r="D120" s="94">
        <v>2.2599997117720467</v>
      </c>
      <c r="E120" s="94">
        <v>4.2990209980566139</v>
      </c>
      <c r="F120" s="94">
        <v>0.81144368237442788</v>
      </c>
      <c r="G120" s="98">
        <v>49.92557782734616</v>
      </c>
      <c r="H120" s="98">
        <v>41.734181086249208</v>
      </c>
      <c r="I120" s="95">
        <f t="shared" si="40"/>
        <v>2.9128066192589497E-3</v>
      </c>
      <c r="J120" s="95">
        <f t="shared" si="41"/>
        <v>2.2599997117720469E-2</v>
      </c>
      <c r="K120" s="95">
        <f t="shared" si="42"/>
        <v>4.2990209980566137E-2</v>
      </c>
      <c r="L120" s="95">
        <f t="shared" si="43"/>
        <v>8.1144368237442786E-3</v>
      </c>
      <c r="M120" s="95">
        <f t="shared" si="44"/>
        <v>0.49925577827346163</v>
      </c>
      <c r="N120" s="95">
        <f t="shared" si="45"/>
        <v>0.41734181086249206</v>
      </c>
      <c r="O120" s="95">
        <f t="shared" si="27"/>
        <v>0.57587322881475145</v>
      </c>
      <c r="P120" s="95">
        <f t="shared" si="46"/>
        <v>5.0580691609054635E-3</v>
      </c>
      <c r="Q120" s="95">
        <f t="shared" si="47"/>
        <v>3.9244743438126554E-2</v>
      </c>
      <c r="R120" s="95">
        <f t="shared" si="48"/>
        <v>7.465221133659497E-2</v>
      </c>
      <c r="S120" s="95">
        <f t="shared" si="49"/>
        <v>1.4090665128582586E-2</v>
      </c>
      <c r="T120" s="95">
        <f t="shared" si="50"/>
        <v>0.86695431093579045</v>
      </c>
      <c r="U120" s="95">
        <f t="shared" si="33"/>
        <v>1</v>
      </c>
    </row>
    <row r="121" spans="1:27">
      <c r="A121" s="93" t="s">
        <v>30</v>
      </c>
      <c r="B121" s="93">
        <v>1982</v>
      </c>
      <c r="C121" s="94">
        <v>0.3564953739757149</v>
      </c>
      <c r="D121" s="94">
        <v>2.8117322036842505</v>
      </c>
      <c r="E121" s="94">
        <v>4.3353315874169249</v>
      </c>
      <c r="F121" s="94">
        <v>0.83668192132774744</v>
      </c>
      <c r="G121" s="94">
        <v>49.92557782734616</v>
      </c>
      <c r="H121" s="94">
        <v>41.734181086249208</v>
      </c>
      <c r="I121" s="95">
        <f t="shared" si="40"/>
        <v>3.5649537397571488E-3</v>
      </c>
      <c r="J121" s="95">
        <f t="shared" si="41"/>
        <v>2.8117322036842505E-2</v>
      </c>
      <c r="K121" s="95">
        <f t="shared" si="42"/>
        <v>4.3353315874169247E-2</v>
      </c>
      <c r="L121" s="95">
        <f t="shared" si="43"/>
        <v>8.3668192132774748E-3</v>
      </c>
      <c r="M121" s="95">
        <f t="shared" si="44"/>
        <v>0.49925577827346163</v>
      </c>
      <c r="N121" s="95">
        <f t="shared" si="45"/>
        <v>0.41734181086249206</v>
      </c>
      <c r="O121" s="95">
        <f t="shared" si="27"/>
        <v>0.582658189137508</v>
      </c>
      <c r="P121" s="95">
        <f t="shared" si="46"/>
        <v>6.1184306789444538E-3</v>
      </c>
      <c r="Q121" s="95">
        <f t="shared" si="47"/>
        <v>4.8256975635172589E-2</v>
      </c>
      <c r="R121" s="95">
        <f t="shared" si="48"/>
        <v>7.4406086934681037E-2</v>
      </c>
      <c r="S121" s="95">
        <f t="shared" si="49"/>
        <v>1.4359738469758118E-2</v>
      </c>
      <c r="T121" s="95">
        <f t="shared" si="50"/>
        <v>0.85685876828144381</v>
      </c>
      <c r="U121" s="95">
        <f t="shared" si="33"/>
        <v>1</v>
      </c>
    </row>
    <row r="122" spans="1:27">
      <c r="A122" s="93" t="s">
        <v>30</v>
      </c>
      <c r="B122" s="93">
        <v>1983</v>
      </c>
      <c r="C122" s="94">
        <v>0.26371899286521522</v>
      </c>
      <c r="D122" s="94">
        <v>2.7192924206519007</v>
      </c>
      <c r="E122" s="94">
        <v>4.1809411690184382</v>
      </c>
      <c r="F122" s="94">
        <v>0.95653823607868438</v>
      </c>
      <c r="G122" s="94">
        <v>51.471661562215857</v>
      </c>
      <c r="H122" s="94">
        <v>40.4078476191699</v>
      </c>
      <c r="I122" s="95">
        <f t="shared" si="40"/>
        <v>2.637189928652152E-3</v>
      </c>
      <c r="J122" s="95">
        <f t="shared" si="41"/>
        <v>2.7192924206519007E-2</v>
      </c>
      <c r="K122" s="95">
        <f t="shared" si="42"/>
        <v>4.180941169018438E-2</v>
      </c>
      <c r="L122" s="95">
        <f t="shared" si="43"/>
        <v>9.5653823607868439E-3</v>
      </c>
      <c r="M122" s="95">
        <f t="shared" si="44"/>
        <v>0.51471661562215854</v>
      </c>
      <c r="N122" s="95">
        <f t="shared" si="45"/>
        <v>0.40407847619169901</v>
      </c>
      <c r="O122" s="95">
        <f t="shared" si="27"/>
        <v>0.59592152380830088</v>
      </c>
      <c r="P122" s="95">
        <f t="shared" si="46"/>
        <v>4.4253980151596215E-3</v>
      </c>
      <c r="Q122" s="95">
        <f t="shared" si="47"/>
        <v>4.5631720151236836E-2</v>
      </c>
      <c r="R122" s="95">
        <f t="shared" si="48"/>
        <v>7.0159257586463422E-2</v>
      </c>
      <c r="S122" s="95">
        <f t="shared" si="49"/>
        <v>1.6051412776061914E-2</v>
      </c>
      <c r="T122" s="95">
        <f t="shared" si="50"/>
        <v>0.86373221147107826</v>
      </c>
      <c r="U122" s="95">
        <f t="shared" si="33"/>
        <v>1</v>
      </c>
    </row>
    <row r="123" spans="1:27">
      <c r="A123" s="93" t="s">
        <v>30</v>
      </c>
      <c r="B123" s="93">
        <v>1984</v>
      </c>
      <c r="C123" s="94">
        <v>0.55797279356836149</v>
      </c>
      <c r="D123" s="94">
        <v>3.9359318231217966</v>
      </c>
      <c r="E123" s="94">
        <v>4.3547475628712888</v>
      </c>
      <c r="F123" s="94">
        <v>1.0200466043615317</v>
      </c>
      <c r="G123" s="94">
        <v>50.777887359301566</v>
      </c>
      <c r="H123" s="94">
        <v>39.353413856775454</v>
      </c>
      <c r="I123" s="95">
        <f t="shared" si="40"/>
        <v>5.5797279356836153E-3</v>
      </c>
      <c r="J123" s="95">
        <f t="shared" si="41"/>
        <v>3.9359318231217966E-2</v>
      </c>
      <c r="K123" s="95">
        <f t="shared" si="42"/>
        <v>4.3547475628712889E-2</v>
      </c>
      <c r="L123" s="95">
        <f t="shared" si="43"/>
        <v>1.0200466043615318E-2</v>
      </c>
      <c r="M123" s="95">
        <f t="shared" si="44"/>
        <v>0.50777887359301566</v>
      </c>
      <c r="N123" s="95">
        <f t="shared" si="45"/>
        <v>0.39353413856775454</v>
      </c>
      <c r="O123" s="95">
        <f t="shared" si="27"/>
        <v>0.60646586143224546</v>
      </c>
      <c r="P123" s="95">
        <f t="shared" si="46"/>
        <v>9.200399050502836E-3</v>
      </c>
      <c r="Q123" s="95">
        <f t="shared" si="47"/>
        <v>6.4899478658643678E-2</v>
      </c>
      <c r="R123" s="95">
        <f t="shared" si="48"/>
        <v>7.180532062574807E-2</v>
      </c>
      <c r="S123" s="95">
        <f t="shared" si="49"/>
        <v>1.6819522239101197E-2</v>
      </c>
      <c r="T123" s="95">
        <f t="shared" si="50"/>
        <v>0.83727527942600422</v>
      </c>
      <c r="U123" s="95">
        <f t="shared" si="33"/>
        <v>1</v>
      </c>
    </row>
    <row r="124" spans="1:27">
      <c r="A124" s="93" t="s">
        <v>30</v>
      </c>
      <c r="B124" s="93">
        <v>1985</v>
      </c>
      <c r="C124" s="94">
        <v>0.88615833852728654</v>
      </c>
      <c r="D124" s="94">
        <v>4.4013241577702216</v>
      </c>
      <c r="E124" s="94">
        <v>4.6244309886215582</v>
      </c>
      <c r="F124" s="94">
        <v>0.91460909724669615</v>
      </c>
      <c r="G124" s="94">
        <v>51.685473908091929</v>
      </c>
      <c r="H124" s="94">
        <v>37.488003509742299</v>
      </c>
      <c r="I124" s="95">
        <f t="shared" si="40"/>
        <v>8.861583385272865E-3</v>
      </c>
      <c r="J124" s="95">
        <f t="shared" si="41"/>
        <v>4.4013241577702214E-2</v>
      </c>
      <c r="K124" s="95">
        <f t="shared" si="42"/>
        <v>4.6244309886215584E-2</v>
      </c>
      <c r="L124" s="95">
        <f t="shared" si="43"/>
        <v>9.1460909724669619E-3</v>
      </c>
      <c r="M124" s="95">
        <f t="shared" si="44"/>
        <v>0.51685473908091928</v>
      </c>
      <c r="N124" s="95">
        <f t="shared" si="45"/>
        <v>0.37488003509742301</v>
      </c>
      <c r="O124" s="95">
        <f t="shared" si="27"/>
        <v>0.62511996490257693</v>
      </c>
      <c r="P124" s="95">
        <f t="shared" si="46"/>
        <v>1.4175812456500115E-2</v>
      </c>
      <c r="Q124" s="95">
        <f t="shared" si="47"/>
        <v>7.0407672205064747E-2</v>
      </c>
      <c r="R124" s="95">
        <f t="shared" si="48"/>
        <v>7.397669644645348E-2</v>
      </c>
      <c r="S124" s="95">
        <f t="shared" si="49"/>
        <v>1.4630937237610629E-2</v>
      </c>
      <c r="T124" s="95">
        <f t="shared" si="50"/>
        <v>0.82680888165437094</v>
      </c>
      <c r="U124" s="95">
        <f t="shared" si="33"/>
        <v>0.99999999999999989</v>
      </c>
    </row>
    <row r="125" spans="1:27">
      <c r="A125" s="93" t="s">
        <v>30</v>
      </c>
      <c r="B125" s="93">
        <v>1986</v>
      </c>
      <c r="C125" s="94">
        <v>0.83402459942481244</v>
      </c>
      <c r="D125" s="94">
        <v>3.5309035786152743</v>
      </c>
      <c r="E125" s="94">
        <v>4.4866814099858914</v>
      </c>
      <c r="F125" s="94">
        <v>1.0173808287705894</v>
      </c>
      <c r="G125" s="94">
        <v>55.933791657468554</v>
      </c>
      <c r="H125" s="94">
        <v>34.197217925734876</v>
      </c>
      <c r="I125" s="95">
        <f t="shared" si="40"/>
        <v>8.3402459942481244E-3</v>
      </c>
      <c r="J125" s="95">
        <f t="shared" si="41"/>
        <v>3.5309035786152743E-2</v>
      </c>
      <c r="K125" s="95">
        <f t="shared" si="42"/>
        <v>4.4866814099858911E-2</v>
      </c>
      <c r="L125" s="95">
        <f t="shared" si="43"/>
        <v>1.0173808287705895E-2</v>
      </c>
      <c r="M125" s="95">
        <f t="shared" si="44"/>
        <v>0.55933791657468557</v>
      </c>
      <c r="N125" s="95">
        <f t="shared" si="45"/>
        <v>0.34197217925734874</v>
      </c>
      <c r="O125" s="95">
        <f t="shared" si="27"/>
        <v>0.6580278207426512</v>
      </c>
      <c r="P125" s="95">
        <f t="shared" si="46"/>
        <v>1.2674609995722232E-2</v>
      </c>
      <c r="Q125" s="95">
        <f t="shared" si="47"/>
        <v>5.3658879872742933E-2</v>
      </c>
      <c r="R125" s="95">
        <f t="shared" si="48"/>
        <v>6.8183764706516742E-2</v>
      </c>
      <c r="S125" s="95">
        <f t="shared" si="49"/>
        <v>1.5461061017486646E-2</v>
      </c>
      <c r="T125" s="95">
        <f t="shared" si="50"/>
        <v>0.85002168440753145</v>
      </c>
      <c r="U125" s="95">
        <f t="shared" si="33"/>
        <v>1</v>
      </c>
    </row>
    <row r="126" spans="1:27">
      <c r="A126" s="93" t="s">
        <v>30</v>
      </c>
      <c r="B126" s="93">
        <v>1987</v>
      </c>
      <c r="C126" s="94">
        <v>0.6029151763586863</v>
      </c>
      <c r="D126" s="94">
        <v>3.2205216956292455</v>
      </c>
      <c r="E126" s="94">
        <v>4.5679054508824741</v>
      </c>
      <c r="F126" s="94">
        <v>1.0903027576632762</v>
      </c>
      <c r="G126" s="94">
        <v>59.168378077057483</v>
      </c>
      <c r="H126" s="94">
        <v>31.349976842408822</v>
      </c>
      <c r="I126" s="95">
        <f t="shared" si="40"/>
        <v>6.029151763586863E-3</v>
      </c>
      <c r="J126" s="95">
        <f t="shared" si="41"/>
        <v>3.2205216956292457E-2</v>
      </c>
      <c r="K126" s="95">
        <f t="shared" si="42"/>
        <v>4.5679054508824743E-2</v>
      </c>
      <c r="L126" s="95">
        <f t="shared" si="43"/>
        <v>1.0903027576632762E-2</v>
      </c>
      <c r="M126" s="95">
        <f t="shared" si="44"/>
        <v>0.59168378077057482</v>
      </c>
      <c r="N126" s="95">
        <f t="shared" si="45"/>
        <v>0.31349976842408822</v>
      </c>
      <c r="O126" s="95">
        <f t="shared" si="27"/>
        <v>0.68650023157591167</v>
      </c>
      <c r="P126" s="95">
        <f t="shared" si="46"/>
        <v>8.7824468023069754E-3</v>
      </c>
      <c r="Q126" s="95">
        <f t="shared" si="47"/>
        <v>4.691217202121406E-2</v>
      </c>
      <c r="R126" s="95">
        <f t="shared" si="48"/>
        <v>6.6539022723947405E-2</v>
      </c>
      <c r="S126" s="95">
        <f t="shared" si="49"/>
        <v>1.5882045009080421E-2</v>
      </c>
      <c r="T126" s="95">
        <f t="shared" si="50"/>
        <v>0.86188431344345107</v>
      </c>
      <c r="U126" s="95">
        <f t="shared" si="33"/>
        <v>0.99999999999999989</v>
      </c>
    </row>
    <row r="127" spans="1:27">
      <c r="A127" s="93" t="s">
        <v>30</v>
      </c>
      <c r="B127" s="93">
        <v>1988</v>
      </c>
      <c r="C127" s="94">
        <v>0.53556194720956352</v>
      </c>
      <c r="D127" s="94">
        <v>3.1782782237810543</v>
      </c>
      <c r="E127" s="94">
        <v>4.7484654783647899</v>
      </c>
      <c r="F127" s="94">
        <v>1.214970063443386</v>
      </c>
      <c r="G127" s="94">
        <v>59.411566338018382</v>
      </c>
      <c r="H127" s="94">
        <v>30.911157949182812</v>
      </c>
      <c r="I127" s="95">
        <f t="shared" si="40"/>
        <v>5.355619472095635E-3</v>
      </c>
      <c r="J127" s="95">
        <f t="shared" si="41"/>
        <v>3.1782782237810545E-2</v>
      </c>
      <c r="K127" s="95">
        <f t="shared" si="42"/>
        <v>4.7484654783647898E-2</v>
      </c>
      <c r="L127" s="95">
        <f t="shared" si="43"/>
        <v>1.2149700634433859E-2</v>
      </c>
      <c r="M127" s="95">
        <f t="shared" si="44"/>
        <v>0.59411566338018384</v>
      </c>
      <c r="N127" s="95">
        <f t="shared" si="45"/>
        <v>0.3091115794918281</v>
      </c>
      <c r="O127" s="95">
        <f t="shared" si="27"/>
        <v>0.69088842050817179</v>
      </c>
      <c r="P127" s="95">
        <f t="shared" si="46"/>
        <v>7.7517864145941187E-3</v>
      </c>
      <c r="Q127" s="95">
        <f t="shared" si="47"/>
        <v>4.6002771640655422E-2</v>
      </c>
      <c r="R127" s="95">
        <f t="shared" si="48"/>
        <v>6.8729846056359331E-2</v>
      </c>
      <c r="S127" s="95">
        <f t="shared" si="49"/>
        <v>1.7585619144546299E-2</v>
      </c>
      <c r="T127" s="95">
        <f t="shared" si="50"/>
        <v>0.85992997674384486</v>
      </c>
      <c r="U127" s="95">
        <f t="shared" si="33"/>
        <v>1</v>
      </c>
    </row>
    <row r="128" spans="1:27">
      <c r="A128" s="93" t="s">
        <v>30</v>
      </c>
      <c r="B128" s="93">
        <v>1989</v>
      </c>
      <c r="C128" s="94">
        <v>0.51685831792766546</v>
      </c>
      <c r="D128" s="94">
        <v>3.2057026677264151</v>
      </c>
      <c r="E128" s="94">
        <v>4.4783602071688202</v>
      </c>
      <c r="F128" s="94">
        <v>1.3943595475735395</v>
      </c>
      <c r="G128" s="94">
        <v>59.835589287497783</v>
      </c>
      <c r="H128" s="94">
        <v>30.569129972105781</v>
      </c>
      <c r="I128" s="95">
        <f t="shared" si="40"/>
        <v>5.1685831792766543E-3</v>
      </c>
      <c r="J128" s="95">
        <f t="shared" si="41"/>
        <v>3.205702667726415E-2</v>
      </c>
      <c r="K128" s="95">
        <f t="shared" si="42"/>
        <v>4.4783602071688203E-2</v>
      </c>
      <c r="L128" s="95">
        <f t="shared" si="43"/>
        <v>1.3943595475735395E-2</v>
      </c>
      <c r="M128" s="95">
        <f t="shared" si="44"/>
        <v>0.59835589287497781</v>
      </c>
      <c r="N128" s="95">
        <f t="shared" si="45"/>
        <v>0.3056912997210578</v>
      </c>
      <c r="O128" s="95">
        <f t="shared" ref="O128:O189" si="51">SUM(I128:M128)</f>
        <v>0.6943087002789422</v>
      </c>
      <c r="P128" s="95">
        <f t="shared" si="46"/>
        <v>7.4442149107452468E-3</v>
      </c>
      <c r="Q128" s="95">
        <f t="shared" si="47"/>
        <v>4.6171143562488949E-2</v>
      </c>
      <c r="R128" s="95">
        <f t="shared" si="48"/>
        <v>6.4500995095835831E-2</v>
      </c>
      <c r="S128" s="95">
        <f t="shared" si="49"/>
        <v>2.0082703083129278E-2</v>
      </c>
      <c r="T128" s="95">
        <f t="shared" si="50"/>
        <v>0.86180094334780066</v>
      </c>
      <c r="U128" s="95">
        <f t="shared" si="33"/>
        <v>1</v>
      </c>
    </row>
    <row r="129" spans="1:21">
      <c r="A129" s="93" t="s">
        <v>30</v>
      </c>
      <c r="B129" s="93">
        <v>1990</v>
      </c>
      <c r="C129" s="94">
        <v>0.61776765426911229</v>
      </c>
      <c r="D129" s="94">
        <v>3.0430931926433002</v>
      </c>
      <c r="E129" s="94">
        <v>3.9099218305366152</v>
      </c>
      <c r="F129" s="94">
        <v>1.4808367278657717</v>
      </c>
      <c r="G129" s="94">
        <v>61.6400439258868</v>
      </c>
      <c r="H129" s="94">
        <v>29.308336668798425</v>
      </c>
      <c r="I129" s="95">
        <f t="shared" si="40"/>
        <v>6.1776765426911229E-3</v>
      </c>
      <c r="J129" s="95">
        <f t="shared" si="41"/>
        <v>3.0430931926433001E-2</v>
      </c>
      <c r="K129" s="95">
        <f t="shared" si="42"/>
        <v>3.9099218305366154E-2</v>
      </c>
      <c r="L129" s="95">
        <f t="shared" si="43"/>
        <v>1.4808367278657718E-2</v>
      </c>
      <c r="M129" s="95">
        <f t="shared" si="44"/>
        <v>0.616400439258868</v>
      </c>
      <c r="N129" s="95">
        <f t="shared" si="45"/>
        <v>0.29308336668798424</v>
      </c>
      <c r="O129" s="95">
        <f t="shared" si="51"/>
        <v>0.70691663331201604</v>
      </c>
      <c r="P129" s="95">
        <f t="shared" si="46"/>
        <v>8.7389039266875541E-3</v>
      </c>
      <c r="Q129" s="95">
        <f t="shared" si="47"/>
        <v>4.3047412512928547E-2</v>
      </c>
      <c r="R129" s="95">
        <f t="shared" si="48"/>
        <v>5.5309518071713977E-2</v>
      </c>
      <c r="S129" s="95">
        <f t="shared" si="49"/>
        <v>2.0947826915994578E-2</v>
      </c>
      <c r="T129" s="95">
        <f t="shared" si="50"/>
        <v>0.87195633857267529</v>
      </c>
      <c r="U129" s="95">
        <f t="shared" ref="U129:U192" si="52">SUM(P129:T129)</f>
        <v>1</v>
      </c>
    </row>
    <row r="130" spans="1:21">
      <c r="A130" s="93" t="s">
        <v>30</v>
      </c>
      <c r="B130" s="93">
        <v>1991</v>
      </c>
      <c r="C130" s="94">
        <v>0.69531135197857707</v>
      </c>
      <c r="D130" s="94">
        <v>2.7510110896209778</v>
      </c>
      <c r="E130" s="94">
        <v>3.5661825927802591</v>
      </c>
      <c r="F130" s="94">
        <v>1.5586290664478817</v>
      </c>
      <c r="G130" s="94">
        <v>62.460450303186697</v>
      </c>
      <c r="H130" s="94">
        <v>28.968415595985604</v>
      </c>
      <c r="I130" s="95">
        <f t="shared" si="40"/>
        <v>6.9531135197857703E-3</v>
      </c>
      <c r="J130" s="95">
        <f t="shared" si="41"/>
        <v>2.7510110896209777E-2</v>
      </c>
      <c r="K130" s="95">
        <f t="shared" si="42"/>
        <v>3.5661825927802593E-2</v>
      </c>
      <c r="L130" s="95">
        <f t="shared" si="43"/>
        <v>1.5586290664478817E-2</v>
      </c>
      <c r="M130" s="95">
        <f t="shared" si="44"/>
        <v>0.62460450303186699</v>
      </c>
      <c r="N130" s="95">
        <f t="shared" si="45"/>
        <v>0.28968415595985603</v>
      </c>
      <c r="O130" s="95">
        <f t="shared" si="51"/>
        <v>0.71031584404014392</v>
      </c>
      <c r="P130" s="95">
        <f t="shared" si="46"/>
        <v>9.788763094791408E-3</v>
      </c>
      <c r="Q130" s="95">
        <f t="shared" si="47"/>
        <v>3.8729406259245751E-2</v>
      </c>
      <c r="R130" s="95">
        <f t="shared" si="48"/>
        <v>5.0205589847137272E-2</v>
      </c>
      <c r="S130" s="95">
        <f t="shared" si="49"/>
        <v>2.1942760808807114E-2</v>
      </c>
      <c r="T130" s="95">
        <f t="shared" si="50"/>
        <v>0.87933347999001854</v>
      </c>
      <c r="U130" s="95">
        <f t="shared" si="52"/>
        <v>1</v>
      </c>
    </row>
    <row r="131" spans="1:21">
      <c r="A131" s="93" t="s">
        <v>30</v>
      </c>
      <c r="B131" s="93">
        <v>1992</v>
      </c>
      <c r="C131" s="94">
        <v>0.53205371997267836</v>
      </c>
      <c r="D131" s="94">
        <v>2.583991301503981</v>
      </c>
      <c r="E131" s="94">
        <v>3.5291567350555373</v>
      </c>
      <c r="F131" s="94">
        <v>1.4036767928698131</v>
      </c>
      <c r="G131" s="94">
        <v>64.053384086595145</v>
      </c>
      <c r="H131" s="94">
        <v>27.897737364002829</v>
      </c>
      <c r="I131" s="95">
        <f t="shared" si="40"/>
        <v>5.3205371997267839E-3</v>
      </c>
      <c r="J131" s="95">
        <f t="shared" si="41"/>
        <v>2.5839913015039809E-2</v>
      </c>
      <c r="K131" s="95">
        <f t="shared" si="42"/>
        <v>3.5291567350555372E-2</v>
      </c>
      <c r="L131" s="95">
        <f t="shared" si="43"/>
        <v>1.4036767928698131E-2</v>
      </c>
      <c r="M131" s="95">
        <f t="shared" si="44"/>
        <v>0.64053384086595144</v>
      </c>
      <c r="N131" s="95">
        <f t="shared" si="45"/>
        <v>0.27897737364002828</v>
      </c>
      <c r="O131" s="95">
        <f t="shared" si="51"/>
        <v>0.7210226263599715</v>
      </c>
      <c r="P131" s="95">
        <f t="shared" si="46"/>
        <v>7.3791542806182324E-3</v>
      </c>
      <c r="Q131" s="95">
        <f t="shared" si="47"/>
        <v>3.5837867038224121E-2</v>
      </c>
      <c r="R131" s="95">
        <f t="shared" si="48"/>
        <v>4.8946546280693295E-2</v>
      </c>
      <c r="S131" s="95">
        <f t="shared" si="49"/>
        <v>1.9467860529650365E-2</v>
      </c>
      <c r="T131" s="95">
        <f t="shared" si="50"/>
        <v>0.88836857187081408</v>
      </c>
      <c r="U131" s="95">
        <f t="shared" si="52"/>
        <v>1</v>
      </c>
    </row>
    <row r="132" spans="1:21">
      <c r="A132" s="93" t="s">
        <v>30</v>
      </c>
      <c r="B132" s="93">
        <v>1993</v>
      </c>
      <c r="C132" s="94">
        <v>0.78506270348629847</v>
      </c>
      <c r="D132" s="94">
        <v>3.1578725748984451</v>
      </c>
      <c r="E132" s="94">
        <v>3.340203094648897</v>
      </c>
      <c r="F132" s="94">
        <v>1.4154041892694051</v>
      </c>
      <c r="G132" s="94">
        <v>62.285925794281539</v>
      </c>
      <c r="H132" s="94">
        <v>29.015531643415393</v>
      </c>
      <c r="I132" s="95">
        <f t="shared" si="40"/>
        <v>7.8506270348629847E-3</v>
      </c>
      <c r="J132" s="95">
        <f t="shared" si="41"/>
        <v>3.1578725748984453E-2</v>
      </c>
      <c r="K132" s="95">
        <f t="shared" si="42"/>
        <v>3.340203094648897E-2</v>
      </c>
      <c r="L132" s="95">
        <f t="shared" si="43"/>
        <v>1.4154041892694052E-2</v>
      </c>
      <c r="M132" s="95">
        <f t="shared" si="44"/>
        <v>0.62285925794281538</v>
      </c>
      <c r="N132" s="95">
        <f t="shared" si="45"/>
        <v>0.29015531643415393</v>
      </c>
      <c r="O132" s="95">
        <f t="shared" si="51"/>
        <v>0.70984468356584585</v>
      </c>
      <c r="P132" s="95">
        <f t="shared" si="46"/>
        <v>1.1059640533512221E-2</v>
      </c>
      <c r="Q132" s="95">
        <f t="shared" si="47"/>
        <v>4.448681025594408E-2</v>
      </c>
      <c r="R132" s="95">
        <f t="shared" si="48"/>
        <v>4.7055407640297649E-2</v>
      </c>
      <c r="S132" s="95">
        <f t="shared" si="49"/>
        <v>1.9939632176425408E-2</v>
      </c>
      <c r="T132" s="95">
        <f t="shared" si="50"/>
        <v>0.87745850939382064</v>
      </c>
      <c r="U132" s="95">
        <f t="shared" si="52"/>
        <v>1</v>
      </c>
    </row>
    <row r="133" spans="1:21">
      <c r="A133" s="93" t="s">
        <v>30</v>
      </c>
      <c r="B133" s="93">
        <v>1994</v>
      </c>
      <c r="C133" s="94">
        <v>0.72678204690272286</v>
      </c>
      <c r="D133" s="94">
        <v>3.4127776299568735</v>
      </c>
      <c r="E133" s="94">
        <v>3.1415793719376364</v>
      </c>
      <c r="F133" s="94">
        <v>1.4278877352803903</v>
      </c>
      <c r="G133" s="94">
        <v>62.0918046422684</v>
      </c>
      <c r="H133" s="94">
        <v>29.199168573653981</v>
      </c>
      <c r="I133" s="95">
        <f t="shared" si="40"/>
        <v>7.2678204690272289E-3</v>
      </c>
      <c r="J133" s="95">
        <f t="shared" si="41"/>
        <v>3.4127776299568736E-2</v>
      </c>
      <c r="K133" s="95">
        <f t="shared" si="42"/>
        <v>3.1415793719376361E-2</v>
      </c>
      <c r="L133" s="95">
        <f t="shared" si="43"/>
        <v>1.4278877352803903E-2</v>
      </c>
      <c r="M133" s="95">
        <f t="shared" si="44"/>
        <v>0.620918046422684</v>
      </c>
      <c r="N133" s="95">
        <f t="shared" si="45"/>
        <v>0.29199168573653983</v>
      </c>
      <c r="O133" s="95">
        <f t="shared" si="51"/>
        <v>0.70800831426346023</v>
      </c>
      <c r="P133" s="95">
        <f t="shared" si="46"/>
        <v>1.0265162601357201E-2</v>
      </c>
      <c r="Q133" s="95">
        <f t="shared" si="47"/>
        <v>4.8202507812456698E-2</v>
      </c>
      <c r="R133" s="95">
        <f t="shared" si="48"/>
        <v>4.4372068924159673E-2</v>
      </c>
      <c r="S133" s="95">
        <f t="shared" si="49"/>
        <v>2.01676690303534E-2</v>
      </c>
      <c r="T133" s="95">
        <f t="shared" si="50"/>
        <v>0.87699259163167298</v>
      </c>
      <c r="U133" s="95">
        <f t="shared" si="52"/>
        <v>1</v>
      </c>
    </row>
    <row r="134" spans="1:21">
      <c r="A134" s="93" t="s">
        <v>30</v>
      </c>
      <c r="B134" s="93">
        <v>1995</v>
      </c>
      <c r="C134" s="94">
        <v>0.74798341588630657</v>
      </c>
      <c r="D134" s="94">
        <v>3.0953915657714468</v>
      </c>
      <c r="E134" s="94">
        <v>2.8882103253748954</v>
      </c>
      <c r="F134" s="94">
        <v>1.3694665753633575</v>
      </c>
      <c r="G134" s="94">
        <v>58.82285350286606</v>
      </c>
      <c r="H134" s="94">
        <v>33.076094614737933</v>
      </c>
      <c r="I134" s="95">
        <f t="shared" si="40"/>
        <v>7.4798341588630654E-3</v>
      </c>
      <c r="J134" s="95">
        <f t="shared" si="41"/>
        <v>3.0953915657714468E-2</v>
      </c>
      <c r="K134" s="95">
        <f t="shared" si="42"/>
        <v>2.8882103253748955E-2</v>
      </c>
      <c r="L134" s="95">
        <f t="shared" si="43"/>
        <v>1.3694665753633574E-2</v>
      </c>
      <c r="M134" s="95">
        <f t="shared" si="44"/>
        <v>0.58822853502866057</v>
      </c>
      <c r="N134" s="95">
        <f t="shared" si="45"/>
        <v>0.33076094614737933</v>
      </c>
      <c r="O134" s="95">
        <f t="shared" si="51"/>
        <v>0.66923905385262061</v>
      </c>
      <c r="P134" s="95">
        <f t="shared" si="46"/>
        <v>1.1176625326635927E-2</v>
      </c>
      <c r="Q134" s="95">
        <f t="shared" si="47"/>
        <v>4.625240484625262E-2</v>
      </c>
      <c r="R134" s="95">
        <f t="shared" si="48"/>
        <v>4.3156631531711766E-2</v>
      </c>
      <c r="S134" s="95">
        <f t="shared" si="49"/>
        <v>2.0463040336330108E-2</v>
      </c>
      <c r="T134" s="95">
        <f t="shared" si="50"/>
        <v>0.87895129795906957</v>
      </c>
      <c r="U134" s="95">
        <f t="shared" si="52"/>
        <v>1</v>
      </c>
    </row>
    <row r="135" spans="1:21">
      <c r="A135" s="93" t="s">
        <v>30</v>
      </c>
      <c r="B135" s="93">
        <v>1996</v>
      </c>
      <c r="C135" s="94">
        <v>0.5580394110931215</v>
      </c>
      <c r="D135" s="94">
        <v>3.3737613268578404</v>
      </c>
      <c r="E135" s="94">
        <v>3.3571533595908636</v>
      </c>
      <c r="F135" s="94">
        <v>1.4881540428679765</v>
      </c>
      <c r="G135" s="94">
        <v>57.255475836786474</v>
      </c>
      <c r="H135" s="94">
        <v>33.967416022803718</v>
      </c>
      <c r="I135" s="95">
        <f t="shared" si="40"/>
        <v>5.5803941109312145E-3</v>
      </c>
      <c r="J135" s="95">
        <f t="shared" si="41"/>
        <v>3.3737613268578402E-2</v>
      </c>
      <c r="K135" s="95">
        <f t="shared" si="42"/>
        <v>3.3571533595908636E-2</v>
      </c>
      <c r="L135" s="95">
        <f t="shared" si="43"/>
        <v>1.4881540428679764E-2</v>
      </c>
      <c r="M135" s="95">
        <f t="shared" si="44"/>
        <v>0.57255475836786474</v>
      </c>
      <c r="N135" s="95">
        <f t="shared" si="45"/>
        <v>0.3396741602280372</v>
      </c>
      <c r="O135" s="95">
        <f t="shared" si="51"/>
        <v>0.66032583977196269</v>
      </c>
      <c r="P135" s="95">
        <f t="shared" si="46"/>
        <v>8.4509703767739145E-3</v>
      </c>
      <c r="Q135" s="95">
        <f t="shared" si="47"/>
        <v>5.109237173003766E-2</v>
      </c>
      <c r="R135" s="95">
        <f t="shared" si="48"/>
        <v>5.0840860032832044E-2</v>
      </c>
      <c r="S135" s="95">
        <f t="shared" si="49"/>
        <v>2.2536662254227343E-2</v>
      </c>
      <c r="T135" s="95">
        <f t="shared" si="50"/>
        <v>0.86707913560612915</v>
      </c>
      <c r="U135" s="95">
        <f t="shared" si="52"/>
        <v>1</v>
      </c>
    </row>
    <row r="136" spans="1:21">
      <c r="A136" s="93" t="s">
        <v>30</v>
      </c>
      <c r="B136" s="93">
        <v>1997</v>
      </c>
      <c r="C136" s="94">
        <v>0.5729559608675775</v>
      </c>
      <c r="D136" s="94">
        <v>3.9187739493888754</v>
      </c>
      <c r="E136" s="94">
        <v>4.3933814118828396</v>
      </c>
      <c r="F136" s="94">
        <v>1.3599862601748134</v>
      </c>
      <c r="G136" s="94">
        <v>56.886698308900442</v>
      </c>
      <c r="H136" s="94">
        <v>32.868204108785463</v>
      </c>
      <c r="I136" s="95">
        <f t="shared" si="40"/>
        <v>5.7295596086757751E-3</v>
      </c>
      <c r="J136" s="95">
        <f t="shared" si="41"/>
        <v>3.9187739493888755E-2</v>
      </c>
      <c r="K136" s="95">
        <f t="shared" si="42"/>
        <v>4.3933814118828393E-2</v>
      </c>
      <c r="L136" s="95">
        <f t="shared" si="43"/>
        <v>1.3599862601748135E-2</v>
      </c>
      <c r="M136" s="95">
        <f t="shared" si="44"/>
        <v>0.56886698308900441</v>
      </c>
      <c r="N136" s="95">
        <f t="shared" si="45"/>
        <v>0.32868204108785465</v>
      </c>
      <c r="O136" s="95">
        <f t="shared" si="51"/>
        <v>0.67131795891214541</v>
      </c>
      <c r="P136" s="95">
        <f t="shared" si="46"/>
        <v>8.5347926904270344E-3</v>
      </c>
      <c r="Q136" s="95">
        <f t="shared" si="47"/>
        <v>5.837433510253702E-2</v>
      </c>
      <c r="R136" s="95">
        <f t="shared" si="48"/>
        <v>6.5444121575448516E-2</v>
      </c>
      <c r="S136" s="95">
        <f t="shared" si="49"/>
        <v>2.0258451932056734E-2</v>
      </c>
      <c r="T136" s="95">
        <f t="shared" si="50"/>
        <v>0.84738829869953081</v>
      </c>
      <c r="U136" s="95">
        <f t="shared" si="52"/>
        <v>1</v>
      </c>
    </row>
    <row r="137" spans="1:21">
      <c r="A137" s="93" t="s">
        <v>30</v>
      </c>
      <c r="B137" s="93">
        <v>1998</v>
      </c>
      <c r="C137" s="94">
        <v>0.64143015588945185</v>
      </c>
      <c r="D137" s="94">
        <v>4.0953035098275938</v>
      </c>
      <c r="E137" s="94">
        <v>4.3431867756706124</v>
      </c>
      <c r="F137" s="94">
        <v>0.92990502478691484</v>
      </c>
      <c r="G137" s="94">
        <v>58.724575198833243</v>
      </c>
      <c r="H137" s="94">
        <v>31.265599334992199</v>
      </c>
      <c r="I137" s="95">
        <f t="shared" si="40"/>
        <v>6.4143015588945182E-3</v>
      </c>
      <c r="J137" s="95">
        <f t="shared" si="41"/>
        <v>4.0953035098275942E-2</v>
      </c>
      <c r="K137" s="95">
        <f t="shared" si="42"/>
        <v>4.3431867756706127E-2</v>
      </c>
      <c r="L137" s="95">
        <f t="shared" si="43"/>
        <v>9.2990502478691485E-3</v>
      </c>
      <c r="M137" s="95">
        <f t="shared" si="44"/>
        <v>0.5872457519883324</v>
      </c>
      <c r="N137" s="95">
        <f t="shared" si="45"/>
        <v>0.312655993349922</v>
      </c>
      <c r="O137" s="95">
        <f t="shared" si="51"/>
        <v>0.68734400665007811</v>
      </c>
      <c r="P137" s="95">
        <f t="shared" si="46"/>
        <v>9.3320106043493778E-3</v>
      </c>
      <c r="Q137" s="95">
        <f t="shared" si="47"/>
        <v>5.958157007561548E-2</v>
      </c>
      <c r="R137" s="95">
        <f t="shared" si="48"/>
        <v>6.3187963140001566E-2</v>
      </c>
      <c r="S137" s="95">
        <f t="shared" si="49"/>
        <v>1.3528960983001962E-2</v>
      </c>
      <c r="T137" s="95">
        <f t="shared" si="50"/>
        <v>0.85436949519703165</v>
      </c>
      <c r="U137" s="95">
        <f t="shared" si="52"/>
        <v>1</v>
      </c>
    </row>
    <row r="138" spans="1:21">
      <c r="A138" s="93" t="s">
        <v>30</v>
      </c>
      <c r="B138" s="93">
        <v>1999</v>
      </c>
      <c r="C138" s="94">
        <v>0.66036422070967526</v>
      </c>
      <c r="D138" s="94">
        <v>4.5780560793356839</v>
      </c>
      <c r="E138" s="94">
        <v>4.4589160803748955</v>
      </c>
      <c r="F138" s="94">
        <v>1.2639453494861244</v>
      </c>
      <c r="G138" s="94">
        <v>59.627918572300523</v>
      </c>
      <c r="H138" s="94">
        <v>29.410799697793106</v>
      </c>
      <c r="I138" s="95">
        <f t="shared" si="40"/>
        <v>6.6036422070967528E-3</v>
      </c>
      <c r="J138" s="95">
        <f t="shared" si="41"/>
        <v>4.5780560793356836E-2</v>
      </c>
      <c r="K138" s="95">
        <f t="shared" si="42"/>
        <v>4.4589160803748952E-2</v>
      </c>
      <c r="L138" s="95">
        <f t="shared" si="43"/>
        <v>1.2639453494861244E-2</v>
      </c>
      <c r="M138" s="95">
        <f t="shared" si="44"/>
        <v>0.5962791857230052</v>
      </c>
      <c r="N138" s="95">
        <f t="shared" si="45"/>
        <v>0.29410799697793105</v>
      </c>
      <c r="O138" s="95">
        <f t="shared" si="51"/>
        <v>0.705892003022069</v>
      </c>
      <c r="P138" s="95">
        <f t="shared" si="46"/>
        <v>9.3550319012330515E-3</v>
      </c>
      <c r="Q138" s="95">
        <f t="shared" si="47"/>
        <v>6.4854907829187514E-2</v>
      </c>
      <c r="R138" s="95">
        <f t="shared" si="48"/>
        <v>6.3167114250981135E-2</v>
      </c>
      <c r="S138" s="95">
        <f t="shared" si="49"/>
        <v>1.7905647663876544E-2</v>
      </c>
      <c r="T138" s="95">
        <f t="shared" si="50"/>
        <v>0.84471729835472176</v>
      </c>
      <c r="U138" s="95">
        <f t="shared" si="52"/>
        <v>1</v>
      </c>
    </row>
    <row r="139" spans="1:21">
      <c r="A139" s="93" t="s">
        <v>30</v>
      </c>
      <c r="B139" s="93">
        <v>2000</v>
      </c>
      <c r="C139" s="94">
        <v>0.71628676806944835</v>
      </c>
      <c r="D139" s="94">
        <v>5.2782179624861891</v>
      </c>
      <c r="E139" s="94">
        <v>4.2305847323727237</v>
      </c>
      <c r="F139" s="94">
        <v>1.375447170915626</v>
      </c>
      <c r="G139" s="94">
        <v>57.786346002214017</v>
      </c>
      <c r="H139" s="94">
        <v>30.613117363942006</v>
      </c>
      <c r="I139" s="95">
        <f t="shared" si="40"/>
        <v>7.1628676806944833E-3</v>
      </c>
      <c r="J139" s="95">
        <f t="shared" si="41"/>
        <v>5.278217962486189E-2</v>
      </c>
      <c r="K139" s="95">
        <f t="shared" si="42"/>
        <v>4.230584732372724E-2</v>
      </c>
      <c r="L139" s="95">
        <f t="shared" si="43"/>
        <v>1.3754471709156259E-2</v>
      </c>
      <c r="M139" s="95">
        <f t="shared" si="44"/>
        <v>0.57786346002214017</v>
      </c>
      <c r="N139" s="95">
        <f t="shared" si="45"/>
        <v>0.30613117363942005</v>
      </c>
      <c r="O139" s="95">
        <f t="shared" si="51"/>
        <v>0.69386882636058</v>
      </c>
      <c r="P139" s="95">
        <f t="shared" si="46"/>
        <v>1.0323086163510947E-2</v>
      </c>
      <c r="Q139" s="95">
        <f t="shared" si="47"/>
        <v>7.6069391821088655E-2</v>
      </c>
      <c r="R139" s="95">
        <f t="shared" si="48"/>
        <v>6.0970958366332963E-2</v>
      </c>
      <c r="S139" s="95">
        <f t="shared" si="49"/>
        <v>1.9822870240907075E-2</v>
      </c>
      <c r="T139" s="95">
        <f t="shared" si="50"/>
        <v>0.83281369340816047</v>
      </c>
      <c r="U139" s="95">
        <f t="shared" si="52"/>
        <v>1</v>
      </c>
    </row>
    <row r="140" spans="1:21">
      <c r="A140" s="93" t="s">
        <v>30</v>
      </c>
      <c r="B140" s="93">
        <v>2001</v>
      </c>
      <c r="C140" s="94">
        <v>0.95407396944290379</v>
      </c>
      <c r="D140" s="94">
        <v>5.9071575635128202</v>
      </c>
      <c r="E140" s="94">
        <v>4.7833695720373139</v>
      </c>
      <c r="F140" s="94">
        <v>1.2897915263769604</v>
      </c>
      <c r="G140" s="94">
        <v>56.771732130030159</v>
      </c>
      <c r="H140" s="94">
        <v>30.293875238599838</v>
      </c>
      <c r="I140" s="95">
        <f t="shared" si="40"/>
        <v>9.540739694429038E-3</v>
      </c>
      <c r="J140" s="95">
        <f t="shared" si="41"/>
        <v>5.9071575635128201E-2</v>
      </c>
      <c r="K140" s="95">
        <f t="shared" si="42"/>
        <v>4.7833695720373139E-2</v>
      </c>
      <c r="L140" s="95">
        <f t="shared" si="43"/>
        <v>1.2897915263769604E-2</v>
      </c>
      <c r="M140" s="95">
        <f t="shared" si="44"/>
        <v>0.56771732130030161</v>
      </c>
      <c r="N140" s="95">
        <f t="shared" si="45"/>
        <v>0.30293875238599838</v>
      </c>
      <c r="O140" s="95">
        <f t="shared" si="51"/>
        <v>0.69706124761400157</v>
      </c>
      <c r="P140" s="95">
        <f t="shared" si="46"/>
        <v>1.3687089516289153E-2</v>
      </c>
      <c r="Q140" s="95">
        <f t="shared" si="47"/>
        <v>8.4743737852773518E-2</v>
      </c>
      <c r="R140" s="95">
        <f t="shared" si="48"/>
        <v>6.8621940875504106E-2</v>
      </c>
      <c r="S140" s="95">
        <f t="shared" si="49"/>
        <v>1.8503274006291967E-2</v>
      </c>
      <c r="T140" s="95">
        <f t="shared" si="50"/>
        <v>0.81444395774914125</v>
      </c>
      <c r="U140" s="95">
        <f t="shared" si="52"/>
        <v>1</v>
      </c>
    </row>
    <row r="141" spans="1:21">
      <c r="A141" s="93" t="s">
        <v>30</v>
      </c>
      <c r="B141" s="93">
        <v>2002</v>
      </c>
      <c r="C141" s="94">
        <v>1.1474940239114721</v>
      </c>
      <c r="D141" s="94">
        <v>5.2797811028734518</v>
      </c>
      <c r="E141" s="94">
        <v>5.1093750043163828</v>
      </c>
      <c r="F141" s="94">
        <v>1.1820202109222147</v>
      </c>
      <c r="G141" s="94">
        <v>55.966299105608719</v>
      </c>
      <c r="H141" s="94">
        <v>31.315030552367762</v>
      </c>
      <c r="I141" s="95">
        <f t="shared" si="40"/>
        <v>1.1474940239114722E-2</v>
      </c>
      <c r="J141" s="95">
        <f t="shared" si="41"/>
        <v>5.2797811028734515E-2</v>
      </c>
      <c r="K141" s="95">
        <f t="shared" si="42"/>
        <v>5.1093750043163827E-2</v>
      </c>
      <c r="L141" s="95">
        <f t="shared" si="43"/>
        <v>1.1820202109222147E-2</v>
      </c>
      <c r="M141" s="95">
        <f t="shared" si="44"/>
        <v>0.55966299105608719</v>
      </c>
      <c r="N141" s="95">
        <f t="shared" si="45"/>
        <v>0.31315030552367762</v>
      </c>
      <c r="O141" s="95">
        <f t="shared" si="51"/>
        <v>0.68684969447632238</v>
      </c>
      <c r="P141" s="95">
        <f t="shared" si="46"/>
        <v>1.6706624944870373E-2</v>
      </c>
      <c r="Q141" s="95">
        <f t="shared" si="47"/>
        <v>7.6869526846029046E-2</v>
      </c>
      <c r="R141" s="95">
        <f t="shared" si="48"/>
        <v>7.4388545927969646E-2</v>
      </c>
      <c r="S141" s="95">
        <f t="shared" si="49"/>
        <v>1.7209299508001197E-2</v>
      </c>
      <c r="T141" s="95">
        <f t="shared" si="50"/>
        <v>0.81482600277312978</v>
      </c>
      <c r="U141" s="95">
        <f t="shared" si="52"/>
        <v>1</v>
      </c>
    </row>
    <row r="142" spans="1:21">
      <c r="A142" s="93" t="s">
        <v>30</v>
      </c>
      <c r="B142" s="93">
        <v>2003</v>
      </c>
      <c r="C142" s="94">
        <v>1.1327666698303684</v>
      </c>
      <c r="D142" s="94">
        <v>5.3636762226822077</v>
      </c>
      <c r="E142" s="94">
        <v>5.0096044822881876</v>
      </c>
      <c r="F142" s="94">
        <v>1.1015432783162609</v>
      </c>
      <c r="G142" s="94">
        <v>52.872815411787379</v>
      </c>
      <c r="H142" s="94">
        <v>34.519593935095614</v>
      </c>
      <c r="I142" s="95">
        <f t="shared" si="40"/>
        <v>1.1327666698303684E-2</v>
      </c>
      <c r="J142" s="95">
        <f t="shared" si="41"/>
        <v>5.363676222682208E-2</v>
      </c>
      <c r="K142" s="95">
        <f t="shared" si="42"/>
        <v>5.0096044822881873E-2</v>
      </c>
      <c r="L142" s="95">
        <f t="shared" si="43"/>
        <v>1.1015432783162608E-2</v>
      </c>
      <c r="M142" s="95">
        <f t="shared" si="44"/>
        <v>0.52872815411787377</v>
      </c>
      <c r="N142" s="95">
        <f t="shared" si="45"/>
        <v>0.34519593935095616</v>
      </c>
      <c r="O142" s="95">
        <f t="shared" si="51"/>
        <v>0.65480406064904395</v>
      </c>
      <c r="P142" s="95">
        <f t="shared" si="46"/>
        <v>1.729932262038153E-2</v>
      </c>
      <c r="Q142" s="95">
        <f t="shared" si="47"/>
        <v>8.1912690299533492E-2</v>
      </c>
      <c r="R142" s="95">
        <f t="shared" si="48"/>
        <v>7.6505397314162199E-2</v>
      </c>
      <c r="S142" s="95">
        <f t="shared" si="49"/>
        <v>1.6822486977622092E-2</v>
      </c>
      <c r="T142" s="95">
        <f t="shared" si="50"/>
        <v>0.80746010278830083</v>
      </c>
      <c r="U142" s="95">
        <f t="shared" si="52"/>
        <v>1.0000000000000002</v>
      </c>
    </row>
    <row r="143" spans="1:21">
      <c r="A143" s="93" t="s">
        <v>30</v>
      </c>
      <c r="B143" s="93">
        <v>2004</v>
      </c>
      <c r="C143" s="94">
        <v>1.1861330870836191</v>
      </c>
      <c r="D143" s="94">
        <v>5.9859131658659255</v>
      </c>
      <c r="E143" s="94">
        <v>4.3513717180879752</v>
      </c>
      <c r="F143" s="94">
        <v>1.1977997647617811</v>
      </c>
      <c r="G143" s="94">
        <v>53.766245925741671</v>
      </c>
      <c r="H143" s="94">
        <v>33.512536338459022</v>
      </c>
      <c r="I143" s="95">
        <f t="shared" si="40"/>
        <v>1.1861330870836191E-2</v>
      </c>
      <c r="J143" s="95">
        <f t="shared" si="41"/>
        <v>5.9859131658659255E-2</v>
      </c>
      <c r="K143" s="95">
        <f t="shared" si="42"/>
        <v>4.3513717180879749E-2</v>
      </c>
      <c r="L143" s="95">
        <f t="shared" si="43"/>
        <v>1.1977997647617811E-2</v>
      </c>
      <c r="M143" s="95">
        <f t="shared" si="44"/>
        <v>0.53766245925741674</v>
      </c>
      <c r="N143" s="95">
        <f t="shared" si="45"/>
        <v>0.3351253633845902</v>
      </c>
      <c r="O143" s="95">
        <f t="shared" si="51"/>
        <v>0.66487463661540969</v>
      </c>
      <c r="P143" s="95">
        <f t="shared" si="46"/>
        <v>1.7839950898438713E-2</v>
      </c>
      <c r="Q143" s="95">
        <f t="shared" si="47"/>
        <v>9.0030704078856591E-2</v>
      </c>
      <c r="R143" s="95">
        <f t="shared" si="48"/>
        <v>6.5446498910515419E-2</v>
      </c>
      <c r="S143" s="95">
        <f t="shared" si="49"/>
        <v>1.8015422739830526E-2</v>
      </c>
      <c r="T143" s="95">
        <f t="shared" si="50"/>
        <v>0.80866742337235886</v>
      </c>
      <c r="U143" s="95">
        <f t="shared" si="52"/>
        <v>1</v>
      </c>
    </row>
    <row r="144" spans="1:21">
      <c r="A144" s="93" t="s">
        <v>30</v>
      </c>
      <c r="B144" s="93">
        <v>2005</v>
      </c>
      <c r="C144" s="94">
        <v>1.2598176650855784</v>
      </c>
      <c r="D144" s="94">
        <v>5.5930743387278961</v>
      </c>
      <c r="E144" s="94">
        <v>3.8982589326882406</v>
      </c>
      <c r="F144" s="94">
        <v>1.1156202582740617</v>
      </c>
      <c r="G144" s="94">
        <v>52.954667941219824</v>
      </c>
      <c r="H144" s="94">
        <v>35.178560864004382</v>
      </c>
      <c r="I144" s="95">
        <f t="shared" si="40"/>
        <v>1.2598176650855783E-2</v>
      </c>
      <c r="J144" s="95">
        <f t="shared" si="41"/>
        <v>5.5930743387278964E-2</v>
      </c>
      <c r="K144" s="95">
        <f t="shared" si="42"/>
        <v>3.8982589326882408E-2</v>
      </c>
      <c r="L144" s="95">
        <f t="shared" si="43"/>
        <v>1.1156202582740617E-2</v>
      </c>
      <c r="M144" s="95">
        <f t="shared" si="44"/>
        <v>0.52954667941219824</v>
      </c>
      <c r="N144" s="95">
        <f t="shared" si="45"/>
        <v>0.35178560864004382</v>
      </c>
      <c r="O144" s="95">
        <f t="shared" si="51"/>
        <v>0.64821439135995607</v>
      </c>
      <c r="P144" s="95">
        <f t="shared" si="46"/>
        <v>1.9435200481162974E-2</v>
      </c>
      <c r="Q144" s="95">
        <f t="shared" si="47"/>
        <v>8.6284328353056258E-2</v>
      </c>
      <c r="R144" s="95">
        <f t="shared" si="48"/>
        <v>6.0138420014243743E-2</v>
      </c>
      <c r="S144" s="95">
        <f t="shared" si="49"/>
        <v>1.7210667846073065E-2</v>
      </c>
      <c r="T144" s="95">
        <f t="shared" si="50"/>
        <v>0.81693138330546389</v>
      </c>
      <c r="U144" s="95">
        <f t="shared" si="52"/>
        <v>0.99999999999999989</v>
      </c>
    </row>
    <row r="145" spans="1:27">
      <c r="A145" s="93" t="s">
        <v>30</v>
      </c>
      <c r="B145" s="93">
        <v>2006</v>
      </c>
      <c r="C145" s="94">
        <v>1.1244988812053924</v>
      </c>
      <c r="D145" s="94">
        <v>6.0251724357653993</v>
      </c>
      <c r="E145" s="94">
        <v>3.4924978264404225</v>
      </c>
      <c r="F145" s="94">
        <v>1.0363982704270434</v>
      </c>
      <c r="G145" s="94">
        <v>51.868760213796307</v>
      </c>
      <c r="H145" s="94">
        <v>36.452672372365434</v>
      </c>
      <c r="I145" s="95">
        <f t="shared" si="40"/>
        <v>1.1244988812053925E-2</v>
      </c>
      <c r="J145" s="95">
        <f t="shared" si="41"/>
        <v>6.0251724357653996E-2</v>
      </c>
      <c r="K145" s="95">
        <f t="shared" si="42"/>
        <v>3.4924978264404223E-2</v>
      </c>
      <c r="L145" s="95">
        <f t="shared" si="43"/>
        <v>1.0363982704270434E-2</v>
      </c>
      <c r="M145" s="95">
        <f t="shared" si="44"/>
        <v>0.51868760213796306</v>
      </c>
      <c r="N145" s="95">
        <f t="shared" si="45"/>
        <v>0.36452672372365436</v>
      </c>
      <c r="O145" s="95">
        <f t="shared" si="51"/>
        <v>0.63547327627634564</v>
      </c>
      <c r="P145" s="95">
        <f t="shared" si="46"/>
        <v>1.7695455075539421E-2</v>
      </c>
      <c r="Q145" s="95">
        <f t="shared" si="47"/>
        <v>9.4813938849967597E-2</v>
      </c>
      <c r="R145" s="95">
        <f t="shared" si="48"/>
        <v>5.4959003892425751E-2</v>
      </c>
      <c r="S145" s="95">
        <f t="shared" si="49"/>
        <v>1.6309077173157934E-2</v>
      </c>
      <c r="T145" s="95">
        <f t="shared" si="50"/>
        <v>0.81622252500890924</v>
      </c>
      <c r="U145" s="95">
        <f t="shared" si="52"/>
        <v>1</v>
      </c>
    </row>
    <row r="146" spans="1:27">
      <c r="A146" s="93" t="s">
        <v>30</v>
      </c>
      <c r="B146" s="93">
        <v>2007</v>
      </c>
      <c r="C146" s="94">
        <v>1.1244988812053924</v>
      </c>
      <c r="D146" s="94">
        <v>6.0251724357653993</v>
      </c>
      <c r="E146" s="94">
        <v>3.4924978264404225</v>
      </c>
      <c r="F146" s="94">
        <v>1.0363982704270434</v>
      </c>
      <c r="G146" s="94">
        <v>51.868760213796307</v>
      </c>
      <c r="H146" s="94">
        <v>36.452672372365434</v>
      </c>
      <c r="I146" s="95">
        <f t="shared" si="40"/>
        <v>1.1244988812053925E-2</v>
      </c>
      <c r="J146" s="95">
        <f t="shared" si="41"/>
        <v>6.0251724357653996E-2</v>
      </c>
      <c r="K146" s="95">
        <f t="shared" si="42"/>
        <v>3.4924978264404223E-2</v>
      </c>
      <c r="L146" s="95">
        <f t="shared" si="43"/>
        <v>1.0363982704270434E-2</v>
      </c>
      <c r="M146" s="95">
        <f t="shared" si="44"/>
        <v>0.51868760213796306</v>
      </c>
      <c r="N146" s="95">
        <f t="shared" si="45"/>
        <v>0.36452672372365436</v>
      </c>
      <c r="O146" s="95">
        <f t="shared" si="51"/>
        <v>0.63547327627634564</v>
      </c>
      <c r="P146" s="95">
        <f t="shared" si="46"/>
        <v>1.7695455075539421E-2</v>
      </c>
      <c r="Q146" s="95">
        <f t="shared" si="47"/>
        <v>9.4813938849967597E-2</v>
      </c>
      <c r="R146" s="95">
        <f t="shared" si="48"/>
        <v>5.4959003892425751E-2</v>
      </c>
      <c r="S146" s="95">
        <f t="shared" si="49"/>
        <v>1.6309077173157934E-2</v>
      </c>
      <c r="T146" s="95">
        <f t="shared" si="50"/>
        <v>0.81622252500890924</v>
      </c>
      <c r="U146" s="95">
        <f t="shared" si="52"/>
        <v>1</v>
      </c>
    </row>
    <row r="147" spans="1:27">
      <c r="A147" s="93" t="s">
        <v>30</v>
      </c>
      <c r="B147" s="93">
        <v>2008</v>
      </c>
      <c r="C147" s="94">
        <v>1.1244988812053924</v>
      </c>
      <c r="D147" s="94">
        <v>6.0251724357653993</v>
      </c>
      <c r="E147" s="94">
        <v>3.4924978264404225</v>
      </c>
      <c r="F147" s="94">
        <v>1.0363982704270434</v>
      </c>
      <c r="G147" s="94">
        <v>51.868760213796307</v>
      </c>
      <c r="H147" s="94">
        <v>36.452672372365434</v>
      </c>
      <c r="I147" s="95">
        <f t="shared" si="40"/>
        <v>1.1244988812053925E-2</v>
      </c>
      <c r="J147" s="95">
        <f t="shared" si="41"/>
        <v>6.0251724357653996E-2</v>
      </c>
      <c r="K147" s="95">
        <f t="shared" si="42"/>
        <v>3.4924978264404223E-2</v>
      </c>
      <c r="L147" s="95">
        <f t="shared" si="43"/>
        <v>1.0363982704270434E-2</v>
      </c>
      <c r="M147" s="95">
        <f t="shared" si="44"/>
        <v>0.51868760213796306</v>
      </c>
      <c r="N147" s="95">
        <f t="shared" si="45"/>
        <v>0.36452672372365436</v>
      </c>
      <c r="O147" s="95">
        <f t="shared" si="51"/>
        <v>0.63547327627634564</v>
      </c>
      <c r="P147" s="95">
        <f t="shared" si="46"/>
        <v>1.7695455075539421E-2</v>
      </c>
      <c r="Q147" s="95">
        <f t="shared" si="47"/>
        <v>9.4813938849967597E-2</v>
      </c>
      <c r="R147" s="95">
        <f t="shared" si="48"/>
        <v>5.4959003892425751E-2</v>
      </c>
      <c r="S147" s="95">
        <f t="shared" si="49"/>
        <v>1.6309077173157934E-2</v>
      </c>
      <c r="T147" s="95">
        <f t="shared" si="50"/>
        <v>0.81622252500890924</v>
      </c>
      <c r="U147" s="95">
        <f t="shared" si="52"/>
        <v>1</v>
      </c>
    </row>
    <row r="148" spans="1:27" s="97" customFormat="1">
      <c r="A148" s="97" t="s">
        <v>31</v>
      </c>
      <c r="B148" s="97">
        <v>1980</v>
      </c>
      <c r="C148" s="98">
        <v>0.16167298721483664</v>
      </c>
      <c r="D148" s="98">
        <v>3.1443883846347727</v>
      </c>
      <c r="E148" s="98">
        <v>9.0929222772117875</v>
      </c>
      <c r="F148" s="98">
        <v>0.51475470351846064</v>
      </c>
      <c r="G148" s="98"/>
      <c r="H148" s="98"/>
      <c r="I148" s="99">
        <f t="shared" si="40"/>
        <v>1.6167298721483665E-3</v>
      </c>
      <c r="J148" s="99">
        <f t="shared" si="41"/>
        <v>3.1443883846347727E-2</v>
      </c>
      <c r="K148" s="99">
        <f t="shared" si="42"/>
        <v>9.0929222772117874E-2</v>
      </c>
      <c r="L148" s="99">
        <f t="shared" si="43"/>
        <v>5.1475470351846067E-3</v>
      </c>
      <c r="M148" s="99">
        <f t="shared" si="44"/>
        <v>0</v>
      </c>
      <c r="N148" s="99">
        <f t="shared" si="45"/>
        <v>0</v>
      </c>
      <c r="O148" s="99">
        <f t="shared" si="51"/>
        <v>0.12913738352579857</v>
      </c>
      <c r="P148" s="99">
        <f t="shared" si="46"/>
        <v>1.2519456628338628E-2</v>
      </c>
      <c r="Q148" s="99">
        <f t="shared" si="47"/>
        <v>0.24349172166761449</v>
      </c>
      <c r="R148" s="99">
        <f t="shared" si="48"/>
        <v>0.70412780783925655</v>
      </c>
      <c r="S148" s="99">
        <f t="shared" si="49"/>
        <v>3.9861013864790358E-2</v>
      </c>
      <c r="T148" s="99">
        <f t="shared" si="50"/>
        <v>0</v>
      </c>
      <c r="U148" s="95">
        <f t="shared" si="52"/>
        <v>1</v>
      </c>
      <c r="V148" s="98"/>
      <c r="W148" s="98"/>
      <c r="X148" s="98"/>
      <c r="Y148" s="98"/>
      <c r="Z148" s="98"/>
      <c r="AA148" s="98"/>
    </row>
    <row r="149" spans="1:27">
      <c r="A149" s="93" t="s">
        <v>31</v>
      </c>
      <c r="B149" s="93">
        <v>1981</v>
      </c>
      <c r="C149" s="94">
        <v>0.20854243008669951</v>
      </c>
      <c r="D149" s="94">
        <v>4.147865511697062</v>
      </c>
      <c r="E149" s="94">
        <v>9.4410074263598798</v>
      </c>
      <c r="F149" s="94">
        <v>0.59889164503968595</v>
      </c>
      <c r="I149" s="95">
        <f t="shared" si="40"/>
        <v>2.0854243008669952E-3</v>
      </c>
      <c r="J149" s="95">
        <f t="shared" si="41"/>
        <v>4.1478655116970617E-2</v>
      </c>
      <c r="K149" s="95">
        <f t="shared" si="42"/>
        <v>9.4410074263598792E-2</v>
      </c>
      <c r="L149" s="95">
        <f t="shared" si="43"/>
        <v>5.9889164503968591E-3</v>
      </c>
      <c r="M149" s="95">
        <f t="shared" si="44"/>
        <v>0</v>
      </c>
      <c r="N149" s="95">
        <f t="shared" si="45"/>
        <v>0</v>
      </c>
      <c r="O149" s="95">
        <f t="shared" si="51"/>
        <v>0.14396307013183327</v>
      </c>
      <c r="P149" s="95">
        <f t="shared" si="46"/>
        <v>1.4485828198560096E-2</v>
      </c>
      <c r="Q149" s="95">
        <f t="shared" si="47"/>
        <v>0.28812010662864307</v>
      </c>
      <c r="R149" s="95">
        <f t="shared" si="48"/>
        <v>0.65579369887807593</v>
      </c>
      <c r="S149" s="95">
        <f t="shared" si="49"/>
        <v>4.1600366294720907E-2</v>
      </c>
      <c r="T149" s="95">
        <f t="shared" si="50"/>
        <v>0</v>
      </c>
      <c r="U149" s="95">
        <f t="shared" si="52"/>
        <v>1</v>
      </c>
    </row>
    <row r="150" spans="1:27">
      <c r="A150" s="93" t="s">
        <v>31</v>
      </c>
      <c r="B150" s="93">
        <v>1982</v>
      </c>
      <c r="C150" s="94">
        <v>0.39782988062005353</v>
      </c>
      <c r="D150" s="94">
        <v>4.3587131119016274</v>
      </c>
      <c r="E150" s="94">
        <v>9.9909297032447935</v>
      </c>
      <c r="F150" s="94">
        <v>0.63209966390770178</v>
      </c>
      <c r="I150" s="95">
        <f t="shared" si="40"/>
        <v>3.9782988062005351E-3</v>
      </c>
      <c r="J150" s="95">
        <f t="shared" si="41"/>
        <v>4.358713111901627E-2</v>
      </c>
      <c r="K150" s="95">
        <f t="shared" si="42"/>
        <v>9.9909297032447941E-2</v>
      </c>
      <c r="L150" s="95">
        <f t="shared" si="43"/>
        <v>6.3209966390770176E-3</v>
      </c>
      <c r="M150" s="95">
        <f t="shared" si="44"/>
        <v>0</v>
      </c>
      <c r="N150" s="95">
        <f t="shared" si="45"/>
        <v>0</v>
      </c>
      <c r="O150" s="95">
        <f t="shared" si="51"/>
        <v>0.15379572359674176</v>
      </c>
      <c r="P150" s="95">
        <f t="shared" si="46"/>
        <v>2.5867421493667702E-2</v>
      </c>
      <c r="Q150" s="95">
        <f t="shared" si="47"/>
        <v>0.28340925286910701</v>
      </c>
      <c r="R150" s="95">
        <f t="shared" si="48"/>
        <v>0.64962337505829437</v>
      </c>
      <c r="S150" s="95">
        <f t="shared" si="49"/>
        <v>4.1099950578930997E-2</v>
      </c>
      <c r="T150" s="95">
        <f t="shared" si="50"/>
        <v>0</v>
      </c>
      <c r="U150" s="95">
        <f t="shared" si="52"/>
        <v>1</v>
      </c>
    </row>
    <row r="151" spans="1:27">
      <c r="A151" s="93" t="s">
        <v>31</v>
      </c>
      <c r="B151" s="93">
        <v>1983</v>
      </c>
      <c r="C151" s="94">
        <v>0.41193837810314227</v>
      </c>
      <c r="D151" s="94">
        <v>4.8326976693916404</v>
      </c>
      <c r="E151" s="94">
        <v>9.9521672776726504</v>
      </c>
      <c r="F151" s="94">
        <v>0.70444900166448621</v>
      </c>
      <c r="I151" s="95">
        <f t="shared" si="40"/>
        <v>4.1193837810314226E-3</v>
      </c>
      <c r="J151" s="95">
        <f t="shared" si="41"/>
        <v>4.8326976693916404E-2</v>
      </c>
      <c r="K151" s="95">
        <f t="shared" si="42"/>
        <v>9.9521672776726508E-2</v>
      </c>
      <c r="L151" s="95">
        <f t="shared" si="43"/>
        <v>7.0444900166448622E-3</v>
      </c>
      <c r="M151" s="95">
        <f t="shared" si="44"/>
        <v>0</v>
      </c>
      <c r="N151" s="95">
        <f t="shared" si="45"/>
        <v>0</v>
      </c>
      <c r="O151" s="95">
        <f t="shared" si="51"/>
        <v>0.15901252326831922</v>
      </c>
      <c r="P151" s="95">
        <f t="shared" si="46"/>
        <v>2.5906033665539261E-2</v>
      </c>
      <c r="Q151" s="95">
        <f t="shared" si="47"/>
        <v>0.30391931214354112</v>
      </c>
      <c r="R151" s="95">
        <f t="shared" si="48"/>
        <v>0.62587317483663041</v>
      </c>
      <c r="S151" s="95">
        <f t="shared" si="49"/>
        <v>4.4301479354289124E-2</v>
      </c>
      <c r="T151" s="95">
        <f t="shared" si="50"/>
        <v>0</v>
      </c>
      <c r="U151" s="95">
        <f t="shared" si="52"/>
        <v>0.99999999999999989</v>
      </c>
    </row>
    <row r="152" spans="1:27">
      <c r="A152" s="93" t="s">
        <v>31</v>
      </c>
      <c r="B152" s="93">
        <v>1984</v>
      </c>
      <c r="C152" s="94">
        <v>0.46976642804879981</v>
      </c>
      <c r="D152" s="94">
        <v>5.8677969180410834</v>
      </c>
      <c r="E152" s="94">
        <v>10.124683796338562</v>
      </c>
      <c r="F152" s="94">
        <v>0.82623443265609431</v>
      </c>
      <c r="I152" s="95">
        <f t="shared" si="40"/>
        <v>4.6976642804879981E-3</v>
      </c>
      <c r="J152" s="95">
        <f t="shared" si="41"/>
        <v>5.8677969180410836E-2</v>
      </c>
      <c r="K152" s="95">
        <f t="shared" si="42"/>
        <v>0.10124683796338563</v>
      </c>
      <c r="L152" s="95">
        <f t="shared" si="43"/>
        <v>8.2623443265609428E-3</v>
      </c>
      <c r="M152" s="95">
        <f t="shared" si="44"/>
        <v>0</v>
      </c>
      <c r="N152" s="95">
        <f t="shared" si="45"/>
        <v>0</v>
      </c>
      <c r="O152" s="95">
        <f t="shared" si="51"/>
        <v>0.17288481575084541</v>
      </c>
      <c r="P152" s="95">
        <f t="shared" si="46"/>
        <v>2.7172220186520494E-2</v>
      </c>
      <c r="Q152" s="95">
        <f t="shared" si="47"/>
        <v>0.33940499011188552</v>
      </c>
      <c r="R152" s="95">
        <f t="shared" si="48"/>
        <v>0.58563175443526783</v>
      </c>
      <c r="S152" s="95">
        <f t="shared" si="49"/>
        <v>4.7791035266326096E-2</v>
      </c>
      <c r="T152" s="95">
        <f t="shared" si="50"/>
        <v>0</v>
      </c>
      <c r="U152" s="95">
        <f t="shared" si="52"/>
        <v>0.99999999999999989</v>
      </c>
    </row>
    <row r="153" spans="1:27">
      <c r="A153" s="93" t="s">
        <v>31</v>
      </c>
      <c r="B153" s="93">
        <v>1985</v>
      </c>
      <c r="C153" s="94">
        <v>0.49865034400844177</v>
      </c>
      <c r="D153" s="94">
        <v>6.0776303398341849</v>
      </c>
      <c r="E153" s="94">
        <v>10.058763194011828</v>
      </c>
      <c r="F153" s="94">
        <v>0.78763955757938775</v>
      </c>
      <c r="I153" s="95">
        <f t="shared" si="40"/>
        <v>4.9865034400844175E-3</v>
      </c>
      <c r="J153" s="95">
        <f t="shared" si="41"/>
        <v>6.0776303398341849E-2</v>
      </c>
      <c r="K153" s="95">
        <f t="shared" si="42"/>
        <v>0.10058763194011827</v>
      </c>
      <c r="L153" s="95">
        <f t="shared" si="43"/>
        <v>7.8763955757938774E-3</v>
      </c>
      <c r="M153" s="95">
        <f t="shared" si="44"/>
        <v>0</v>
      </c>
      <c r="N153" s="95">
        <f t="shared" si="45"/>
        <v>0</v>
      </c>
      <c r="O153" s="95">
        <f t="shared" si="51"/>
        <v>0.17422683435433842</v>
      </c>
      <c r="P153" s="95">
        <f t="shared" si="46"/>
        <v>2.8620754423758769E-2</v>
      </c>
      <c r="Q153" s="95">
        <f t="shared" si="47"/>
        <v>0.34883434359334359</v>
      </c>
      <c r="R153" s="95">
        <f t="shared" si="48"/>
        <v>0.5773371955754274</v>
      </c>
      <c r="S153" s="95">
        <f t="shared" si="49"/>
        <v>4.5207706407470218E-2</v>
      </c>
      <c r="T153" s="95">
        <f t="shared" si="50"/>
        <v>0</v>
      </c>
      <c r="U153" s="95">
        <f t="shared" si="52"/>
        <v>0.99999999999999989</v>
      </c>
    </row>
    <row r="154" spans="1:27">
      <c r="A154" s="93" t="s">
        <v>31</v>
      </c>
      <c r="B154" s="93">
        <v>1986</v>
      </c>
      <c r="C154" s="94">
        <v>0.46910805089259006</v>
      </c>
      <c r="D154" s="94">
        <v>5.1491604986115229</v>
      </c>
      <c r="E154" s="94">
        <v>8.8925470099421489</v>
      </c>
      <c r="F154" s="94">
        <v>0.90164135688655356</v>
      </c>
      <c r="I154" s="95">
        <f t="shared" si="40"/>
        <v>4.6910805089259008E-3</v>
      </c>
      <c r="J154" s="95">
        <f t="shared" si="41"/>
        <v>5.1491604986115228E-2</v>
      </c>
      <c r="K154" s="95">
        <f t="shared" si="42"/>
        <v>8.8925470099421491E-2</v>
      </c>
      <c r="L154" s="95">
        <f t="shared" si="43"/>
        <v>9.0164135688655354E-3</v>
      </c>
      <c r="M154" s="95">
        <f t="shared" si="44"/>
        <v>0</v>
      </c>
      <c r="N154" s="95">
        <f t="shared" si="45"/>
        <v>0</v>
      </c>
      <c r="O154" s="95">
        <f t="shared" si="51"/>
        <v>0.15412456916332815</v>
      </c>
      <c r="P154" s="95">
        <f t="shared" si="46"/>
        <v>3.0436941588168797E-2</v>
      </c>
      <c r="Q154" s="95">
        <f t="shared" si="47"/>
        <v>0.33409082838407672</v>
      </c>
      <c r="R154" s="95">
        <f t="shared" si="48"/>
        <v>0.57697141073715397</v>
      </c>
      <c r="S154" s="95">
        <f t="shared" si="49"/>
        <v>5.8500819290600616E-2</v>
      </c>
      <c r="T154" s="95">
        <f t="shared" si="50"/>
        <v>0</v>
      </c>
      <c r="U154" s="95">
        <f t="shared" si="52"/>
        <v>1.0000000000000002</v>
      </c>
    </row>
    <row r="155" spans="1:27">
      <c r="A155" s="93" t="s">
        <v>31</v>
      </c>
      <c r="B155" s="93">
        <v>1987</v>
      </c>
      <c r="C155" s="94">
        <v>0.3272238010085054</v>
      </c>
      <c r="D155" s="94">
        <v>4.877180136377735</v>
      </c>
      <c r="E155" s="94">
        <v>8.7044058909370232</v>
      </c>
      <c r="F155" s="94">
        <v>0.9806906386386437</v>
      </c>
      <c r="I155" s="95">
        <f t="shared" si="40"/>
        <v>3.2722380100850541E-3</v>
      </c>
      <c r="J155" s="95">
        <f t="shared" si="41"/>
        <v>4.8771801363777352E-2</v>
      </c>
      <c r="K155" s="95">
        <f t="shared" si="42"/>
        <v>8.7044058909370225E-2</v>
      </c>
      <c r="L155" s="95">
        <f t="shared" si="43"/>
        <v>9.8069063863864374E-3</v>
      </c>
      <c r="M155" s="95">
        <f t="shared" si="44"/>
        <v>0</v>
      </c>
      <c r="N155" s="95">
        <f t="shared" si="45"/>
        <v>0</v>
      </c>
      <c r="O155" s="95">
        <f t="shared" si="51"/>
        <v>0.14889500466961905</v>
      </c>
      <c r="P155" s="95">
        <f t="shared" si="46"/>
        <v>2.1976815255459879E-2</v>
      </c>
      <c r="Q155" s="95">
        <f t="shared" si="47"/>
        <v>0.32755834537227352</v>
      </c>
      <c r="R155" s="95">
        <f t="shared" si="48"/>
        <v>0.58460026313516034</v>
      </c>
      <c r="S155" s="95">
        <f t="shared" si="49"/>
        <v>6.5864576237106398E-2</v>
      </c>
      <c r="T155" s="95">
        <f t="shared" si="50"/>
        <v>0</v>
      </c>
      <c r="U155" s="95">
        <f t="shared" si="52"/>
        <v>1</v>
      </c>
    </row>
    <row r="156" spans="1:27">
      <c r="A156" s="93" t="s">
        <v>31</v>
      </c>
      <c r="B156" s="93">
        <v>1988</v>
      </c>
      <c r="C156" s="94">
        <v>0.38622027189299019</v>
      </c>
      <c r="D156" s="94">
        <v>4.6425476759358482</v>
      </c>
      <c r="E156" s="94">
        <v>9.6555940103008293</v>
      </c>
      <c r="F156" s="94">
        <v>1.1603596755677343</v>
      </c>
      <c r="I156" s="95">
        <f t="shared" ref="I156:I217" si="53">C156/100</f>
        <v>3.8622027189299021E-3</v>
      </c>
      <c r="J156" s="95">
        <f t="shared" si="41"/>
        <v>4.6425476759358479E-2</v>
      </c>
      <c r="K156" s="95">
        <f t="shared" si="42"/>
        <v>9.6555940103008289E-2</v>
      </c>
      <c r="L156" s="95">
        <f t="shared" si="43"/>
        <v>1.1603596755677343E-2</v>
      </c>
      <c r="M156" s="95">
        <f t="shared" si="44"/>
        <v>0</v>
      </c>
      <c r="N156" s="95">
        <f t="shared" si="45"/>
        <v>0</v>
      </c>
      <c r="O156" s="95">
        <f t="shared" si="51"/>
        <v>0.15844721633697401</v>
      </c>
      <c r="P156" s="95">
        <f t="shared" si="46"/>
        <v>2.4375327053496796E-2</v>
      </c>
      <c r="Q156" s="95">
        <f t="shared" si="47"/>
        <v>0.29300279192424661</v>
      </c>
      <c r="R156" s="95">
        <f t="shared" si="48"/>
        <v>0.60938868056640483</v>
      </c>
      <c r="S156" s="95">
        <f t="shared" si="49"/>
        <v>7.3233200455851855E-2</v>
      </c>
      <c r="T156" s="95">
        <f t="shared" si="50"/>
        <v>0</v>
      </c>
      <c r="U156" s="95">
        <f t="shared" si="52"/>
        <v>1</v>
      </c>
    </row>
    <row r="157" spans="1:27">
      <c r="A157" s="93" t="s">
        <v>31</v>
      </c>
      <c r="B157" s="93">
        <v>1989</v>
      </c>
      <c r="C157" s="94">
        <v>0.35502748302205117</v>
      </c>
      <c r="D157" s="94">
        <v>4.6394743618033081</v>
      </c>
      <c r="E157" s="94">
        <v>9.5623359153822705</v>
      </c>
      <c r="F157" s="94">
        <v>1.2708463209626371</v>
      </c>
      <c r="I157" s="95">
        <f t="shared" si="53"/>
        <v>3.5502748302205117E-3</v>
      </c>
      <c r="J157" s="95">
        <f t="shared" si="41"/>
        <v>4.6394743618033078E-2</v>
      </c>
      <c r="K157" s="95">
        <f t="shared" si="42"/>
        <v>9.562335915382271E-2</v>
      </c>
      <c r="L157" s="95">
        <f t="shared" si="43"/>
        <v>1.270846320962637E-2</v>
      </c>
      <c r="M157" s="95">
        <f t="shared" si="44"/>
        <v>0</v>
      </c>
      <c r="N157" s="95">
        <f t="shared" si="45"/>
        <v>0</v>
      </c>
      <c r="O157" s="95">
        <f t="shared" si="51"/>
        <v>0.15827684081170268</v>
      </c>
      <c r="P157" s="95">
        <f t="shared" si="46"/>
        <v>2.2430791592840608E-2</v>
      </c>
      <c r="Q157" s="95">
        <f t="shared" si="47"/>
        <v>0.29312401852414749</v>
      </c>
      <c r="R157" s="95">
        <f t="shared" si="48"/>
        <v>0.60415256371955905</v>
      </c>
      <c r="S157" s="95">
        <f t="shared" si="49"/>
        <v>8.0292626163452785E-2</v>
      </c>
      <c r="T157" s="95">
        <f t="shared" si="50"/>
        <v>0</v>
      </c>
      <c r="U157" s="95">
        <f t="shared" si="52"/>
        <v>0.99999999999999989</v>
      </c>
    </row>
    <row r="158" spans="1:27">
      <c r="A158" s="93" t="s">
        <v>31</v>
      </c>
      <c r="B158" s="93">
        <v>1990</v>
      </c>
      <c r="C158" s="94">
        <v>0.29764977780258095</v>
      </c>
      <c r="D158" s="94">
        <v>4.078462261747986</v>
      </c>
      <c r="E158" s="94">
        <v>8.9423437036776789</v>
      </c>
      <c r="F158" s="94">
        <v>1.3160425684448642</v>
      </c>
      <c r="I158" s="95">
        <f t="shared" si="53"/>
        <v>2.9764977780258094E-3</v>
      </c>
      <c r="J158" s="95">
        <f t="shared" si="41"/>
        <v>4.0784622617479858E-2</v>
      </c>
      <c r="K158" s="95">
        <f t="shared" si="42"/>
        <v>8.9423437036776784E-2</v>
      </c>
      <c r="L158" s="95">
        <f t="shared" si="43"/>
        <v>1.3160425684448642E-2</v>
      </c>
      <c r="M158" s="95">
        <f t="shared" si="44"/>
        <v>0</v>
      </c>
      <c r="N158" s="95">
        <f t="shared" si="45"/>
        <v>0</v>
      </c>
      <c r="O158" s="95">
        <f t="shared" si="51"/>
        <v>0.14634498311673111</v>
      </c>
      <c r="P158" s="95">
        <f t="shared" si="46"/>
        <v>2.0338912305942362E-2</v>
      </c>
      <c r="Q158" s="95">
        <f t="shared" si="47"/>
        <v>0.27868821840614977</v>
      </c>
      <c r="R158" s="95">
        <f t="shared" si="48"/>
        <v>0.61104545664847809</v>
      </c>
      <c r="S158" s="95">
        <f t="shared" si="49"/>
        <v>8.9927412639429632E-2</v>
      </c>
      <c r="T158" s="95">
        <f t="shared" si="50"/>
        <v>0</v>
      </c>
      <c r="U158" s="95">
        <f t="shared" si="52"/>
        <v>0.99999999999999978</v>
      </c>
    </row>
    <row r="159" spans="1:27">
      <c r="A159" s="93" t="s">
        <v>31</v>
      </c>
      <c r="B159" s="93">
        <v>1991</v>
      </c>
      <c r="C159" s="94">
        <v>0.41428794240373396</v>
      </c>
      <c r="D159" s="94">
        <v>3.4788251975421889</v>
      </c>
      <c r="E159" s="94">
        <v>7.6696719605052017</v>
      </c>
      <c r="F159" s="94">
        <v>1.1677356874412463</v>
      </c>
      <c r="I159" s="95">
        <f t="shared" si="53"/>
        <v>4.1428794240373394E-3</v>
      </c>
      <c r="J159" s="95">
        <f t="shared" si="41"/>
        <v>3.4788251975421888E-2</v>
      </c>
      <c r="K159" s="95">
        <f t="shared" si="42"/>
        <v>7.6696719605052019E-2</v>
      </c>
      <c r="L159" s="95">
        <f t="shared" si="43"/>
        <v>1.1677356874412464E-2</v>
      </c>
      <c r="M159" s="95">
        <f t="shared" si="44"/>
        <v>0</v>
      </c>
      <c r="N159" s="95">
        <f t="shared" si="45"/>
        <v>0</v>
      </c>
      <c r="O159" s="95">
        <f t="shared" si="51"/>
        <v>0.12730520787892372</v>
      </c>
      <c r="P159" s="95">
        <f t="shared" si="46"/>
        <v>3.2542890373954789E-2</v>
      </c>
      <c r="Q159" s="95">
        <f t="shared" si="47"/>
        <v>0.27326652660202233</v>
      </c>
      <c r="R159" s="95">
        <f t="shared" si="48"/>
        <v>0.60246333109951045</v>
      </c>
      <c r="S159" s="95">
        <f t="shared" si="49"/>
        <v>9.1727251924512462E-2</v>
      </c>
      <c r="T159" s="95">
        <f t="shared" si="50"/>
        <v>0</v>
      </c>
      <c r="U159" s="95">
        <f t="shared" si="52"/>
        <v>1</v>
      </c>
    </row>
    <row r="160" spans="1:27">
      <c r="A160" s="93" t="s">
        <v>31</v>
      </c>
      <c r="B160" s="93">
        <v>1992</v>
      </c>
      <c r="C160" s="94">
        <v>0.35562798766586118</v>
      </c>
      <c r="D160" s="94">
        <v>3.6439466619168894</v>
      </c>
      <c r="E160" s="94">
        <v>7.8012774870256747</v>
      </c>
      <c r="F160" s="94">
        <v>1.0118165225834856</v>
      </c>
      <c r="I160" s="95">
        <f t="shared" si="53"/>
        <v>3.5562798766586119E-3</v>
      </c>
      <c r="J160" s="95">
        <f t="shared" si="41"/>
        <v>3.6439466619168893E-2</v>
      </c>
      <c r="K160" s="95">
        <f t="shared" si="42"/>
        <v>7.8012774870256749E-2</v>
      </c>
      <c r="L160" s="95">
        <f t="shared" si="43"/>
        <v>1.0118165225834856E-2</v>
      </c>
      <c r="M160" s="95">
        <f t="shared" si="44"/>
        <v>0</v>
      </c>
      <c r="N160" s="95">
        <f t="shared" si="45"/>
        <v>0</v>
      </c>
      <c r="O160" s="95">
        <f t="shared" si="51"/>
        <v>0.12812668659191911</v>
      </c>
      <c r="P160" s="95">
        <f t="shared" si="46"/>
        <v>2.7755965374998658E-2</v>
      </c>
      <c r="Q160" s="95">
        <f t="shared" si="47"/>
        <v>0.28440184936045254</v>
      </c>
      <c r="R160" s="95">
        <f t="shared" si="48"/>
        <v>0.60887217913256308</v>
      </c>
      <c r="S160" s="95">
        <f t="shared" si="49"/>
        <v>7.8970006131985654E-2</v>
      </c>
      <c r="T160" s="95">
        <f t="shared" si="50"/>
        <v>0</v>
      </c>
      <c r="U160" s="95">
        <f t="shared" si="52"/>
        <v>0.99999999999999989</v>
      </c>
    </row>
    <row r="161" spans="1:21">
      <c r="A161" s="93" t="s">
        <v>31</v>
      </c>
      <c r="B161" s="93">
        <v>1993</v>
      </c>
      <c r="C161" s="94">
        <v>0.58878688263984624</v>
      </c>
      <c r="D161" s="94">
        <v>4.8101098002111549</v>
      </c>
      <c r="E161" s="94">
        <v>8.7608829288797505</v>
      </c>
      <c r="F161" s="94">
        <v>1.1444158828231239</v>
      </c>
      <c r="I161" s="95">
        <f t="shared" si="53"/>
        <v>5.8878688263984628E-3</v>
      </c>
      <c r="J161" s="95">
        <f t="shared" si="41"/>
        <v>4.8101098002111549E-2</v>
      </c>
      <c r="K161" s="95">
        <f t="shared" si="42"/>
        <v>8.7608829288797499E-2</v>
      </c>
      <c r="L161" s="95">
        <f t="shared" si="43"/>
        <v>1.1444158828231238E-2</v>
      </c>
      <c r="M161" s="95">
        <f t="shared" si="44"/>
        <v>0</v>
      </c>
      <c r="N161" s="95">
        <f t="shared" si="45"/>
        <v>0</v>
      </c>
      <c r="O161" s="95">
        <f t="shared" si="51"/>
        <v>0.15304195494553874</v>
      </c>
      <c r="P161" s="95">
        <f t="shared" si="46"/>
        <v>3.8472253105324684E-2</v>
      </c>
      <c r="Q161" s="95">
        <f t="shared" si="47"/>
        <v>0.31430007555267264</v>
      </c>
      <c r="R161" s="95">
        <f t="shared" si="48"/>
        <v>0.5724497528796848</v>
      </c>
      <c r="S161" s="95">
        <f t="shared" si="49"/>
        <v>7.4777918462317988E-2</v>
      </c>
      <c r="T161" s="95">
        <f t="shared" si="50"/>
        <v>0</v>
      </c>
      <c r="U161" s="95">
        <f t="shared" si="52"/>
        <v>1.0000000000000002</v>
      </c>
    </row>
    <row r="162" spans="1:21">
      <c r="A162" s="93" t="s">
        <v>31</v>
      </c>
      <c r="B162" s="103">
        <v>1994</v>
      </c>
      <c r="C162" s="94">
        <v>0.67683442035821395</v>
      </c>
      <c r="D162" s="94">
        <v>5.1869512985973252</v>
      </c>
      <c r="E162" s="94">
        <v>8.7202169981158768</v>
      </c>
      <c r="F162" s="94">
        <v>1.3393724031619674</v>
      </c>
      <c r="I162" s="95">
        <f t="shared" si="53"/>
        <v>6.7683442035821398E-3</v>
      </c>
      <c r="J162" s="95">
        <f t="shared" si="41"/>
        <v>5.1869512985973254E-2</v>
      </c>
      <c r="K162" s="95">
        <f t="shared" si="42"/>
        <v>8.7202169981158761E-2</v>
      </c>
      <c r="L162" s="95">
        <f t="shared" si="43"/>
        <v>1.3393724031619673E-2</v>
      </c>
      <c r="M162" s="95">
        <f t="shared" si="44"/>
        <v>0</v>
      </c>
      <c r="N162" s="95">
        <f t="shared" si="45"/>
        <v>0</v>
      </c>
      <c r="O162" s="95">
        <f t="shared" si="51"/>
        <v>0.15923375120233382</v>
      </c>
      <c r="P162" s="95">
        <f t="shared" si="46"/>
        <v>4.250571347139713E-2</v>
      </c>
      <c r="Q162" s="95">
        <f t="shared" si="47"/>
        <v>0.32574446431312248</v>
      </c>
      <c r="R162" s="95">
        <f t="shared" si="48"/>
        <v>0.54763622236314358</v>
      </c>
      <c r="S162" s="95">
        <f t="shared" si="49"/>
        <v>8.4113599852336879E-2</v>
      </c>
      <c r="T162" s="95">
        <f t="shared" si="50"/>
        <v>0</v>
      </c>
      <c r="U162" s="95">
        <f t="shared" si="52"/>
        <v>1</v>
      </c>
    </row>
    <row r="163" spans="1:21">
      <c r="A163" s="93" t="s">
        <v>31</v>
      </c>
      <c r="B163" s="93">
        <v>1995</v>
      </c>
      <c r="C163" s="94">
        <v>0.56065848940167351</v>
      </c>
      <c r="D163" s="94">
        <v>3.9980458493871702</v>
      </c>
      <c r="E163" s="94">
        <v>8.3620404612578429</v>
      </c>
      <c r="F163" s="94">
        <v>1.4032015791015915</v>
      </c>
      <c r="I163" s="95">
        <f t="shared" si="53"/>
        <v>5.6065848940167352E-3</v>
      </c>
      <c r="J163" s="95">
        <f t="shared" si="41"/>
        <v>3.9980458493871704E-2</v>
      </c>
      <c r="K163" s="95">
        <f t="shared" si="42"/>
        <v>8.3620404612578428E-2</v>
      </c>
      <c r="L163" s="95">
        <f t="shared" si="43"/>
        <v>1.4032015791015914E-2</v>
      </c>
      <c r="M163" s="95">
        <f t="shared" si="44"/>
        <v>0</v>
      </c>
      <c r="N163" s="95">
        <f t="shared" si="45"/>
        <v>0</v>
      </c>
      <c r="O163" s="95">
        <f t="shared" si="51"/>
        <v>0.14323946379148278</v>
      </c>
      <c r="P163" s="95">
        <f t="shared" si="46"/>
        <v>3.9141342375997576E-2</v>
      </c>
      <c r="Q163" s="95">
        <f t="shared" si="47"/>
        <v>0.27911622562391214</v>
      </c>
      <c r="R163" s="95">
        <f t="shared" si="48"/>
        <v>0.58378049176661762</v>
      </c>
      <c r="S163" s="95">
        <f t="shared" si="49"/>
        <v>9.7961940233472711E-2</v>
      </c>
      <c r="T163" s="95">
        <f t="shared" si="50"/>
        <v>0</v>
      </c>
      <c r="U163" s="95">
        <f t="shared" si="52"/>
        <v>1</v>
      </c>
    </row>
    <row r="164" spans="1:21">
      <c r="A164" s="93" t="s">
        <v>31</v>
      </c>
      <c r="B164" s="93">
        <v>1996</v>
      </c>
      <c r="C164" s="94">
        <v>0.43649469964664245</v>
      </c>
      <c r="D164" s="94">
        <v>4.5369918702444609</v>
      </c>
      <c r="E164" s="94">
        <v>9.0838738643874279</v>
      </c>
      <c r="F164" s="94">
        <v>1.3998749106667996</v>
      </c>
      <c r="I164" s="95">
        <f t="shared" si="53"/>
        <v>4.3649469964664248E-3</v>
      </c>
      <c r="J164" s="95">
        <f t="shared" si="41"/>
        <v>4.5369918702444612E-2</v>
      </c>
      <c r="K164" s="95">
        <f t="shared" si="42"/>
        <v>9.0838738643874276E-2</v>
      </c>
      <c r="L164" s="95">
        <f t="shared" si="43"/>
        <v>1.3998749106667995E-2</v>
      </c>
      <c r="M164" s="95">
        <f t="shared" si="44"/>
        <v>0</v>
      </c>
      <c r="N164" s="95">
        <f t="shared" si="45"/>
        <v>0</v>
      </c>
      <c r="O164" s="95">
        <f t="shared" si="51"/>
        <v>0.1545723534494533</v>
      </c>
      <c r="P164" s="95">
        <f t="shared" si="46"/>
        <v>2.8238859660591285E-2</v>
      </c>
      <c r="Q164" s="95">
        <f t="shared" si="47"/>
        <v>0.29351897470643756</v>
      </c>
      <c r="R164" s="95">
        <f t="shared" si="48"/>
        <v>0.58767778724142572</v>
      </c>
      <c r="S164" s="95">
        <f t="shared" si="49"/>
        <v>9.056437839154545E-2</v>
      </c>
      <c r="T164" s="95">
        <f t="shared" si="50"/>
        <v>0</v>
      </c>
      <c r="U164" s="95">
        <f t="shared" si="52"/>
        <v>1</v>
      </c>
    </row>
    <row r="165" spans="1:21">
      <c r="A165" s="93" t="s">
        <v>31</v>
      </c>
      <c r="B165" s="93">
        <v>1997</v>
      </c>
      <c r="C165" s="94">
        <v>0.45861350241671367</v>
      </c>
      <c r="D165" s="94">
        <v>5.5210894800815966</v>
      </c>
      <c r="E165" s="94">
        <v>11.140601720284808</v>
      </c>
      <c r="F165" s="94">
        <v>1.2177237127098384</v>
      </c>
      <c r="I165" s="95">
        <f t="shared" si="53"/>
        <v>4.5861350241671369E-3</v>
      </c>
      <c r="J165" s="95">
        <f t="shared" si="41"/>
        <v>5.5210894800815966E-2</v>
      </c>
      <c r="K165" s="95">
        <f t="shared" si="42"/>
        <v>0.11140601720284808</v>
      </c>
      <c r="L165" s="95">
        <f t="shared" si="43"/>
        <v>1.2177237127098384E-2</v>
      </c>
      <c r="M165" s="95">
        <f t="shared" si="44"/>
        <v>0</v>
      </c>
      <c r="N165" s="95">
        <f t="shared" si="45"/>
        <v>0</v>
      </c>
      <c r="O165" s="95">
        <f t="shared" si="51"/>
        <v>0.18338028415492957</v>
      </c>
      <c r="P165" s="95">
        <f t="shared" si="46"/>
        <v>2.5008877291805929E-2</v>
      </c>
      <c r="Q165" s="95">
        <f t="shared" si="47"/>
        <v>0.30107323181030093</v>
      </c>
      <c r="R165" s="95">
        <f t="shared" si="48"/>
        <v>0.60751360330931903</v>
      </c>
      <c r="S165" s="95">
        <f t="shared" si="49"/>
        <v>6.6404287588574112E-2</v>
      </c>
      <c r="T165" s="95">
        <f t="shared" si="50"/>
        <v>0</v>
      </c>
      <c r="U165" s="95">
        <f t="shared" si="52"/>
        <v>1</v>
      </c>
    </row>
    <row r="166" spans="1:21">
      <c r="A166" s="93" t="s">
        <v>31</v>
      </c>
      <c r="B166" s="93">
        <v>1998</v>
      </c>
      <c r="C166" s="94">
        <v>0.52915843129517059</v>
      </c>
      <c r="D166" s="94">
        <v>6.2530574045615186</v>
      </c>
      <c r="E166" s="94">
        <v>12.086489699777578</v>
      </c>
      <c r="F166" s="94">
        <v>1.1183587137971249</v>
      </c>
      <c r="I166" s="95">
        <f t="shared" si="53"/>
        <v>5.2915843129517056E-3</v>
      </c>
      <c r="J166" s="95">
        <f t="shared" si="41"/>
        <v>6.2530574045615184E-2</v>
      </c>
      <c r="K166" s="95">
        <f t="shared" si="42"/>
        <v>0.12086489699777578</v>
      </c>
      <c r="L166" s="95">
        <f t="shared" si="43"/>
        <v>1.1183587137971249E-2</v>
      </c>
      <c r="M166" s="95">
        <f t="shared" si="44"/>
        <v>0</v>
      </c>
      <c r="N166" s="95">
        <f t="shared" si="45"/>
        <v>0</v>
      </c>
      <c r="O166" s="95">
        <f t="shared" si="51"/>
        <v>0.19987064249431391</v>
      </c>
      <c r="P166" s="95">
        <f t="shared" si="46"/>
        <v>2.6475045293869234E-2</v>
      </c>
      <c r="Q166" s="95">
        <f t="shared" si="47"/>
        <v>0.31285522108327696</v>
      </c>
      <c r="R166" s="95">
        <f t="shared" si="48"/>
        <v>0.60471560750205844</v>
      </c>
      <c r="S166" s="95">
        <f t="shared" si="49"/>
        <v>5.5954126120795401E-2</v>
      </c>
      <c r="T166" s="95">
        <f t="shared" si="50"/>
        <v>0</v>
      </c>
      <c r="U166" s="95">
        <f t="shared" si="52"/>
        <v>1</v>
      </c>
    </row>
    <row r="167" spans="1:21">
      <c r="A167" s="93" t="s">
        <v>31</v>
      </c>
      <c r="B167" s="93">
        <v>1999</v>
      </c>
      <c r="C167" s="94">
        <v>0.6214610696700883</v>
      </c>
      <c r="D167" s="94">
        <v>6.8231209034425593</v>
      </c>
      <c r="E167" s="94">
        <v>12.655723605402841</v>
      </c>
      <c r="F167" s="94">
        <v>1.3614992980600009</v>
      </c>
      <c r="I167" s="95">
        <f t="shared" si="53"/>
        <v>6.2146106967008834E-3</v>
      </c>
      <c r="J167" s="95">
        <f t="shared" si="41"/>
        <v>6.8231209034425588E-2</v>
      </c>
      <c r="K167" s="95">
        <f t="shared" si="42"/>
        <v>0.12655723605402841</v>
      </c>
      <c r="L167" s="95">
        <f t="shared" si="43"/>
        <v>1.3614992980600009E-2</v>
      </c>
      <c r="M167" s="95">
        <f t="shared" si="44"/>
        <v>0</v>
      </c>
      <c r="N167" s="95">
        <f t="shared" si="45"/>
        <v>0</v>
      </c>
      <c r="O167" s="95">
        <f t="shared" si="51"/>
        <v>0.21461804876575488</v>
      </c>
      <c r="P167" s="95">
        <f t="shared" si="46"/>
        <v>2.8956607948121955E-2</v>
      </c>
      <c r="Q167" s="95">
        <f t="shared" si="47"/>
        <v>0.31791924969412344</v>
      </c>
      <c r="R167" s="95">
        <f t="shared" si="48"/>
        <v>0.58968589446155784</v>
      </c>
      <c r="S167" s="95">
        <f t="shared" si="49"/>
        <v>6.3438247896196787E-2</v>
      </c>
      <c r="T167" s="95">
        <f t="shared" si="50"/>
        <v>0</v>
      </c>
      <c r="U167" s="95">
        <f t="shared" si="52"/>
        <v>1</v>
      </c>
    </row>
    <row r="168" spans="1:21">
      <c r="A168" s="93" t="s">
        <v>31</v>
      </c>
      <c r="B168" s="93">
        <v>2000</v>
      </c>
      <c r="C168" s="94">
        <v>0.80470717624415733</v>
      </c>
      <c r="D168" s="94">
        <v>7.4380384920195528</v>
      </c>
      <c r="E168" s="94">
        <v>12.602939977132962</v>
      </c>
      <c r="F168" s="94">
        <v>1.4499053015948453</v>
      </c>
      <c r="I168" s="95">
        <f t="shared" si="53"/>
        <v>8.0470717624415728E-3</v>
      </c>
      <c r="J168" s="95">
        <f t="shared" si="41"/>
        <v>7.4380384920195525E-2</v>
      </c>
      <c r="K168" s="95">
        <f t="shared" si="42"/>
        <v>0.12602939977132963</v>
      </c>
      <c r="L168" s="95">
        <f t="shared" si="43"/>
        <v>1.4499053015948454E-2</v>
      </c>
      <c r="M168" s="95">
        <f t="shared" si="44"/>
        <v>0</v>
      </c>
      <c r="N168" s="95">
        <f t="shared" si="45"/>
        <v>0</v>
      </c>
      <c r="O168" s="95">
        <f t="shared" si="51"/>
        <v>0.22295590946991517</v>
      </c>
      <c r="P168" s="95">
        <f t="shared" si="46"/>
        <v>3.6092659672370846E-2</v>
      </c>
      <c r="Q168" s="95">
        <f t="shared" si="47"/>
        <v>0.33361028688155103</v>
      </c>
      <c r="R168" s="95">
        <f t="shared" si="48"/>
        <v>0.56526602085124622</v>
      </c>
      <c r="S168" s="95">
        <f t="shared" si="49"/>
        <v>6.503103259483195E-2</v>
      </c>
      <c r="T168" s="95">
        <f t="shared" si="50"/>
        <v>0</v>
      </c>
      <c r="U168" s="95">
        <f t="shared" si="52"/>
        <v>1</v>
      </c>
    </row>
    <row r="169" spans="1:21">
      <c r="A169" s="93" t="s">
        <v>31</v>
      </c>
      <c r="B169" s="93">
        <v>2001</v>
      </c>
      <c r="C169" s="94">
        <v>0.98250128863312713</v>
      </c>
      <c r="D169" s="94">
        <v>7.4501855844864986</v>
      </c>
      <c r="E169" s="94">
        <v>13.73091195040314</v>
      </c>
      <c r="F169" s="94">
        <v>1.2210714124058601</v>
      </c>
      <c r="I169" s="95">
        <f t="shared" si="53"/>
        <v>9.8250128863312716E-3</v>
      </c>
      <c r="J169" s="95">
        <f t="shared" si="41"/>
        <v>7.4501855844864989E-2</v>
      </c>
      <c r="K169" s="95">
        <f t="shared" si="42"/>
        <v>0.13730911950403141</v>
      </c>
      <c r="L169" s="95">
        <f t="shared" si="43"/>
        <v>1.2210714124058601E-2</v>
      </c>
      <c r="M169" s="95">
        <f t="shared" si="44"/>
        <v>0</v>
      </c>
      <c r="N169" s="95">
        <f t="shared" si="45"/>
        <v>0</v>
      </c>
      <c r="O169" s="95">
        <f t="shared" si="51"/>
        <v>0.23384670235928628</v>
      </c>
      <c r="P169" s="95">
        <f t="shared" si="46"/>
        <v>4.2014759187135958E-2</v>
      </c>
      <c r="Q169" s="95">
        <f t="shared" si="47"/>
        <v>0.31859271519851923</v>
      </c>
      <c r="R169" s="95">
        <f t="shared" si="48"/>
        <v>0.58717577848528824</v>
      </c>
      <c r="S169" s="95">
        <f t="shared" si="49"/>
        <v>5.2216747129056537E-2</v>
      </c>
      <c r="T169" s="95">
        <f t="shared" si="50"/>
        <v>0</v>
      </c>
      <c r="U169" s="95">
        <f t="shared" si="52"/>
        <v>1</v>
      </c>
    </row>
    <row r="170" spans="1:21">
      <c r="A170" s="93" t="s">
        <v>31</v>
      </c>
      <c r="B170" s="93">
        <v>2002</v>
      </c>
      <c r="C170" s="94">
        <v>1.1551258139086136</v>
      </c>
      <c r="D170" s="94">
        <v>8.9540694572837793</v>
      </c>
      <c r="E170" s="94">
        <v>14.429149468007607</v>
      </c>
      <c r="F170" s="94">
        <v>1.2607100280170398</v>
      </c>
      <c r="I170" s="95">
        <f t="shared" si="53"/>
        <v>1.1551258139086135E-2</v>
      </c>
      <c r="J170" s="95">
        <f t="shared" si="41"/>
        <v>8.9540694572837795E-2</v>
      </c>
      <c r="K170" s="95">
        <f t="shared" si="42"/>
        <v>0.14429149468007607</v>
      </c>
      <c r="L170" s="95">
        <f t="shared" si="43"/>
        <v>1.2607100280170399E-2</v>
      </c>
      <c r="M170" s="95">
        <f t="shared" si="44"/>
        <v>0</v>
      </c>
      <c r="N170" s="95">
        <f t="shared" si="45"/>
        <v>0</v>
      </c>
      <c r="O170" s="95">
        <f t="shared" si="51"/>
        <v>0.25799054767217044</v>
      </c>
      <c r="P170" s="95">
        <f t="shared" si="46"/>
        <v>4.4773958748924252E-2</v>
      </c>
      <c r="Q170" s="95">
        <f t="shared" si="47"/>
        <v>0.3470696712757767</v>
      </c>
      <c r="R170" s="95">
        <f t="shared" si="48"/>
        <v>0.55928984988794173</v>
      </c>
      <c r="S170" s="95">
        <f t="shared" si="49"/>
        <v>4.8866520087357188E-2</v>
      </c>
      <c r="T170" s="95">
        <f t="shared" si="50"/>
        <v>0</v>
      </c>
      <c r="U170" s="95">
        <f t="shared" si="52"/>
        <v>0.99999999999999989</v>
      </c>
    </row>
    <row r="171" spans="1:21">
      <c r="A171" s="93" t="s">
        <v>31</v>
      </c>
      <c r="B171" s="93">
        <v>2003</v>
      </c>
      <c r="C171" s="94">
        <v>1.2898218517632469</v>
      </c>
      <c r="D171" s="94">
        <v>7.3185618247152391</v>
      </c>
      <c r="E171" s="94">
        <v>13.892005894903356</v>
      </c>
      <c r="F171" s="94">
        <v>1.2655438238266585</v>
      </c>
      <c r="I171" s="95">
        <f t="shared" si="53"/>
        <v>1.2898218517632469E-2</v>
      </c>
      <c r="J171" s="95">
        <f t="shared" ref="J171:J232" si="54">D171/100</f>
        <v>7.318561824715239E-2</v>
      </c>
      <c r="K171" s="95">
        <f t="shared" ref="K171:K232" si="55">E171/100</f>
        <v>0.13892005894903356</v>
      </c>
      <c r="L171" s="95">
        <f t="shared" ref="L171:L232" si="56">F171/100</f>
        <v>1.2655438238266585E-2</v>
      </c>
      <c r="M171" s="95">
        <f t="shared" ref="M171:M232" si="57">G171/100</f>
        <v>0</v>
      </c>
      <c r="N171" s="95">
        <f t="shared" ref="N171:N232" si="58">H171/100</f>
        <v>0</v>
      </c>
      <c r="O171" s="95">
        <f t="shared" si="51"/>
        <v>0.23765933395208499</v>
      </c>
      <c r="P171" s="95">
        <f t="shared" si="46"/>
        <v>5.4271878588336472E-2</v>
      </c>
      <c r="Q171" s="95">
        <f t="shared" si="47"/>
        <v>0.3079433785752656</v>
      </c>
      <c r="R171" s="95">
        <f t="shared" si="48"/>
        <v>0.58453441166775943</v>
      </c>
      <c r="S171" s="95">
        <f t="shared" si="49"/>
        <v>5.3250331168638532E-2</v>
      </c>
      <c r="T171" s="95">
        <f t="shared" si="50"/>
        <v>0</v>
      </c>
      <c r="U171" s="95">
        <f t="shared" si="52"/>
        <v>1</v>
      </c>
    </row>
    <row r="172" spans="1:21">
      <c r="A172" s="93" t="s">
        <v>31</v>
      </c>
      <c r="B172" s="93">
        <v>2004</v>
      </c>
      <c r="C172" s="94">
        <v>1.2290183904465255</v>
      </c>
      <c r="D172" s="94">
        <v>7.3329163940501996</v>
      </c>
      <c r="E172" s="94">
        <v>13.031185921616096</v>
      </c>
      <c r="F172" s="94">
        <v>1.271950178534367</v>
      </c>
      <c r="I172" s="95">
        <f t="shared" si="53"/>
        <v>1.2290183904465256E-2</v>
      </c>
      <c r="J172" s="95">
        <f t="shared" si="54"/>
        <v>7.3329163940501998E-2</v>
      </c>
      <c r="K172" s="95">
        <f t="shared" si="55"/>
        <v>0.13031185921616095</v>
      </c>
      <c r="L172" s="95">
        <f t="shared" si="56"/>
        <v>1.271950178534367E-2</v>
      </c>
      <c r="M172" s="95">
        <f t="shared" si="57"/>
        <v>0</v>
      </c>
      <c r="N172" s="95">
        <f t="shared" si="58"/>
        <v>0</v>
      </c>
      <c r="O172" s="95">
        <f t="shared" si="51"/>
        <v>0.22865070884647187</v>
      </c>
      <c r="P172" s="95">
        <f t="shared" si="46"/>
        <v>5.3750911013871083E-2</v>
      </c>
      <c r="Q172" s="95">
        <f t="shared" si="47"/>
        <v>0.32070385572143167</v>
      </c>
      <c r="R172" s="95">
        <f t="shared" si="48"/>
        <v>0.56991670777482351</v>
      </c>
      <c r="S172" s="95">
        <f t="shared" si="49"/>
        <v>5.5628525489873785E-2</v>
      </c>
      <c r="T172" s="95">
        <f t="shared" si="50"/>
        <v>0</v>
      </c>
      <c r="U172" s="95">
        <f t="shared" si="52"/>
        <v>1</v>
      </c>
    </row>
    <row r="173" spans="1:21">
      <c r="A173" s="93" t="s">
        <v>31</v>
      </c>
      <c r="B173" s="93">
        <v>2005</v>
      </c>
      <c r="C173" s="94">
        <v>1.3491627897591467</v>
      </c>
      <c r="D173" s="94">
        <v>7.2837642906473752</v>
      </c>
      <c r="E173" s="94">
        <v>12.394481152663275</v>
      </c>
      <c r="F173" s="94">
        <v>1.2107617088089484</v>
      </c>
      <c r="I173" s="95">
        <f t="shared" si="53"/>
        <v>1.3491627897591467E-2</v>
      </c>
      <c r="J173" s="95">
        <f t="shared" si="54"/>
        <v>7.2837642906473751E-2</v>
      </c>
      <c r="K173" s="95">
        <f t="shared" si="55"/>
        <v>0.12394481152663275</v>
      </c>
      <c r="L173" s="95">
        <f t="shared" si="56"/>
        <v>1.2107617088089485E-2</v>
      </c>
      <c r="M173" s="95">
        <f t="shared" si="57"/>
        <v>0</v>
      </c>
      <c r="N173" s="95">
        <f t="shared" si="58"/>
        <v>0</v>
      </c>
      <c r="O173" s="95">
        <f t="shared" si="51"/>
        <v>0.22238169941878747</v>
      </c>
      <c r="P173" s="95">
        <f t="shared" si="46"/>
        <v>6.0668786743032034E-2</v>
      </c>
      <c r="Q173" s="95">
        <f t="shared" si="47"/>
        <v>0.32753433891745953</v>
      </c>
      <c r="R173" s="95">
        <f t="shared" si="48"/>
        <v>0.5573516699016714</v>
      </c>
      <c r="S173" s="95">
        <f t="shared" si="49"/>
        <v>5.4445204437836923E-2</v>
      </c>
      <c r="T173" s="95">
        <f t="shared" si="50"/>
        <v>0</v>
      </c>
      <c r="U173" s="95">
        <f t="shared" si="52"/>
        <v>1</v>
      </c>
    </row>
    <row r="174" spans="1:21">
      <c r="A174" s="93" t="s">
        <v>31</v>
      </c>
      <c r="B174" s="93">
        <v>2006</v>
      </c>
      <c r="C174" s="94">
        <v>1.3860830052390736</v>
      </c>
      <c r="D174" s="94">
        <v>7.3224472987182265</v>
      </c>
      <c r="E174" s="94">
        <v>12.635912395631166</v>
      </c>
      <c r="F174" s="94">
        <v>0.98855770123905085</v>
      </c>
      <c r="I174" s="95">
        <f t="shared" si="53"/>
        <v>1.3860830052390735E-2</v>
      </c>
      <c r="J174" s="95">
        <f t="shared" si="54"/>
        <v>7.3224472987182265E-2</v>
      </c>
      <c r="K174" s="95">
        <f t="shared" si="55"/>
        <v>0.12635912395631166</v>
      </c>
      <c r="L174" s="95">
        <f t="shared" si="56"/>
        <v>9.8855770123905083E-3</v>
      </c>
      <c r="M174" s="95">
        <f t="shared" si="57"/>
        <v>0</v>
      </c>
      <c r="N174" s="95">
        <f t="shared" si="58"/>
        <v>0</v>
      </c>
      <c r="O174" s="95">
        <f t="shared" si="51"/>
        <v>0.22333000400827518</v>
      </c>
      <c r="P174" s="95">
        <f t="shared" si="46"/>
        <v>6.2064343364616345E-2</v>
      </c>
      <c r="Q174" s="95">
        <f t="shared" si="47"/>
        <v>0.32787566235152638</v>
      </c>
      <c r="R174" s="95">
        <f t="shared" si="48"/>
        <v>0.56579555674762627</v>
      </c>
      <c r="S174" s="95">
        <f t="shared" si="49"/>
        <v>4.4264437536230966E-2</v>
      </c>
      <c r="T174" s="95">
        <f t="shared" si="50"/>
        <v>0</v>
      </c>
      <c r="U174" s="95">
        <f t="shared" si="52"/>
        <v>1</v>
      </c>
    </row>
    <row r="175" spans="1:21">
      <c r="A175" s="93" t="s">
        <v>31</v>
      </c>
      <c r="B175" s="93">
        <v>2007</v>
      </c>
      <c r="C175" s="94">
        <v>1.3860830052390736</v>
      </c>
      <c r="D175" s="94">
        <v>7.3224472987182265</v>
      </c>
      <c r="E175" s="94">
        <v>12.635912395631166</v>
      </c>
      <c r="F175" s="94">
        <v>0.98855770123905085</v>
      </c>
      <c r="I175" s="95">
        <f t="shared" si="53"/>
        <v>1.3860830052390735E-2</v>
      </c>
      <c r="J175" s="95">
        <f t="shared" si="54"/>
        <v>7.3224472987182265E-2</v>
      </c>
      <c r="K175" s="95">
        <f t="shared" si="55"/>
        <v>0.12635912395631166</v>
      </c>
      <c r="L175" s="95">
        <f t="shared" si="56"/>
        <v>9.8855770123905083E-3</v>
      </c>
      <c r="M175" s="95">
        <f t="shared" si="57"/>
        <v>0</v>
      </c>
      <c r="N175" s="95">
        <f t="shared" si="58"/>
        <v>0</v>
      </c>
      <c r="O175" s="95">
        <f t="shared" si="51"/>
        <v>0.22333000400827518</v>
      </c>
      <c r="P175" s="95">
        <f t="shared" si="46"/>
        <v>6.2064343364616345E-2</v>
      </c>
      <c r="Q175" s="95">
        <f t="shared" si="47"/>
        <v>0.32787566235152638</v>
      </c>
      <c r="R175" s="95">
        <f t="shared" si="48"/>
        <v>0.56579555674762627</v>
      </c>
      <c r="S175" s="95">
        <f t="shared" si="49"/>
        <v>4.4264437536230966E-2</v>
      </c>
      <c r="T175" s="95">
        <f t="shared" si="50"/>
        <v>0</v>
      </c>
      <c r="U175" s="95">
        <f t="shared" si="52"/>
        <v>1</v>
      </c>
    </row>
    <row r="176" spans="1:21">
      <c r="A176" s="93" t="s">
        <v>31</v>
      </c>
      <c r="B176" s="93">
        <v>2008</v>
      </c>
      <c r="C176" s="94">
        <v>1.3860830052390736</v>
      </c>
      <c r="D176" s="94">
        <v>7.3224472987182265</v>
      </c>
      <c r="E176" s="94">
        <v>12.635912395631166</v>
      </c>
      <c r="F176" s="94">
        <v>0.98855770123905085</v>
      </c>
      <c r="I176" s="95">
        <f t="shared" si="53"/>
        <v>1.3860830052390735E-2</v>
      </c>
      <c r="J176" s="95">
        <f t="shared" si="54"/>
        <v>7.3224472987182265E-2</v>
      </c>
      <c r="K176" s="95">
        <f t="shared" si="55"/>
        <v>0.12635912395631166</v>
      </c>
      <c r="L176" s="95">
        <f t="shared" si="56"/>
        <v>9.8855770123905083E-3</v>
      </c>
      <c r="M176" s="95">
        <f t="shared" si="57"/>
        <v>0</v>
      </c>
      <c r="N176" s="95">
        <f t="shared" si="58"/>
        <v>0</v>
      </c>
      <c r="O176" s="95">
        <f t="shared" si="51"/>
        <v>0.22333000400827518</v>
      </c>
      <c r="P176" s="95">
        <f t="shared" si="46"/>
        <v>6.2064343364616345E-2</v>
      </c>
      <c r="Q176" s="95">
        <f t="shared" si="47"/>
        <v>0.32787566235152638</v>
      </c>
      <c r="R176" s="95">
        <f t="shared" si="48"/>
        <v>0.56579555674762627</v>
      </c>
      <c r="S176" s="95">
        <f t="shared" si="49"/>
        <v>4.4264437536230966E-2</v>
      </c>
      <c r="T176" s="95">
        <f t="shared" si="50"/>
        <v>0</v>
      </c>
      <c r="U176" s="95">
        <f t="shared" si="52"/>
        <v>1</v>
      </c>
    </row>
    <row r="177" spans="1:27" s="97" customFormat="1">
      <c r="A177" s="97" t="s">
        <v>32</v>
      </c>
      <c r="B177" s="97">
        <v>1980</v>
      </c>
      <c r="C177" s="98">
        <v>0.56005831758928137</v>
      </c>
      <c r="D177" s="98">
        <v>2.9954866606203763</v>
      </c>
      <c r="E177" s="98">
        <v>11.534767117086869</v>
      </c>
      <c r="F177" s="98">
        <v>0.62384272596775381</v>
      </c>
      <c r="G177" s="98">
        <v>21.64111000910771</v>
      </c>
      <c r="H177" s="98">
        <v>63.165991857041625</v>
      </c>
      <c r="I177" s="99">
        <f t="shared" si="53"/>
        <v>5.6005831758928135E-3</v>
      </c>
      <c r="J177" s="99">
        <f t="shared" si="54"/>
        <v>2.9954866606203764E-2</v>
      </c>
      <c r="K177" s="99">
        <f t="shared" si="55"/>
        <v>0.11534767117086869</v>
      </c>
      <c r="L177" s="99">
        <f t="shared" si="56"/>
        <v>6.2384272596775377E-3</v>
      </c>
      <c r="M177" s="99">
        <f t="shared" si="57"/>
        <v>0.21641110009107709</v>
      </c>
      <c r="N177" s="99">
        <f t="shared" si="58"/>
        <v>0.63165991857041626</v>
      </c>
      <c r="O177" s="99">
        <f t="shared" si="51"/>
        <v>0.37355264830371993</v>
      </c>
      <c r="P177" s="99">
        <f t="shared" si="46"/>
        <v>1.4992754572413619E-2</v>
      </c>
      <c r="Q177" s="99">
        <f t="shared" si="47"/>
        <v>8.0189142660952908E-2</v>
      </c>
      <c r="R177" s="99">
        <f t="shared" si="48"/>
        <v>0.308785580010356</v>
      </c>
      <c r="S177" s="99">
        <f t="shared" si="49"/>
        <v>1.6700262434240155E-2</v>
      </c>
      <c r="T177" s="99">
        <f t="shared" si="50"/>
        <v>0.57933226032203722</v>
      </c>
      <c r="U177" s="95">
        <f t="shared" si="52"/>
        <v>0.99999999999999989</v>
      </c>
      <c r="V177" s="98"/>
      <c r="W177" s="98"/>
      <c r="X177" s="98"/>
      <c r="Y177" s="98"/>
      <c r="Z177" s="98"/>
      <c r="AA177" s="98"/>
    </row>
    <row r="178" spans="1:27">
      <c r="A178" s="93" t="s">
        <v>32</v>
      </c>
      <c r="B178" s="93">
        <v>1981</v>
      </c>
      <c r="C178" s="94">
        <v>0.30213054639185932</v>
      </c>
      <c r="D178" s="94">
        <v>3.5459784065047608</v>
      </c>
      <c r="E178" s="94">
        <v>10.839692286611426</v>
      </c>
      <c r="F178" s="94">
        <v>0.72612963617493542</v>
      </c>
      <c r="G178" s="98">
        <v>21.64111000910771</v>
      </c>
      <c r="H178" s="98">
        <v>63.165991857041625</v>
      </c>
      <c r="I178" s="95">
        <f t="shared" si="53"/>
        <v>3.0213054639185934E-3</v>
      </c>
      <c r="J178" s="95">
        <f t="shared" si="54"/>
        <v>3.5459784065047607E-2</v>
      </c>
      <c r="K178" s="95">
        <f t="shared" si="55"/>
        <v>0.10839692286611426</v>
      </c>
      <c r="L178" s="95">
        <f t="shared" si="56"/>
        <v>7.261296361749354E-3</v>
      </c>
      <c r="M178" s="95">
        <f t="shared" si="57"/>
        <v>0.21641110009107709</v>
      </c>
      <c r="N178" s="95">
        <f t="shared" si="58"/>
        <v>0.63165991857041626</v>
      </c>
      <c r="O178" s="95">
        <f t="shared" si="51"/>
        <v>0.37055040884790691</v>
      </c>
      <c r="P178" s="95">
        <f t="shared" si="46"/>
        <v>8.1535612747325129E-3</v>
      </c>
      <c r="Q178" s="95">
        <f t="shared" si="47"/>
        <v>9.569489931288172E-2</v>
      </c>
      <c r="R178" s="95">
        <f t="shared" si="48"/>
        <v>0.29252949201469097</v>
      </c>
      <c r="S178" s="95">
        <f t="shared" si="49"/>
        <v>1.959597449730454E-2</v>
      </c>
      <c r="T178" s="95">
        <f t="shared" si="50"/>
        <v>0.58402607290039021</v>
      </c>
      <c r="U178" s="95">
        <f t="shared" si="52"/>
        <v>1</v>
      </c>
    </row>
    <row r="179" spans="1:27">
      <c r="A179" s="93" t="s">
        <v>32</v>
      </c>
      <c r="B179" s="93">
        <v>1982</v>
      </c>
      <c r="C179" s="94">
        <v>0.30290684926962491</v>
      </c>
      <c r="D179" s="94">
        <v>2.9549620439781044</v>
      </c>
      <c r="E179" s="94">
        <v>10.98432565076603</v>
      </c>
      <c r="F179" s="94">
        <v>0.95070358983690739</v>
      </c>
      <c r="G179" s="104">
        <v>21.64111000910771</v>
      </c>
      <c r="H179" s="94">
        <v>63.165991857041625</v>
      </c>
      <c r="I179" s="95">
        <f t="shared" si="53"/>
        <v>3.029068492696249E-3</v>
      </c>
      <c r="J179" s="95">
        <f t="shared" si="54"/>
        <v>2.9549620439781044E-2</v>
      </c>
      <c r="K179" s="95">
        <f t="shared" si="55"/>
        <v>0.1098432565076603</v>
      </c>
      <c r="L179" s="95">
        <f t="shared" si="56"/>
        <v>9.5070358983690741E-3</v>
      </c>
      <c r="M179" s="95">
        <f t="shared" si="57"/>
        <v>0.21641110009107709</v>
      </c>
      <c r="N179" s="95">
        <f t="shared" si="58"/>
        <v>0.63165991857041626</v>
      </c>
      <c r="O179" s="95">
        <f t="shared" si="51"/>
        <v>0.36834008142958374</v>
      </c>
      <c r="P179" s="95">
        <f t="shared" si="46"/>
        <v>8.2235647039550375E-3</v>
      </c>
      <c r="Q179" s="95">
        <f t="shared" si="47"/>
        <v>8.0223744114662959E-2</v>
      </c>
      <c r="R179" s="95">
        <f t="shared" si="48"/>
        <v>0.29821152257267786</v>
      </c>
      <c r="S179" s="95">
        <f t="shared" si="49"/>
        <v>2.5810484325981646E-2</v>
      </c>
      <c r="T179" s="95">
        <f t="shared" si="50"/>
        <v>0.58753068428272259</v>
      </c>
      <c r="U179" s="95">
        <f t="shared" si="52"/>
        <v>1</v>
      </c>
    </row>
    <row r="180" spans="1:27">
      <c r="A180" s="93" t="s">
        <v>32</v>
      </c>
      <c r="B180" s="93">
        <v>1983</v>
      </c>
      <c r="C180" s="94">
        <v>0.36657943717750774</v>
      </c>
      <c r="D180" s="94">
        <v>3.7321003539517825</v>
      </c>
      <c r="E180" s="94">
        <v>10.543478453883493</v>
      </c>
      <c r="F180" s="94">
        <v>1.0521982685232583</v>
      </c>
      <c r="G180" s="104">
        <v>23.373449054321725</v>
      </c>
      <c r="H180" s="94">
        <v>60.932194432142225</v>
      </c>
      <c r="I180" s="95">
        <f t="shared" si="53"/>
        <v>3.6657943717750773E-3</v>
      </c>
      <c r="J180" s="95">
        <f t="shared" si="54"/>
        <v>3.7321003539517825E-2</v>
      </c>
      <c r="K180" s="95">
        <f t="shared" si="55"/>
        <v>0.10543478453883492</v>
      </c>
      <c r="L180" s="95">
        <f t="shared" si="56"/>
        <v>1.0521982685232583E-2</v>
      </c>
      <c r="M180" s="95">
        <f t="shared" si="57"/>
        <v>0.23373449054321724</v>
      </c>
      <c r="N180" s="95">
        <f t="shared" si="58"/>
        <v>0.60932194432142228</v>
      </c>
      <c r="O180" s="95">
        <f t="shared" si="51"/>
        <v>0.39067805567857761</v>
      </c>
      <c r="P180" s="95">
        <f t="shared" ref="P180:P241" si="59">I180/$O180</f>
        <v>9.383159147262253E-3</v>
      </c>
      <c r="Q180" s="95">
        <f t="shared" ref="Q180:Q241" si="60">J180/$O180</f>
        <v>9.5528794097979541E-2</v>
      </c>
      <c r="R180" s="95">
        <f t="shared" ref="R180:R241" si="61">K180/$O180</f>
        <v>0.26987639312298423</v>
      </c>
      <c r="S180" s="95">
        <f t="shared" ref="S180:S241" si="62">L180/$O180</f>
        <v>2.6932617617738248E-2</v>
      </c>
      <c r="T180" s="95">
        <f t="shared" ref="T180:T241" si="63">M180/$O180</f>
        <v>0.59827903601403587</v>
      </c>
      <c r="U180" s="95">
        <f t="shared" si="52"/>
        <v>1</v>
      </c>
    </row>
    <row r="181" spans="1:27">
      <c r="A181" s="93" t="s">
        <v>32</v>
      </c>
      <c r="B181" s="93">
        <v>1984</v>
      </c>
      <c r="C181" s="94">
        <v>0.64098061075448076</v>
      </c>
      <c r="D181" s="94">
        <v>6.5453305070668382</v>
      </c>
      <c r="E181" s="94">
        <v>11.699744463428356</v>
      </c>
      <c r="F181" s="94">
        <v>1.1780491822565797</v>
      </c>
      <c r="G181" s="104">
        <v>23.477559830321081</v>
      </c>
      <c r="H181" s="94">
        <v>56.458335406172665</v>
      </c>
      <c r="I181" s="95">
        <f t="shared" si="53"/>
        <v>6.4098061075448078E-3</v>
      </c>
      <c r="J181" s="95">
        <f t="shared" si="54"/>
        <v>6.5453305070668377E-2</v>
      </c>
      <c r="K181" s="95">
        <f t="shared" si="55"/>
        <v>0.11699744463428356</v>
      </c>
      <c r="L181" s="95">
        <f t="shared" si="56"/>
        <v>1.1780491822565797E-2</v>
      </c>
      <c r="M181" s="95">
        <f t="shared" si="57"/>
        <v>0.23477559830321082</v>
      </c>
      <c r="N181" s="95">
        <f t="shared" si="58"/>
        <v>0.56458335406172666</v>
      </c>
      <c r="O181" s="95">
        <f t="shared" si="51"/>
        <v>0.43541664593827334</v>
      </c>
      <c r="P181" s="95">
        <f t="shared" si="59"/>
        <v>1.4721086498042364E-2</v>
      </c>
      <c r="Q181" s="95">
        <f t="shared" si="60"/>
        <v>0.15032338722288385</v>
      </c>
      <c r="R181" s="95">
        <f t="shared" si="61"/>
        <v>0.26870227798059348</v>
      </c>
      <c r="S181" s="95">
        <f t="shared" si="62"/>
        <v>2.7055676287203439E-2</v>
      </c>
      <c r="T181" s="95">
        <f t="shared" si="63"/>
        <v>0.53919757201127694</v>
      </c>
      <c r="U181" s="95">
        <f t="shared" si="52"/>
        <v>1</v>
      </c>
    </row>
    <row r="182" spans="1:27">
      <c r="A182" s="93" t="s">
        <v>32</v>
      </c>
      <c r="B182" s="93">
        <v>1985</v>
      </c>
      <c r="C182" s="94">
        <v>0.75146874715845535</v>
      </c>
      <c r="D182" s="94">
        <v>5.8683695414499963</v>
      </c>
      <c r="E182" s="94">
        <v>11.070218465914655</v>
      </c>
      <c r="F182" s="94">
        <v>1.298478378650902</v>
      </c>
      <c r="G182" s="104">
        <v>22.858998516221995</v>
      </c>
      <c r="H182" s="94">
        <v>58.152466350603994</v>
      </c>
      <c r="I182" s="95">
        <f t="shared" si="53"/>
        <v>7.5146874715845535E-3</v>
      </c>
      <c r="J182" s="95">
        <f t="shared" si="54"/>
        <v>5.8683695414499963E-2</v>
      </c>
      <c r="K182" s="95">
        <f t="shared" si="55"/>
        <v>0.11070218465914655</v>
      </c>
      <c r="L182" s="95">
        <f t="shared" si="56"/>
        <v>1.2984783786509019E-2</v>
      </c>
      <c r="M182" s="95">
        <f t="shared" si="57"/>
        <v>0.22858998516221996</v>
      </c>
      <c r="N182" s="95">
        <f t="shared" si="58"/>
        <v>0.58152466350603993</v>
      </c>
      <c r="O182" s="95">
        <f t="shared" si="51"/>
        <v>0.41847533649396007</v>
      </c>
      <c r="P182" s="95">
        <f t="shared" si="59"/>
        <v>1.7957300744515955E-2</v>
      </c>
      <c r="Q182" s="95">
        <f t="shared" si="60"/>
        <v>0.14023214822206603</v>
      </c>
      <c r="R182" s="95">
        <f t="shared" si="61"/>
        <v>0.26453693922949828</v>
      </c>
      <c r="S182" s="95">
        <f t="shared" si="62"/>
        <v>3.1028791075950139E-2</v>
      </c>
      <c r="T182" s="95">
        <f t="shared" si="63"/>
        <v>0.54624482072796954</v>
      </c>
      <c r="U182" s="95">
        <f t="shared" si="52"/>
        <v>1</v>
      </c>
    </row>
    <row r="183" spans="1:27">
      <c r="A183" s="93" t="s">
        <v>32</v>
      </c>
      <c r="B183" s="93">
        <v>1986</v>
      </c>
      <c r="C183" s="94">
        <v>0.67395157923409821</v>
      </c>
      <c r="D183" s="94">
        <v>5.0176464741570523</v>
      </c>
      <c r="E183" s="94">
        <v>10.684623125395492</v>
      </c>
      <c r="F183" s="94">
        <v>1.4220194053140549</v>
      </c>
      <c r="G183" s="104">
        <v>24.866869192869569</v>
      </c>
      <c r="H183" s="94">
        <v>57.334890223029724</v>
      </c>
      <c r="I183" s="95">
        <f t="shared" si="53"/>
        <v>6.7395157923409825E-3</v>
      </c>
      <c r="J183" s="95">
        <f t="shared" si="54"/>
        <v>5.0176464741570524E-2</v>
      </c>
      <c r="K183" s="95">
        <f t="shared" si="55"/>
        <v>0.10684623125395491</v>
      </c>
      <c r="L183" s="95">
        <f t="shared" si="56"/>
        <v>1.4220194053140549E-2</v>
      </c>
      <c r="M183" s="95">
        <f t="shared" si="57"/>
        <v>0.24866869192869567</v>
      </c>
      <c r="N183" s="95">
        <f t="shared" si="58"/>
        <v>0.57334890223029722</v>
      </c>
      <c r="O183" s="95">
        <f t="shared" si="51"/>
        <v>0.42665109776970267</v>
      </c>
      <c r="P183" s="95">
        <f t="shared" si="59"/>
        <v>1.5796316539606871E-2</v>
      </c>
      <c r="Q183" s="95">
        <f t="shared" si="60"/>
        <v>0.117605380611618</v>
      </c>
      <c r="R183" s="95">
        <f t="shared" si="61"/>
        <v>0.25042999259228033</v>
      </c>
      <c r="S183" s="95">
        <f t="shared" si="62"/>
        <v>3.3329796003047703E-2</v>
      </c>
      <c r="T183" s="95">
        <f t="shared" si="63"/>
        <v>0.58283851425344702</v>
      </c>
      <c r="U183" s="95">
        <f t="shared" si="52"/>
        <v>1</v>
      </c>
    </row>
    <row r="184" spans="1:27">
      <c r="A184" s="93" t="s">
        <v>32</v>
      </c>
      <c r="B184" s="93">
        <v>1987</v>
      </c>
      <c r="C184" s="94">
        <v>0.7847410000317615</v>
      </c>
      <c r="D184" s="94">
        <v>4.7807132646185062</v>
      </c>
      <c r="E184" s="94">
        <v>11.666853767895834</v>
      </c>
      <c r="F184" s="94">
        <v>1.2920123408150694</v>
      </c>
      <c r="G184" s="104">
        <v>27.89332475920725</v>
      </c>
      <c r="H184" s="94">
        <v>53.58235486743159</v>
      </c>
      <c r="I184" s="95">
        <f t="shared" si="53"/>
        <v>7.8474100003176148E-3</v>
      </c>
      <c r="J184" s="95">
        <f t="shared" si="54"/>
        <v>4.7807132646185059E-2</v>
      </c>
      <c r="K184" s="95">
        <f t="shared" si="55"/>
        <v>0.11666853767895834</v>
      </c>
      <c r="L184" s="95">
        <f t="shared" si="56"/>
        <v>1.2920123408150694E-2</v>
      </c>
      <c r="M184" s="95">
        <f t="shared" si="57"/>
        <v>0.2789332475920725</v>
      </c>
      <c r="N184" s="95">
        <f t="shared" si="58"/>
        <v>0.53582354867431592</v>
      </c>
      <c r="O184" s="95">
        <f t="shared" si="51"/>
        <v>0.46417645132568419</v>
      </c>
      <c r="P184" s="95">
        <f t="shared" si="59"/>
        <v>1.6906092452354003E-2</v>
      </c>
      <c r="Q184" s="95">
        <f t="shared" si="60"/>
        <v>0.1029934468016382</v>
      </c>
      <c r="R184" s="95">
        <f t="shared" si="61"/>
        <v>0.25134523163713701</v>
      </c>
      <c r="S184" s="95">
        <f t="shared" si="62"/>
        <v>2.783450856080899E-2</v>
      </c>
      <c r="T184" s="95">
        <f t="shared" si="63"/>
        <v>0.60092072054806178</v>
      </c>
      <c r="U184" s="95">
        <f t="shared" si="52"/>
        <v>1</v>
      </c>
    </row>
    <row r="185" spans="1:27">
      <c r="A185" s="93" t="s">
        <v>32</v>
      </c>
      <c r="B185" s="93">
        <v>1988</v>
      </c>
      <c r="C185" s="94">
        <v>0.49647560668654933</v>
      </c>
      <c r="D185" s="94">
        <v>5.0282606317013707</v>
      </c>
      <c r="E185" s="94">
        <v>13.114236482471334</v>
      </c>
      <c r="F185" s="94">
        <v>1.6500880336737083</v>
      </c>
      <c r="G185" s="104">
        <v>28.213139646518968</v>
      </c>
      <c r="H185" s="94">
        <v>51.497799598948077</v>
      </c>
      <c r="I185" s="95">
        <f t="shared" si="53"/>
        <v>4.964756066865493E-3</v>
      </c>
      <c r="J185" s="95">
        <f t="shared" si="54"/>
        <v>5.0282606317013707E-2</v>
      </c>
      <c r="K185" s="95">
        <f t="shared" si="55"/>
        <v>0.13114236482471334</v>
      </c>
      <c r="L185" s="95">
        <f t="shared" si="56"/>
        <v>1.6500880336737082E-2</v>
      </c>
      <c r="M185" s="95">
        <f t="shared" si="57"/>
        <v>0.2821313964651897</v>
      </c>
      <c r="N185" s="95">
        <f t="shared" si="58"/>
        <v>0.5149779959894808</v>
      </c>
      <c r="O185" s="95">
        <f t="shared" si="51"/>
        <v>0.48502200401051931</v>
      </c>
      <c r="P185" s="95">
        <f t="shared" si="59"/>
        <v>1.0236146042474839E-2</v>
      </c>
      <c r="Q185" s="95">
        <f t="shared" si="60"/>
        <v>0.10367077349324375</v>
      </c>
      <c r="R185" s="95">
        <f t="shared" si="61"/>
        <v>0.27038436141109401</v>
      </c>
      <c r="S185" s="95">
        <f t="shared" si="62"/>
        <v>3.4020890187034081E-2</v>
      </c>
      <c r="T185" s="95">
        <f t="shared" si="63"/>
        <v>0.58168782886615333</v>
      </c>
      <c r="U185" s="95">
        <f t="shared" si="52"/>
        <v>1</v>
      </c>
    </row>
    <row r="186" spans="1:27">
      <c r="A186" s="93" t="s">
        <v>32</v>
      </c>
      <c r="B186" s="93">
        <v>1989</v>
      </c>
      <c r="C186" s="94">
        <v>0.33549167263423163</v>
      </c>
      <c r="D186" s="94">
        <v>5.7102971183178424</v>
      </c>
      <c r="E186" s="94">
        <v>12.118233839825345</v>
      </c>
      <c r="F186" s="94">
        <v>1.8633551709281093</v>
      </c>
      <c r="G186" s="104">
        <v>29.289199866752991</v>
      </c>
      <c r="H186" s="94">
        <v>50.683422331541472</v>
      </c>
      <c r="I186" s="95">
        <f t="shared" si="53"/>
        <v>3.3549167263423165E-3</v>
      </c>
      <c r="J186" s="95">
        <f t="shared" si="54"/>
        <v>5.7102971183178426E-2</v>
      </c>
      <c r="K186" s="95">
        <f t="shared" si="55"/>
        <v>0.12118233839825346</v>
      </c>
      <c r="L186" s="95">
        <f t="shared" si="56"/>
        <v>1.8633551709281094E-2</v>
      </c>
      <c r="M186" s="95">
        <f t="shared" si="57"/>
        <v>0.29289199866752991</v>
      </c>
      <c r="N186" s="95">
        <f t="shared" si="58"/>
        <v>0.50683422331541472</v>
      </c>
      <c r="O186" s="95">
        <f t="shared" si="51"/>
        <v>0.49316577668458522</v>
      </c>
      <c r="P186" s="95">
        <f t="shared" si="59"/>
        <v>6.8028173992454987E-3</v>
      </c>
      <c r="Q186" s="95">
        <f t="shared" si="60"/>
        <v>0.11578859256428059</v>
      </c>
      <c r="R186" s="95">
        <f t="shared" si="61"/>
        <v>0.24572333306039246</v>
      </c>
      <c r="S186" s="95">
        <f t="shared" si="62"/>
        <v>3.778354579782324E-2</v>
      </c>
      <c r="T186" s="95">
        <f t="shared" si="63"/>
        <v>0.59390171117825818</v>
      </c>
      <c r="U186" s="95">
        <f t="shared" si="52"/>
        <v>1</v>
      </c>
    </row>
    <row r="187" spans="1:27">
      <c r="A187" s="93" t="s">
        <v>32</v>
      </c>
      <c r="B187" s="93">
        <v>1990</v>
      </c>
      <c r="C187" s="94">
        <v>0.56914650940071265</v>
      </c>
      <c r="D187" s="94">
        <v>5.0140188892981374</v>
      </c>
      <c r="E187" s="94">
        <v>10.504800017030611</v>
      </c>
      <c r="F187" s="94">
        <v>1.3307448459732647</v>
      </c>
      <c r="G187" s="104">
        <v>33.391130169881798</v>
      </c>
      <c r="H187" s="94">
        <v>49.190159568415467</v>
      </c>
      <c r="I187" s="95">
        <f t="shared" si="53"/>
        <v>5.6914650940071265E-3</v>
      </c>
      <c r="J187" s="95">
        <f t="shared" si="54"/>
        <v>5.0140188892981372E-2</v>
      </c>
      <c r="K187" s="95">
        <f t="shared" si="55"/>
        <v>0.10504800017030611</v>
      </c>
      <c r="L187" s="95">
        <f t="shared" si="56"/>
        <v>1.3307448459732647E-2</v>
      </c>
      <c r="M187" s="95">
        <f t="shared" si="57"/>
        <v>0.333911301698818</v>
      </c>
      <c r="N187" s="95">
        <f t="shared" si="58"/>
        <v>0.49190159568415465</v>
      </c>
      <c r="O187" s="95">
        <f t="shared" si="51"/>
        <v>0.50809840431584519</v>
      </c>
      <c r="P187" s="95">
        <f t="shared" si="59"/>
        <v>1.1201501610048722E-2</v>
      </c>
      <c r="Q187" s="95">
        <f t="shared" si="60"/>
        <v>9.8682043610223827E-2</v>
      </c>
      <c r="R187" s="95">
        <f t="shared" si="61"/>
        <v>0.20674735302850106</v>
      </c>
      <c r="S187" s="95">
        <f t="shared" si="62"/>
        <v>2.6190691304475034E-2</v>
      </c>
      <c r="T187" s="95">
        <f t="shared" si="63"/>
        <v>0.65717841044675152</v>
      </c>
      <c r="U187" s="95">
        <f t="shared" si="52"/>
        <v>1.0000000000000002</v>
      </c>
    </row>
    <row r="188" spans="1:27">
      <c r="A188" s="93" t="s">
        <v>32</v>
      </c>
      <c r="B188" s="93">
        <v>1991</v>
      </c>
      <c r="C188" s="94">
        <v>1.0134546107978974</v>
      </c>
      <c r="D188" s="94">
        <v>4.9005609711981579</v>
      </c>
      <c r="E188" s="94">
        <v>10.117368392516783</v>
      </c>
      <c r="F188" s="94">
        <v>1.3422481006902078</v>
      </c>
      <c r="G188" s="104">
        <v>38.320747343493828</v>
      </c>
      <c r="H188" s="94">
        <v>44.305620581303124</v>
      </c>
      <c r="I188" s="95">
        <f t="shared" si="53"/>
        <v>1.0134546107978974E-2</v>
      </c>
      <c r="J188" s="95">
        <f t="shared" si="54"/>
        <v>4.9005609711981576E-2</v>
      </c>
      <c r="K188" s="95">
        <f t="shared" si="55"/>
        <v>0.10117368392516783</v>
      </c>
      <c r="L188" s="95">
        <f t="shared" si="56"/>
        <v>1.3422481006902078E-2</v>
      </c>
      <c r="M188" s="95">
        <f t="shared" si="57"/>
        <v>0.38320747343493827</v>
      </c>
      <c r="N188" s="95">
        <f t="shared" si="58"/>
        <v>0.44305620581303123</v>
      </c>
      <c r="O188" s="95">
        <f t="shared" si="51"/>
        <v>0.55694379418696871</v>
      </c>
      <c r="P188" s="95">
        <f t="shared" si="59"/>
        <v>1.8196712511669998E-2</v>
      </c>
      <c r="Q188" s="95">
        <f t="shared" si="60"/>
        <v>8.7990224908638018E-2</v>
      </c>
      <c r="R188" s="95">
        <f t="shared" si="61"/>
        <v>0.1816586969477989</v>
      </c>
      <c r="S188" s="95">
        <f t="shared" si="62"/>
        <v>2.4100243412347074E-2</v>
      </c>
      <c r="T188" s="95">
        <f t="shared" si="63"/>
        <v>0.68805412221954609</v>
      </c>
      <c r="U188" s="95">
        <f t="shared" si="52"/>
        <v>1</v>
      </c>
    </row>
    <row r="189" spans="1:27">
      <c r="A189" s="93" t="s">
        <v>32</v>
      </c>
      <c r="B189" s="93">
        <v>1992</v>
      </c>
      <c r="C189" s="94">
        <v>1.1365841978106501</v>
      </c>
      <c r="D189" s="94">
        <v>4.8535147829356893</v>
      </c>
      <c r="E189" s="94">
        <v>10.65345346021177</v>
      </c>
      <c r="F189" s="94">
        <v>1.1438446458136349</v>
      </c>
      <c r="G189" s="104">
        <v>40.061390254617216</v>
      </c>
      <c r="H189" s="94">
        <v>42.151212658611051</v>
      </c>
      <c r="I189" s="95">
        <f t="shared" si="53"/>
        <v>1.1365841978106502E-2</v>
      </c>
      <c r="J189" s="95">
        <f t="shared" si="54"/>
        <v>4.8535147829356889E-2</v>
      </c>
      <c r="K189" s="95">
        <f t="shared" si="55"/>
        <v>0.1065345346021177</v>
      </c>
      <c r="L189" s="95">
        <f t="shared" si="56"/>
        <v>1.1438446458136348E-2</v>
      </c>
      <c r="M189" s="95">
        <f t="shared" si="57"/>
        <v>0.40061390254617213</v>
      </c>
      <c r="N189" s="95">
        <f t="shared" si="58"/>
        <v>0.42151212658611054</v>
      </c>
      <c r="O189" s="95">
        <f t="shared" si="51"/>
        <v>0.57848787341388963</v>
      </c>
      <c r="P189" s="95">
        <f t="shared" si="59"/>
        <v>1.9647502567395399E-2</v>
      </c>
      <c r="Q189" s="95">
        <f t="shared" si="60"/>
        <v>8.390002636171344E-2</v>
      </c>
      <c r="R189" s="95">
        <f t="shared" si="61"/>
        <v>0.18416035927151689</v>
      </c>
      <c r="S189" s="95">
        <f t="shared" si="62"/>
        <v>1.9773009917448181E-2</v>
      </c>
      <c r="T189" s="95">
        <f t="shared" si="63"/>
        <v>0.692519101881926</v>
      </c>
      <c r="U189" s="95">
        <f t="shared" si="52"/>
        <v>1</v>
      </c>
    </row>
    <row r="190" spans="1:27">
      <c r="A190" s="93" t="s">
        <v>32</v>
      </c>
      <c r="B190" s="93">
        <v>1993</v>
      </c>
      <c r="C190" s="94">
        <v>1.0925735054051759</v>
      </c>
      <c r="D190" s="94">
        <v>6.7294447224765612</v>
      </c>
      <c r="E190" s="94">
        <v>10.586824783355405</v>
      </c>
      <c r="F190" s="94">
        <v>1.3949358146227426</v>
      </c>
      <c r="G190" s="104">
        <v>34.690741095939345</v>
      </c>
      <c r="H190" s="94">
        <v>45.50548007820079</v>
      </c>
      <c r="I190" s="95">
        <f t="shared" si="53"/>
        <v>1.092573505405176E-2</v>
      </c>
      <c r="J190" s="95">
        <f t="shared" si="54"/>
        <v>6.7294447224765616E-2</v>
      </c>
      <c r="K190" s="95">
        <f t="shared" si="55"/>
        <v>0.10586824783355406</v>
      </c>
      <c r="L190" s="95">
        <f t="shared" si="56"/>
        <v>1.3949358146227426E-2</v>
      </c>
      <c r="M190" s="95">
        <f t="shared" si="57"/>
        <v>0.34690741095939343</v>
      </c>
      <c r="N190" s="95">
        <f t="shared" si="58"/>
        <v>0.45505480078200788</v>
      </c>
      <c r="O190" s="95">
        <f t="shared" ref="O190:O251" si="64">SUM(I190:M190)</f>
        <v>0.54494519921799223</v>
      </c>
      <c r="P190" s="95">
        <f t="shared" si="59"/>
        <v>2.0049236271335941E-2</v>
      </c>
      <c r="Q190" s="95">
        <f t="shared" si="60"/>
        <v>0.12348846695288729</v>
      </c>
      <c r="R190" s="95">
        <f t="shared" si="61"/>
        <v>0.19427320028780365</v>
      </c>
      <c r="S190" s="95">
        <f t="shared" si="62"/>
        <v>2.5597726461752571E-2</v>
      </c>
      <c r="T190" s="95">
        <f t="shared" si="63"/>
        <v>0.63659137002622068</v>
      </c>
      <c r="U190" s="95">
        <f t="shared" si="52"/>
        <v>1.0000000000000002</v>
      </c>
    </row>
    <row r="191" spans="1:27">
      <c r="A191" s="93" t="s">
        <v>32</v>
      </c>
      <c r="B191" s="93">
        <v>1994</v>
      </c>
      <c r="C191" s="94">
        <v>1.4626305052959283</v>
      </c>
      <c r="D191" s="94">
        <v>6.1960428173782951</v>
      </c>
      <c r="E191" s="94">
        <v>10.26620038978478</v>
      </c>
      <c r="F191" s="94">
        <v>1.845245540851179</v>
      </c>
      <c r="G191" s="104">
        <v>33.684298311256143</v>
      </c>
      <c r="H191" s="94">
        <v>46.545582435433666</v>
      </c>
      <c r="I191" s="95">
        <f t="shared" si="53"/>
        <v>1.4626305052959284E-2</v>
      </c>
      <c r="J191" s="95">
        <f t="shared" si="54"/>
        <v>6.1960428173782951E-2</v>
      </c>
      <c r="K191" s="95">
        <f t="shared" si="55"/>
        <v>0.1026620038978478</v>
      </c>
      <c r="L191" s="95">
        <f t="shared" si="56"/>
        <v>1.845245540851179E-2</v>
      </c>
      <c r="M191" s="95">
        <f t="shared" si="57"/>
        <v>0.33684298311256144</v>
      </c>
      <c r="N191" s="95">
        <f t="shared" si="58"/>
        <v>0.46545582435433663</v>
      </c>
      <c r="O191" s="95">
        <f t="shared" si="64"/>
        <v>0.53454417564566326</v>
      </c>
      <c r="P191" s="95">
        <f t="shared" si="59"/>
        <v>2.7362200767209775E-2</v>
      </c>
      <c r="Q191" s="95">
        <f t="shared" si="60"/>
        <v>0.11591264295217961</v>
      </c>
      <c r="R191" s="95">
        <f t="shared" si="61"/>
        <v>0.19205522868871369</v>
      </c>
      <c r="S191" s="95">
        <f t="shared" si="62"/>
        <v>3.451998216279039E-2</v>
      </c>
      <c r="T191" s="95">
        <f t="shared" si="63"/>
        <v>0.63014994542910652</v>
      </c>
      <c r="U191" s="95">
        <f>SUM(P191:T191)</f>
        <v>1</v>
      </c>
    </row>
    <row r="192" spans="1:27">
      <c r="A192" s="93" t="s">
        <v>32</v>
      </c>
      <c r="B192" s="93">
        <v>1995</v>
      </c>
      <c r="C192" s="94">
        <v>1.4751230964077162</v>
      </c>
      <c r="D192" s="94">
        <v>6.2278842515281845</v>
      </c>
      <c r="E192" s="94">
        <v>8.9332180912032442</v>
      </c>
      <c r="F192" s="94">
        <v>2.720965032620958</v>
      </c>
      <c r="G192" s="104">
        <v>32.672219465850887</v>
      </c>
      <c r="H192" s="94">
        <v>47.970590062389</v>
      </c>
      <c r="I192" s="95">
        <f t="shared" si="53"/>
        <v>1.4751230964077162E-2</v>
      </c>
      <c r="J192" s="95">
        <f t="shared" si="54"/>
        <v>6.2278842515281846E-2</v>
      </c>
      <c r="K192" s="95">
        <f t="shared" si="55"/>
        <v>8.9332180912032447E-2</v>
      </c>
      <c r="L192" s="95">
        <f t="shared" si="56"/>
        <v>2.7209650326209579E-2</v>
      </c>
      <c r="M192" s="95">
        <f t="shared" si="57"/>
        <v>0.32672219465850888</v>
      </c>
      <c r="N192" s="95">
        <f t="shared" si="58"/>
        <v>0.47970590062389001</v>
      </c>
      <c r="O192" s="95">
        <f t="shared" si="64"/>
        <v>0.52029409937610993</v>
      </c>
      <c r="P192" s="95">
        <f t="shared" si="59"/>
        <v>2.8351716811252554E-2</v>
      </c>
      <c r="Q192" s="95">
        <f t="shared" si="60"/>
        <v>0.11969930581561669</v>
      </c>
      <c r="R192" s="95">
        <f t="shared" si="61"/>
        <v>0.17169554876588375</v>
      </c>
      <c r="S192" s="95">
        <f t="shared" si="62"/>
        <v>5.2296672898725846E-2</v>
      </c>
      <c r="T192" s="95">
        <f t="shared" si="63"/>
        <v>0.62795675570852116</v>
      </c>
      <c r="U192" s="95">
        <f t="shared" si="52"/>
        <v>1</v>
      </c>
    </row>
    <row r="193" spans="1:27">
      <c r="A193" s="93" t="s">
        <v>32</v>
      </c>
      <c r="B193" s="93">
        <v>1996</v>
      </c>
      <c r="C193" s="94">
        <v>1.4491405789703882</v>
      </c>
      <c r="D193" s="94">
        <v>7.4845621886434941</v>
      </c>
      <c r="E193" s="94">
        <v>9.0756020367533488</v>
      </c>
      <c r="F193" s="94">
        <v>2.7036069453649629</v>
      </c>
      <c r="G193" s="104">
        <v>29.788174629795172</v>
      </c>
      <c r="H193" s="94">
        <v>49.498913620472642</v>
      </c>
      <c r="I193" s="95">
        <f t="shared" si="53"/>
        <v>1.4491405789703881E-2</v>
      </c>
      <c r="J193" s="95">
        <f t="shared" si="54"/>
        <v>7.484562188643494E-2</v>
      </c>
      <c r="K193" s="95">
        <f t="shared" si="55"/>
        <v>9.0756020367533483E-2</v>
      </c>
      <c r="L193" s="95">
        <f t="shared" si="56"/>
        <v>2.7036069453649628E-2</v>
      </c>
      <c r="M193" s="95">
        <f t="shared" si="57"/>
        <v>0.29788174629795172</v>
      </c>
      <c r="N193" s="95">
        <f t="shared" si="58"/>
        <v>0.4949891362047264</v>
      </c>
      <c r="O193" s="95">
        <f t="shared" si="64"/>
        <v>0.50501086379527371</v>
      </c>
      <c r="P193" s="95">
        <f t="shared" si="59"/>
        <v>2.8695235743638477E-2</v>
      </c>
      <c r="Q193" s="95">
        <f t="shared" si="60"/>
        <v>0.14820596397462174</v>
      </c>
      <c r="R193" s="95">
        <f t="shared" si="61"/>
        <v>0.17971102578958589</v>
      </c>
      <c r="S193" s="95">
        <f t="shared" si="62"/>
        <v>5.3535619512157219E-2</v>
      </c>
      <c r="T193" s="95">
        <f t="shared" si="63"/>
        <v>0.58985215497999655</v>
      </c>
      <c r="U193" s="95">
        <f t="shared" ref="U193:U254" si="65">SUM(P193:T193)</f>
        <v>0.99999999999999989</v>
      </c>
    </row>
    <row r="194" spans="1:27">
      <c r="A194" s="93" t="s">
        <v>32</v>
      </c>
      <c r="B194" s="93">
        <v>1997</v>
      </c>
      <c r="C194" s="94">
        <v>1.7815828580312054</v>
      </c>
      <c r="D194" s="94">
        <v>6.5711578228668799</v>
      </c>
      <c r="E194" s="94">
        <v>9.0657430520095446</v>
      </c>
      <c r="F194" s="94">
        <v>1.8832385273884762</v>
      </c>
      <c r="G194" s="104">
        <v>29.972322700182431</v>
      </c>
      <c r="H194" s="94">
        <v>50.725955039521445</v>
      </c>
      <c r="I194" s="95">
        <f t="shared" si="53"/>
        <v>1.7815828580312054E-2</v>
      </c>
      <c r="J194" s="95">
        <f t="shared" si="54"/>
        <v>6.5711578228668799E-2</v>
      </c>
      <c r="K194" s="95">
        <f t="shared" si="55"/>
        <v>9.065743052009545E-2</v>
      </c>
      <c r="L194" s="95">
        <f t="shared" si="56"/>
        <v>1.8832385273884762E-2</v>
      </c>
      <c r="M194" s="95">
        <f t="shared" si="57"/>
        <v>0.2997232270018243</v>
      </c>
      <c r="N194" s="95">
        <f t="shared" si="58"/>
        <v>0.50725955039521442</v>
      </c>
      <c r="O194" s="95">
        <f t="shared" si="64"/>
        <v>0.49274044960478536</v>
      </c>
      <c r="P194" s="95">
        <f t="shared" si="59"/>
        <v>3.6156618752533266E-2</v>
      </c>
      <c r="Q194" s="95">
        <f t="shared" si="60"/>
        <v>0.13335941524868597</v>
      </c>
      <c r="R194" s="95">
        <f t="shared" si="61"/>
        <v>0.18398617485698501</v>
      </c>
      <c r="S194" s="95">
        <f t="shared" si="62"/>
        <v>3.8219686021291215E-2</v>
      </c>
      <c r="T194" s="95">
        <f t="shared" si="63"/>
        <v>0.60827810512050451</v>
      </c>
      <c r="U194" s="95">
        <f t="shared" si="65"/>
        <v>1</v>
      </c>
    </row>
    <row r="195" spans="1:27">
      <c r="A195" s="93" t="s">
        <v>32</v>
      </c>
      <c r="B195" s="93">
        <v>1998</v>
      </c>
      <c r="C195" s="94">
        <v>2.9295345563605659</v>
      </c>
      <c r="D195" s="94">
        <v>7.1999723912669218</v>
      </c>
      <c r="E195" s="94">
        <v>9.1735144097844454</v>
      </c>
      <c r="F195" s="94">
        <v>1.5273721261251929</v>
      </c>
      <c r="G195" s="104">
        <v>32.707485586519226</v>
      </c>
      <c r="H195" s="94">
        <v>46.462120929943644</v>
      </c>
      <c r="I195" s="95">
        <f t="shared" si="53"/>
        <v>2.9295345563605659E-2</v>
      </c>
      <c r="J195" s="95">
        <f t="shared" si="54"/>
        <v>7.199972391266922E-2</v>
      </c>
      <c r="K195" s="95">
        <f t="shared" si="55"/>
        <v>9.1735144097844459E-2</v>
      </c>
      <c r="L195" s="95">
        <f t="shared" si="56"/>
        <v>1.5273721261251929E-2</v>
      </c>
      <c r="M195" s="95">
        <f t="shared" si="57"/>
        <v>0.32707485586519225</v>
      </c>
      <c r="N195" s="95">
        <f t="shared" si="58"/>
        <v>0.46462120929943646</v>
      </c>
      <c r="O195" s="95">
        <f t="shared" si="64"/>
        <v>0.53537879070056349</v>
      </c>
      <c r="P195" s="95">
        <f t="shared" si="59"/>
        <v>5.4718913174112829E-2</v>
      </c>
      <c r="Q195" s="95">
        <f t="shared" si="60"/>
        <v>0.13448370604755344</v>
      </c>
      <c r="R195" s="95">
        <f t="shared" si="61"/>
        <v>0.17134624249460001</v>
      </c>
      <c r="S195" s="95">
        <f t="shared" si="62"/>
        <v>2.8528812733253188E-2</v>
      </c>
      <c r="T195" s="95">
        <f t="shared" si="63"/>
        <v>0.61092232555048054</v>
      </c>
      <c r="U195" s="95">
        <f t="shared" si="65"/>
        <v>1</v>
      </c>
    </row>
    <row r="196" spans="1:27">
      <c r="A196" s="93" t="s">
        <v>32</v>
      </c>
      <c r="B196" s="93">
        <v>1999</v>
      </c>
      <c r="C196" s="94">
        <v>2.4701348550832511</v>
      </c>
      <c r="D196" s="94">
        <v>7.7758210100596203</v>
      </c>
      <c r="E196" s="94">
        <v>9.0463668627146454</v>
      </c>
      <c r="F196" s="94">
        <v>1.6381475867896189</v>
      </c>
      <c r="G196" s="104">
        <v>33.941179626152518</v>
      </c>
      <c r="H196" s="94">
        <v>45.128350059200343</v>
      </c>
      <c r="I196" s="95">
        <f t="shared" si="53"/>
        <v>2.4701348550832513E-2</v>
      </c>
      <c r="J196" s="95">
        <f t="shared" si="54"/>
        <v>7.7758210100596206E-2</v>
      </c>
      <c r="K196" s="95">
        <f t="shared" si="55"/>
        <v>9.0463668627146457E-2</v>
      </c>
      <c r="L196" s="95">
        <f t="shared" si="56"/>
        <v>1.6381475867896188E-2</v>
      </c>
      <c r="M196" s="95">
        <f t="shared" si="57"/>
        <v>0.33941179626152518</v>
      </c>
      <c r="N196" s="95">
        <f t="shared" si="58"/>
        <v>0.45128350059200345</v>
      </c>
      <c r="O196" s="95">
        <f t="shared" si="64"/>
        <v>0.54871649940799649</v>
      </c>
      <c r="P196" s="95">
        <f t="shared" si="59"/>
        <v>4.5016595231749904E-2</v>
      </c>
      <c r="Q196" s="95">
        <f t="shared" si="60"/>
        <v>0.1417092618583341</v>
      </c>
      <c r="R196" s="95">
        <f t="shared" si="61"/>
        <v>0.16486413061161201</v>
      </c>
      <c r="S196" s="95">
        <f t="shared" si="62"/>
        <v>2.9854170387750255E-2</v>
      </c>
      <c r="T196" s="95">
        <f t="shared" si="63"/>
        <v>0.61855584191055379</v>
      </c>
      <c r="U196" s="95">
        <f t="shared" si="65"/>
        <v>1</v>
      </c>
    </row>
    <row r="197" spans="1:27">
      <c r="A197" s="93" t="s">
        <v>32</v>
      </c>
      <c r="B197" s="93">
        <v>2000</v>
      </c>
      <c r="C197" s="94">
        <v>2.912921618662534</v>
      </c>
      <c r="D197" s="94">
        <v>7.4087640959375509</v>
      </c>
      <c r="E197" s="94">
        <v>9.149105581451817</v>
      </c>
      <c r="F197" s="94">
        <v>1.6876476529361453</v>
      </c>
      <c r="G197" s="104">
        <v>32.880800086624312</v>
      </c>
      <c r="H197" s="94">
        <v>45.960760964387639</v>
      </c>
      <c r="I197" s="95">
        <f t="shared" si="53"/>
        <v>2.912921618662534E-2</v>
      </c>
      <c r="J197" s="95">
        <f t="shared" si="54"/>
        <v>7.4087640959375506E-2</v>
      </c>
      <c r="K197" s="95">
        <f t="shared" si="55"/>
        <v>9.1491055814518163E-2</v>
      </c>
      <c r="L197" s="95">
        <f t="shared" si="56"/>
        <v>1.6876476529361452E-2</v>
      </c>
      <c r="M197" s="95">
        <f t="shared" si="57"/>
        <v>0.32880800086624312</v>
      </c>
      <c r="N197" s="95">
        <f t="shared" si="58"/>
        <v>0.45960760964387637</v>
      </c>
      <c r="O197" s="95">
        <f t="shared" si="64"/>
        <v>0.54039239035612363</v>
      </c>
      <c r="P197" s="95">
        <f t="shared" si="59"/>
        <v>5.3903823788911821E-2</v>
      </c>
      <c r="Q197" s="95">
        <f t="shared" si="60"/>
        <v>0.13709971176787122</v>
      </c>
      <c r="R197" s="95">
        <f t="shared" si="61"/>
        <v>0.16930485596628164</v>
      </c>
      <c r="S197" s="95">
        <f t="shared" si="62"/>
        <v>3.1230041041547044E-2</v>
      </c>
      <c r="T197" s="95">
        <f t="shared" si="63"/>
        <v>0.60846156743538815</v>
      </c>
      <c r="U197" s="95">
        <f t="shared" si="65"/>
        <v>0.99999999999999989</v>
      </c>
    </row>
    <row r="198" spans="1:27">
      <c r="A198" s="93" t="s">
        <v>32</v>
      </c>
      <c r="B198" s="93">
        <v>2001</v>
      </c>
      <c r="C198" s="94">
        <v>2.6117717735903692</v>
      </c>
      <c r="D198" s="94">
        <v>9.4836340173277556</v>
      </c>
      <c r="E198" s="94">
        <v>9.0419217792591038</v>
      </c>
      <c r="F198" s="94">
        <v>1.7432309776298913</v>
      </c>
      <c r="G198" s="104">
        <v>31.712482779768532</v>
      </c>
      <c r="H198" s="94">
        <v>45.406958672424352</v>
      </c>
      <c r="I198" s="95">
        <f t="shared" si="53"/>
        <v>2.6117717735903691E-2</v>
      </c>
      <c r="J198" s="95">
        <f t="shared" si="54"/>
        <v>9.483634017327755E-2</v>
      </c>
      <c r="K198" s="95">
        <f t="shared" si="55"/>
        <v>9.0419217792591045E-2</v>
      </c>
      <c r="L198" s="95">
        <f t="shared" si="56"/>
        <v>1.7432309776298914E-2</v>
      </c>
      <c r="M198" s="95">
        <f t="shared" si="57"/>
        <v>0.3171248277976853</v>
      </c>
      <c r="N198" s="95">
        <f t="shared" si="58"/>
        <v>0.45406958672424352</v>
      </c>
      <c r="O198" s="95">
        <f t="shared" si="64"/>
        <v>0.54593041327575653</v>
      </c>
      <c r="P198" s="95">
        <f t="shared" si="59"/>
        <v>4.7840745085420425E-2</v>
      </c>
      <c r="Q198" s="95">
        <f t="shared" si="60"/>
        <v>0.17371507039556427</v>
      </c>
      <c r="R198" s="95">
        <f t="shared" si="61"/>
        <v>0.1656240714820171</v>
      </c>
      <c r="S198" s="95">
        <f t="shared" si="62"/>
        <v>3.1931376879517477E-2</v>
      </c>
      <c r="T198" s="95">
        <f t="shared" si="63"/>
        <v>0.5808887361574806</v>
      </c>
      <c r="U198" s="95">
        <f t="shared" si="65"/>
        <v>0.99999999999999978</v>
      </c>
    </row>
    <row r="199" spans="1:27">
      <c r="A199" s="93" t="s">
        <v>32</v>
      </c>
      <c r="B199" s="93">
        <v>2002</v>
      </c>
      <c r="C199" s="94">
        <v>2.5191333631289816</v>
      </c>
      <c r="D199" s="94">
        <v>8.8255549010547067</v>
      </c>
      <c r="E199" s="94">
        <v>8.8011452753354042</v>
      </c>
      <c r="F199" s="94">
        <v>2.0177055538471351</v>
      </c>
      <c r="G199" s="104">
        <v>32.104538312131972</v>
      </c>
      <c r="H199" s="94">
        <v>45.731922594501789</v>
      </c>
      <c r="I199" s="95">
        <f t="shared" si="53"/>
        <v>2.5191333631289815E-2</v>
      </c>
      <c r="J199" s="95">
        <f t="shared" si="54"/>
        <v>8.8255549010547066E-2</v>
      </c>
      <c r="K199" s="95">
        <f t="shared" si="55"/>
        <v>8.8011452753354036E-2</v>
      </c>
      <c r="L199" s="95">
        <f t="shared" si="56"/>
        <v>2.017705553847135E-2</v>
      </c>
      <c r="M199" s="95">
        <f t="shared" si="57"/>
        <v>0.32104538312131969</v>
      </c>
      <c r="N199" s="95">
        <f t="shared" si="58"/>
        <v>0.45731922594501789</v>
      </c>
      <c r="O199" s="95">
        <f t="shared" si="64"/>
        <v>0.54268077405498194</v>
      </c>
      <c r="P199" s="95">
        <f t="shared" si="59"/>
        <v>4.642016971240176E-2</v>
      </c>
      <c r="Q199" s="95">
        <f t="shared" si="60"/>
        <v>0.16262884780511022</v>
      </c>
      <c r="R199" s="95">
        <f t="shared" si="61"/>
        <v>0.16217905067047228</v>
      </c>
      <c r="S199" s="95">
        <f t="shared" si="62"/>
        <v>3.7180339719252893E-2</v>
      </c>
      <c r="T199" s="95">
        <f t="shared" si="63"/>
        <v>0.59159159209276291</v>
      </c>
      <c r="U199" s="95">
        <f t="shared" si="65"/>
        <v>1</v>
      </c>
    </row>
    <row r="200" spans="1:27">
      <c r="A200" s="93" t="s">
        <v>32</v>
      </c>
      <c r="B200" s="93">
        <v>2003</v>
      </c>
      <c r="C200" s="94">
        <v>2.7276866827444048</v>
      </c>
      <c r="D200" s="94">
        <v>7.6582391300074413</v>
      </c>
      <c r="E200" s="94">
        <v>7.9924001446671511</v>
      </c>
      <c r="F200" s="94">
        <v>2.0182937641835279</v>
      </c>
      <c r="G200" s="104">
        <v>31.543346915352167</v>
      </c>
      <c r="H200" s="94">
        <v>48.060033363045292</v>
      </c>
      <c r="I200" s="95">
        <f t="shared" si="53"/>
        <v>2.7276866827444048E-2</v>
      </c>
      <c r="J200" s="95">
        <f t="shared" si="54"/>
        <v>7.6582391300074409E-2</v>
      </c>
      <c r="K200" s="95">
        <f t="shared" si="55"/>
        <v>7.9924001446671514E-2</v>
      </c>
      <c r="L200" s="95">
        <f t="shared" si="56"/>
        <v>2.0182937641835277E-2</v>
      </c>
      <c r="M200" s="95">
        <f t="shared" si="57"/>
        <v>0.31543346915352166</v>
      </c>
      <c r="N200" s="95">
        <f t="shared" si="58"/>
        <v>0.4806003336304529</v>
      </c>
      <c r="O200" s="95">
        <f t="shared" si="64"/>
        <v>0.51939966636954682</v>
      </c>
      <c r="P200" s="95">
        <f t="shared" si="59"/>
        <v>5.2516142372792507E-2</v>
      </c>
      <c r="Q200" s="95">
        <f t="shared" si="60"/>
        <v>0.14744405177493305</v>
      </c>
      <c r="R200" s="95">
        <f t="shared" si="61"/>
        <v>0.15387765264717462</v>
      </c>
      <c r="S200" s="95">
        <f t="shared" si="62"/>
        <v>3.885820293822706E-2</v>
      </c>
      <c r="T200" s="95">
        <f t="shared" si="63"/>
        <v>0.60730395026687289</v>
      </c>
      <c r="U200" s="95">
        <f t="shared" si="65"/>
        <v>1</v>
      </c>
    </row>
    <row r="201" spans="1:27">
      <c r="A201" s="93" t="s">
        <v>32</v>
      </c>
      <c r="B201" s="93">
        <v>2004</v>
      </c>
      <c r="C201" s="94">
        <v>3.9889271143328573</v>
      </c>
      <c r="D201" s="94">
        <v>5.9588924973871737</v>
      </c>
      <c r="E201" s="94">
        <v>6.4067612157042433</v>
      </c>
      <c r="F201" s="94">
        <v>1.8546916929908623</v>
      </c>
      <c r="G201" s="104">
        <v>29.896621100389758</v>
      </c>
      <c r="H201" s="94">
        <v>51.894106379195094</v>
      </c>
      <c r="I201" s="95">
        <f t="shared" si="53"/>
        <v>3.9889271143328575E-2</v>
      </c>
      <c r="J201" s="95">
        <f t="shared" si="54"/>
        <v>5.9588924973871735E-2</v>
      </c>
      <c r="K201" s="95">
        <f t="shared" si="55"/>
        <v>6.4067612157042431E-2</v>
      </c>
      <c r="L201" s="95">
        <f t="shared" si="56"/>
        <v>1.8546916929908622E-2</v>
      </c>
      <c r="M201" s="95">
        <f t="shared" si="57"/>
        <v>0.29896621100389759</v>
      </c>
      <c r="N201" s="95">
        <f t="shared" si="58"/>
        <v>0.51894106379195093</v>
      </c>
      <c r="O201" s="95">
        <f t="shared" si="64"/>
        <v>0.48105893620804896</v>
      </c>
      <c r="P201" s="95">
        <f t="shared" si="59"/>
        <v>8.2919717608316526E-2</v>
      </c>
      <c r="Q201" s="95">
        <f t="shared" si="60"/>
        <v>0.12387032126163569</v>
      </c>
      <c r="R201" s="95">
        <f t="shared" si="61"/>
        <v>0.13318038047906544</v>
      </c>
      <c r="S201" s="95">
        <f t="shared" si="62"/>
        <v>3.8554354849126907E-2</v>
      </c>
      <c r="T201" s="95">
        <f t="shared" si="63"/>
        <v>0.62147522580185544</v>
      </c>
      <c r="U201" s="95">
        <f t="shared" si="65"/>
        <v>1</v>
      </c>
    </row>
    <row r="202" spans="1:27">
      <c r="A202" s="93" t="s">
        <v>32</v>
      </c>
      <c r="B202" s="93">
        <v>2005</v>
      </c>
      <c r="C202" s="94">
        <v>2.9541295400547445</v>
      </c>
      <c r="D202" s="94">
        <v>5.9946488870758552</v>
      </c>
      <c r="E202" s="94">
        <v>5.8917431109740006</v>
      </c>
      <c r="F202" s="94">
        <v>1.5361615785160441</v>
      </c>
      <c r="G202" s="104">
        <v>29.614305961999047</v>
      </c>
      <c r="H202" s="94">
        <v>54.009010921380309</v>
      </c>
      <c r="I202" s="95">
        <f t="shared" si="53"/>
        <v>2.9541295400547445E-2</v>
      </c>
      <c r="J202" s="95">
        <f t="shared" si="54"/>
        <v>5.9946488870758555E-2</v>
      </c>
      <c r="K202" s="95">
        <f t="shared" si="55"/>
        <v>5.8917431109740008E-2</v>
      </c>
      <c r="L202" s="95">
        <f t="shared" si="56"/>
        <v>1.536161578516044E-2</v>
      </c>
      <c r="M202" s="95">
        <f t="shared" si="57"/>
        <v>0.29614305961999049</v>
      </c>
      <c r="N202" s="95">
        <f t="shared" si="58"/>
        <v>0.54009010921380307</v>
      </c>
      <c r="O202" s="95">
        <f t="shared" si="64"/>
        <v>0.45990989078619693</v>
      </c>
      <c r="P202" s="95">
        <f t="shared" si="59"/>
        <v>6.4232789927713502E-2</v>
      </c>
      <c r="Q202" s="95">
        <f t="shared" si="60"/>
        <v>0.13034398709773889</v>
      </c>
      <c r="R202" s="95">
        <f t="shared" si="61"/>
        <v>0.12810646670160344</v>
      </c>
      <c r="S202" s="95">
        <f t="shared" si="62"/>
        <v>3.3401359903133185E-2</v>
      </c>
      <c r="T202" s="95">
        <f t="shared" si="63"/>
        <v>0.64391539636981099</v>
      </c>
      <c r="U202" s="95">
        <f t="shared" si="65"/>
        <v>1</v>
      </c>
    </row>
    <row r="203" spans="1:27">
      <c r="A203" s="93" t="s">
        <v>32</v>
      </c>
      <c r="B203" s="93">
        <v>2006</v>
      </c>
      <c r="C203" s="94">
        <v>3.1948763797835227</v>
      </c>
      <c r="D203" s="94">
        <v>6.1498300986904395</v>
      </c>
      <c r="E203" s="94">
        <v>6.0062429548134117</v>
      </c>
      <c r="F203" s="94">
        <v>1.4157453601826353</v>
      </c>
      <c r="G203" s="104">
        <v>29.326123092326899</v>
      </c>
      <c r="H203" s="94">
        <v>53.907182114203103</v>
      </c>
      <c r="I203" s="95">
        <f t="shared" si="53"/>
        <v>3.1948763797835227E-2</v>
      </c>
      <c r="J203" s="95">
        <f t="shared" si="54"/>
        <v>6.1498300986904397E-2</v>
      </c>
      <c r="K203" s="95">
        <f t="shared" si="55"/>
        <v>6.0062429548134115E-2</v>
      </c>
      <c r="L203" s="95">
        <f t="shared" si="56"/>
        <v>1.4157453601826353E-2</v>
      </c>
      <c r="M203" s="95">
        <f t="shared" si="57"/>
        <v>0.293261230923269</v>
      </c>
      <c r="N203" s="95">
        <f t="shared" si="58"/>
        <v>0.539071821142031</v>
      </c>
      <c r="O203" s="95">
        <f t="shared" si="64"/>
        <v>0.46092817885796911</v>
      </c>
      <c r="P203" s="95">
        <f t="shared" si="59"/>
        <v>6.9313973983959776E-2</v>
      </c>
      <c r="Q203" s="95">
        <f t="shared" si="60"/>
        <v>0.13342274091221173</v>
      </c>
      <c r="R203" s="95">
        <f t="shared" si="61"/>
        <v>0.13030756699872284</v>
      </c>
      <c r="S203" s="95">
        <f t="shared" si="62"/>
        <v>3.0715096735686551E-2</v>
      </c>
      <c r="T203" s="95">
        <f t="shared" si="63"/>
        <v>0.63624062136941906</v>
      </c>
      <c r="U203" s="95">
        <f t="shared" si="65"/>
        <v>1</v>
      </c>
    </row>
    <row r="204" spans="1:27">
      <c r="A204" s="93" t="s">
        <v>32</v>
      </c>
      <c r="B204" s="93">
        <v>2007</v>
      </c>
      <c r="C204" s="94">
        <v>3.1948763797835227</v>
      </c>
      <c r="D204" s="94">
        <v>6.1498300986904395</v>
      </c>
      <c r="E204" s="94">
        <v>6.0062429548134117</v>
      </c>
      <c r="F204" s="94">
        <v>1.4157453601826353</v>
      </c>
      <c r="G204" s="104">
        <v>29.326123092326899</v>
      </c>
      <c r="H204" s="94">
        <v>53.907182114203103</v>
      </c>
      <c r="I204" s="95">
        <f t="shared" si="53"/>
        <v>3.1948763797835227E-2</v>
      </c>
      <c r="J204" s="95">
        <f t="shared" si="54"/>
        <v>6.1498300986904397E-2</v>
      </c>
      <c r="K204" s="95">
        <f t="shared" si="55"/>
        <v>6.0062429548134115E-2</v>
      </c>
      <c r="L204" s="95">
        <f t="shared" si="56"/>
        <v>1.4157453601826353E-2</v>
      </c>
      <c r="M204" s="95">
        <f t="shared" si="57"/>
        <v>0.293261230923269</v>
      </c>
      <c r="N204" s="95">
        <f t="shared" si="58"/>
        <v>0.539071821142031</v>
      </c>
      <c r="O204" s="95">
        <f t="shared" si="64"/>
        <v>0.46092817885796911</v>
      </c>
      <c r="P204" s="95">
        <f t="shared" si="59"/>
        <v>6.9313973983959776E-2</v>
      </c>
      <c r="Q204" s="95">
        <f t="shared" si="60"/>
        <v>0.13342274091221173</v>
      </c>
      <c r="R204" s="95">
        <f t="shared" si="61"/>
        <v>0.13030756699872284</v>
      </c>
      <c r="S204" s="95">
        <f t="shared" si="62"/>
        <v>3.0715096735686551E-2</v>
      </c>
      <c r="T204" s="95">
        <f t="shared" si="63"/>
        <v>0.63624062136941906</v>
      </c>
      <c r="U204" s="95">
        <f t="shared" si="65"/>
        <v>1</v>
      </c>
    </row>
    <row r="205" spans="1:27">
      <c r="A205" s="93" t="s">
        <v>32</v>
      </c>
      <c r="B205" s="93">
        <v>2008</v>
      </c>
      <c r="C205" s="94">
        <v>3.1948763797835227</v>
      </c>
      <c r="D205" s="94">
        <v>6.1498300986904395</v>
      </c>
      <c r="E205" s="94">
        <v>6.0062429548134117</v>
      </c>
      <c r="F205" s="94">
        <v>1.4157453601826353</v>
      </c>
      <c r="G205" s="104">
        <v>29.326123092326899</v>
      </c>
      <c r="H205" s="94">
        <v>53.907182114203103</v>
      </c>
      <c r="I205" s="95">
        <f t="shared" si="53"/>
        <v>3.1948763797835227E-2</v>
      </c>
      <c r="J205" s="95">
        <f t="shared" si="54"/>
        <v>6.1498300986904397E-2</v>
      </c>
      <c r="K205" s="95">
        <f t="shared" si="55"/>
        <v>6.0062429548134115E-2</v>
      </c>
      <c r="L205" s="95">
        <f t="shared" si="56"/>
        <v>1.4157453601826353E-2</v>
      </c>
      <c r="M205" s="95">
        <f t="shared" si="57"/>
        <v>0.293261230923269</v>
      </c>
      <c r="N205" s="95">
        <f t="shared" si="58"/>
        <v>0.539071821142031</v>
      </c>
      <c r="O205" s="95">
        <f t="shared" si="64"/>
        <v>0.46092817885796911</v>
      </c>
      <c r="P205" s="95">
        <f t="shared" si="59"/>
        <v>6.9313973983959776E-2</v>
      </c>
      <c r="Q205" s="95">
        <f t="shared" si="60"/>
        <v>0.13342274091221173</v>
      </c>
      <c r="R205" s="95">
        <f t="shared" si="61"/>
        <v>0.13030756699872284</v>
      </c>
      <c r="S205" s="95">
        <f t="shared" si="62"/>
        <v>3.0715096735686551E-2</v>
      </c>
      <c r="T205" s="95">
        <f t="shared" si="63"/>
        <v>0.63624062136941906</v>
      </c>
      <c r="U205" s="95">
        <f t="shared" si="65"/>
        <v>1</v>
      </c>
    </row>
    <row r="206" spans="1:27" s="97" customFormat="1">
      <c r="A206" s="97" t="s">
        <v>33</v>
      </c>
      <c r="B206" s="97">
        <v>1980</v>
      </c>
      <c r="C206" s="98">
        <v>0.25190270520174007</v>
      </c>
      <c r="D206" s="98">
        <v>4.3824505062557764</v>
      </c>
      <c r="E206" s="98">
        <v>4.5002965391672003</v>
      </c>
      <c r="F206" s="98">
        <v>0.48074811649696347</v>
      </c>
      <c r="G206" s="98"/>
      <c r="H206" s="98"/>
      <c r="I206" s="99">
        <f t="shared" si="53"/>
        <v>2.5190270520174009E-3</v>
      </c>
      <c r="J206" s="99">
        <f t="shared" si="54"/>
        <v>4.3824505062557764E-2</v>
      </c>
      <c r="K206" s="99">
        <f t="shared" si="55"/>
        <v>4.5002965391672006E-2</v>
      </c>
      <c r="L206" s="99">
        <f t="shared" si="56"/>
        <v>4.8074811649696349E-3</v>
      </c>
      <c r="M206" s="99">
        <f t="shared" si="57"/>
        <v>0</v>
      </c>
      <c r="N206" s="99">
        <f t="shared" si="58"/>
        <v>0</v>
      </c>
      <c r="O206" s="99">
        <f t="shared" si="64"/>
        <v>9.6153978671216805E-2</v>
      </c>
      <c r="P206" s="99">
        <f t="shared" si="59"/>
        <v>2.6197845235617467E-2</v>
      </c>
      <c r="Q206" s="99">
        <f t="shared" si="60"/>
        <v>0.45577422451138155</v>
      </c>
      <c r="R206" s="99">
        <f t="shared" si="61"/>
        <v>0.46803019504322818</v>
      </c>
      <c r="S206" s="99">
        <f t="shared" si="62"/>
        <v>4.9997735209772756E-2</v>
      </c>
      <c r="T206" s="99">
        <f t="shared" si="63"/>
        <v>0</v>
      </c>
      <c r="U206" s="99">
        <f t="shared" si="65"/>
        <v>1</v>
      </c>
      <c r="V206" s="98"/>
      <c r="W206" s="98"/>
      <c r="X206" s="98"/>
      <c r="Y206" s="98"/>
      <c r="Z206" s="98"/>
      <c r="AA206" s="98"/>
    </row>
    <row r="207" spans="1:27">
      <c r="A207" s="93" t="s">
        <v>33</v>
      </c>
      <c r="B207" s="93">
        <v>1981</v>
      </c>
      <c r="C207" s="94">
        <v>0.23259993886453281</v>
      </c>
      <c r="D207" s="94">
        <v>5.4898903704527635</v>
      </c>
      <c r="E207" s="94">
        <v>5.208812102670068</v>
      </c>
      <c r="F207" s="94">
        <v>0.62940932784438153</v>
      </c>
      <c r="I207" s="95">
        <f t="shared" si="53"/>
        <v>2.3259993886453282E-3</v>
      </c>
      <c r="J207" s="95">
        <f t="shared" si="54"/>
        <v>5.4898903704527637E-2</v>
      </c>
      <c r="K207" s="95">
        <f t="shared" si="55"/>
        <v>5.2088121026700678E-2</v>
      </c>
      <c r="L207" s="95">
        <f t="shared" si="56"/>
        <v>6.2940932784438155E-3</v>
      </c>
      <c r="M207" s="95">
        <f t="shared" si="57"/>
        <v>0</v>
      </c>
      <c r="N207" s="95">
        <f t="shared" si="58"/>
        <v>0</v>
      </c>
      <c r="O207" s="95">
        <f t="shared" si="64"/>
        <v>0.11560711739831746</v>
      </c>
      <c r="P207" s="95">
        <f t="shared" si="59"/>
        <v>2.0119863214227852E-2</v>
      </c>
      <c r="Q207" s="95">
        <f t="shared" si="60"/>
        <v>0.47487477362986852</v>
      </c>
      <c r="R207" s="95">
        <f t="shared" si="61"/>
        <v>0.45056154152891947</v>
      </c>
      <c r="S207" s="95">
        <f t="shared" si="62"/>
        <v>5.4443821626984183E-2</v>
      </c>
      <c r="T207" s="95">
        <f t="shared" si="63"/>
        <v>0</v>
      </c>
      <c r="U207" s="95">
        <f t="shared" si="65"/>
        <v>1</v>
      </c>
    </row>
    <row r="208" spans="1:27">
      <c r="A208" s="93" t="s">
        <v>33</v>
      </c>
      <c r="B208" s="93">
        <v>1982</v>
      </c>
      <c r="C208" s="94">
        <v>5.5987772170545839E-2</v>
      </c>
      <c r="D208" s="94">
        <v>5.1689912429569596</v>
      </c>
      <c r="E208" s="94">
        <v>5.0046186942578341</v>
      </c>
      <c r="F208" s="94">
        <v>0.67639694577119236</v>
      </c>
      <c r="I208" s="95">
        <f t="shared" si="53"/>
        <v>5.5987772170545838E-4</v>
      </c>
      <c r="J208" s="95">
        <f t="shared" si="54"/>
        <v>5.1689912429569593E-2</v>
      </c>
      <c r="K208" s="95">
        <f t="shared" si="55"/>
        <v>5.0046186942578341E-2</v>
      </c>
      <c r="L208" s="95">
        <f t="shared" si="56"/>
        <v>6.7639694577119238E-3</v>
      </c>
      <c r="M208" s="95">
        <f t="shared" si="57"/>
        <v>0</v>
      </c>
      <c r="N208" s="95">
        <f t="shared" si="58"/>
        <v>0</v>
      </c>
      <c r="O208" s="95">
        <f t="shared" si="64"/>
        <v>0.10905994655156531</v>
      </c>
      <c r="P208" s="95">
        <f t="shared" si="59"/>
        <v>5.1336695038699575E-3</v>
      </c>
      <c r="Q208" s="95">
        <f t="shared" si="60"/>
        <v>0.47395871778765053</v>
      </c>
      <c r="R208" s="95">
        <f t="shared" si="61"/>
        <v>0.45888695644019678</v>
      </c>
      <c r="S208" s="95">
        <f t="shared" si="62"/>
        <v>6.2020656268282778E-2</v>
      </c>
      <c r="T208" s="95">
        <f t="shared" si="63"/>
        <v>0</v>
      </c>
      <c r="U208" s="95">
        <f t="shared" si="65"/>
        <v>1</v>
      </c>
    </row>
    <row r="209" spans="1:21">
      <c r="A209" s="93" t="s">
        <v>33</v>
      </c>
      <c r="B209" s="93">
        <v>1983</v>
      </c>
      <c r="C209" s="94">
        <v>0.10432958751952455</v>
      </c>
      <c r="D209" s="94">
        <v>4.0597048769555766</v>
      </c>
      <c r="E209" s="94">
        <v>4.9676938239788075</v>
      </c>
      <c r="F209" s="94">
        <v>0.54293890147686152</v>
      </c>
      <c r="I209" s="95">
        <f t="shared" si="53"/>
        <v>1.0432958751952456E-3</v>
      </c>
      <c r="J209" s="95">
        <f t="shared" si="54"/>
        <v>4.0597048769555763E-2</v>
      </c>
      <c r="K209" s="95">
        <f t="shared" si="55"/>
        <v>4.9676938239788075E-2</v>
      </c>
      <c r="L209" s="95">
        <f t="shared" si="56"/>
        <v>5.4293890147686149E-3</v>
      </c>
      <c r="M209" s="95">
        <f t="shared" si="57"/>
        <v>0</v>
      </c>
      <c r="N209" s="95">
        <f t="shared" si="58"/>
        <v>0</v>
      </c>
      <c r="O209" s="95">
        <f t="shared" si="64"/>
        <v>9.674667189930769E-2</v>
      </c>
      <c r="P209" s="95">
        <f t="shared" si="59"/>
        <v>1.0783790849995237E-2</v>
      </c>
      <c r="Q209" s="95">
        <f t="shared" si="60"/>
        <v>0.41962217379227773</v>
      </c>
      <c r="R209" s="95">
        <f t="shared" si="61"/>
        <v>0.51347438898457398</v>
      </c>
      <c r="S209" s="95">
        <f t="shared" si="62"/>
        <v>5.6119646373153094E-2</v>
      </c>
      <c r="T209" s="95">
        <f t="shared" si="63"/>
        <v>0</v>
      </c>
      <c r="U209" s="95">
        <f t="shared" si="65"/>
        <v>1</v>
      </c>
    </row>
    <row r="210" spans="1:21">
      <c r="A210" s="93" t="s">
        <v>33</v>
      </c>
      <c r="B210" s="93">
        <v>1984</v>
      </c>
      <c r="C210" s="94">
        <v>0.54355530888091419</v>
      </c>
      <c r="D210" s="94">
        <v>6.7051904895543748</v>
      </c>
      <c r="E210" s="94">
        <v>6.6923596857582703</v>
      </c>
      <c r="F210" s="94">
        <v>1.1485343991797474</v>
      </c>
      <c r="I210" s="95">
        <f t="shared" si="53"/>
        <v>5.4355530888091416E-3</v>
      </c>
      <c r="J210" s="95">
        <f t="shared" si="54"/>
        <v>6.7051904895543746E-2</v>
      </c>
      <c r="K210" s="95">
        <f t="shared" si="55"/>
        <v>6.6923596857582701E-2</v>
      </c>
      <c r="L210" s="95">
        <f t="shared" si="56"/>
        <v>1.1485343991797474E-2</v>
      </c>
      <c r="M210" s="95">
        <f t="shared" si="57"/>
        <v>0</v>
      </c>
      <c r="N210" s="95">
        <f t="shared" si="58"/>
        <v>0</v>
      </c>
      <c r="O210" s="95">
        <f t="shared" si="64"/>
        <v>0.15089639883373307</v>
      </c>
      <c r="P210" s="95">
        <f t="shared" si="59"/>
        <v>3.6021754865060554E-2</v>
      </c>
      <c r="Q210" s="95">
        <f t="shared" si="60"/>
        <v>0.44435722398800026</v>
      </c>
      <c r="R210" s="95">
        <f t="shared" si="61"/>
        <v>0.44350691848732077</v>
      </c>
      <c r="S210" s="95">
        <f t="shared" si="62"/>
        <v>7.6114102659618349E-2</v>
      </c>
      <c r="T210" s="95">
        <f t="shared" si="63"/>
        <v>0</v>
      </c>
      <c r="U210" s="95">
        <f t="shared" si="65"/>
        <v>1</v>
      </c>
    </row>
    <row r="211" spans="1:21">
      <c r="A211" s="93" t="s">
        <v>33</v>
      </c>
      <c r="B211" s="93">
        <v>1985</v>
      </c>
      <c r="C211" s="94">
        <v>1.0293619960204126</v>
      </c>
      <c r="D211" s="94">
        <v>7.1774229944354726</v>
      </c>
      <c r="E211" s="94">
        <v>7.2579737438482868</v>
      </c>
      <c r="F211" s="94">
        <v>0.845045104211537</v>
      </c>
      <c r="I211" s="95">
        <f t="shared" si="53"/>
        <v>1.0293619960204125E-2</v>
      </c>
      <c r="J211" s="95">
        <f t="shared" si="54"/>
        <v>7.1774229944354728E-2</v>
      </c>
      <c r="K211" s="95">
        <f t="shared" si="55"/>
        <v>7.2579737438482866E-2</v>
      </c>
      <c r="L211" s="95">
        <f t="shared" si="56"/>
        <v>8.4504510421153697E-3</v>
      </c>
      <c r="M211" s="95">
        <f t="shared" si="57"/>
        <v>0</v>
      </c>
      <c r="N211" s="95">
        <f t="shared" si="58"/>
        <v>0</v>
      </c>
      <c r="O211" s="95">
        <f t="shared" si="64"/>
        <v>0.1630980383851571</v>
      </c>
      <c r="P211" s="95">
        <f t="shared" si="59"/>
        <v>6.3113082549133254E-2</v>
      </c>
      <c r="Q211" s="95">
        <f t="shared" si="60"/>
        <v>0.44006801464318906</v>
      </c>
      <c r="R211" s="95">
        <f t="shared" si="61"/>
        <v>0.44500680791197095</v>
      </c>
      <c r="S211" s="95">
        <f t="shared" si="62"/>
        <v>5.1812094895706678E-2</v>
      </c>
      <c r="T211" s="95">
        <f t="shared" si="63"/>
        <v>0</v>
      </c>
      <c r="U211" s="95">
        <f t="shared" si="65"/>
        <v>0.99999999999999989</v>
      </c>
    </row>
    <row r="212" spans="1:21">
      <c r="A212" s="93" t="s">
        <v>33</v>
      </c>
      <c r="B212" s="93">
        <v>1986</v>
      </c>
      <c r="C212" s="94">
        <v>0.51449520415626082</v>
      </c>
      <c r="D212" s="94">
        <v>6.157224750022503</v>
      </c>
      <c r="E212" s="94">
        <v>6.9809757989194532</v>
      </c>
      <c r="F212" s="94">
        <v>0.88306820439926093</v>
      </c>
      <c r="I212" s="95">
        <f t="shared" si="53"/>
        <v>5.1449520415626079E-3</v>
      </c>
      <c r="J212" s="95">
        <f t="shared" si="54"/>
        <v>6.1572247500225032E-2</v>
      </c>
      <c r="K212" s="95">
        <f t="shared" si="55"/>
        <v>6.9809757989194532E-2</v>
      </c>
      <c r="L212" s="95">
        <f t="shared" si="56"/>
        <v>8.8306820439926093E-3</v>
      </c>
      <c r="M212" s="95">
        <f t="shared" si="57"/>
        <v>0</v>
      </c>
      <c r="N212" s="95">
        <f t="shared" si="58"/>
        <v>0</v>
      </c>
      <c r="O212" s="95">
        <f t="shared" si="64"/>
        <v>0.14535763957497477</v>
      </c>
      <c r="P212" s="95">
        <f t="shared" si="59"/>
        <v>3.5395126507326548E-2</v>
      </c>
      <c r="Q212" s="95">
        <f t="shared" si="60"/>
        <v>0.42359140998892159</v>
      </c>
      <c r="R212" s="95">
        <f t="shared" si="61"/>
        <v>0.48026205016343149</v>
      </c>
      <c r="S212" s="95">
        <f t="shared" si="62"/>
        <v>6.0751413340320415E-2</v>
      </c>
      <c r="T212" s="95">
        <f t="shared" si="63"/>
        <v>0</v>
      </c>
      <c r="U212" s="95">
        <f t="shared" si="65"/>
        <v>1</v>
      </c>
    </row>
    <row r="213" spans="1:21">
      <c r="A213" s="93" t="s">
        <v>33</v>
      </c>
      <c r="B213" s="93">
        <v>1987</v>
      </c>
      <c r="C213" s="94">
        <v>0.32556301769229307</v>
      </c>
      <c r="D213" s="94">
        <v>6.1402257744322553</v>
      </c>
      <c r="E213" s="94">
        <v>7.7751993435153457</v>
      </c>
      <c r="F213" s="94">
        <v>0.83443379500804749</v>
      </c>
      <c r="I213" s="95">
        <f t="shared" si="53"/>
        <v>3.2556301769229305E-3</v>
      </c>
      <c r="J213" s="95">
        <f t="shared" si="54"/>
        <v>6.140225774432255E-2</v>
      </c>
      <c r="K213" s="95">
        <f t="shared" si="55"/>
        <v>7.775199343515346E-2</v>
      </c>
      <c r="L213" s="95">
        <f t="shared" si="56"/>
        <v>8.3443379500804746E-3</v>
      </c>
      <c r="M213" s="95">
        <f t="shared" si="57"/>
        <v>0</v>
      </c>
      <c r="N213" s="95">
        <f t="shared" si="58"/>
        <v>0</v>
      </c>
      <c r="O213" s="95">
        <f t="shared" si="64"/>
        <v>0.15075421930647939</v>
      </c>
      <c r="P213" s="95">
        <f t="shared" si="59"/>
        <v>2.1595615644457149E-2</v>
      </c>
      <c r="Q213" s="95">
        <f t="shared" si="60"/>
        <v>0.40730042599665728</v>
      </c>
      <c r="R213" s="95">
        <f t="shared" si="61"/>
        <v>0.51575334868131073</v>
      </c>
      <c r="S213" s="95">
        <f t="shared" si="62"/>
        <v>5.535060967757495E-2</v>
      </c>
      <c r="T213" s="95">
        <f t="shared" si="63"/>
        <v>0</v>
      </c>
      <c r="U213" s="95">
        <f t="shared" si="65"/>
        <v>1</v>
      </c>
    </row>
    <row r="214" spans="1:21">
      <c r="A214" s="93" t="s">
        <v>33</v>
      </c>
      <c r="B214" s="93">
        <v>1988</v>
      </c>
      <c r="C214" s="94">
        <v>0.38746637149516266</v>
      </c>
      <c r="D214" s="94">
        <v>5.9068715412379094</v>
      </c>
      <c r="E214" s="94">
        <v>7.6214841976702434</v>
      </c>
      <c r="F214" s="94">
        <v>1.2377198876111959</v>
      </c>
      <c r="I214" s="95">
        <f t="shared" si="53"/>
        <v>3.8746637149516265E-3</v>
      </c>
      <c r="J214" s="95">
        <f t="shared" si="54"/>
        <v>5.9068715412379097E-2</v>
      </c>
      <c r="K214" s="95">
        <f t="shared" si="55"/>
        <v>7.6214841976702433E-2</v>
      </c>
      <c r="L214" s="95">
        <f t="shared" si="56"/>
        <v>1.237719887611196E-2</v>
      </c>
      <c r="M214" s="95">
        <f t="shared" si="57"/>
        <v>0</v>
      </c>
      <c r="N214" s="95">
        <f t="shared" si="58"/>
        <v>0</v>
      </c>
      <c r="O214" s="95">
        <f t="shared" si="64"/>
        <v>0.15153541998014511</v>
      </c>
      <c r="P214" s="95">
        <f t="shared" si="59"/>
        <v>2.5569360057597777E-2</v>
      </c>
      <c r="Q214" s="95">
        <f t="shared" si="60"/>
        <v>0.38980137726294328</v>
      </c>
      <c r="R214" s="95">
        <f t="shared" si="61"/>
        <v>0.50295067639426128</v>
      </c>
      <c r="S214" s="95">
        <f t="shared" si="62"/>
        <v>8.1678586285197738E-2</v>
      </c>
      <c r="T214" s="95">
        <f t="shared" si="63"/>
        <v>0</v>
      </c>
      <c r="U214" s="95">
        <f t="shared" si="65"/>
        <v>1</v>
      </c>
    </row>
    <row r="215" spans="1:21">
      <c r="A215" s="93" t="s">
        <v>33</v>
      </c>
      <c r="B215" s="93">
        <v>1989</v>
      </c>
      <c r="C215" s="94">
        <v>0.32102062231335515</v>
      </c>
      <c r="D215" s="94">
        <v>5.5257726654603507</v>
      </c>
      <c r="E215" s="94">
        <v>7.2033504427912618</v>
      </c>
      <c r="F215" s="94">
        <v>1.2314748879227777</v>
      </c>
      <c r="I215" s="95">
        <f t="shared" si="53"/>
        <v>3.2102062231335517E-3</v>
      </c>
      <c r="J215" s="95">
        <f t="shared" si="54"/>
        <v>5.525772665460351E-2</v>
      </c>
      <c r="K215" s="95">
        <f t="shared" si="55"/>
        <v>7.203350442791262E-2</v>
      </c>
      <c r="L215" s="95">
        <f t="shared" si="56"/>
        <v>1.2314748879227778E-2</v>
      </c>
      <c r="M215" s="95">
        <f t="shared" si="57"/>
        <v>0</v>
      </c>
      <c r="N215" s="95">
        <f t="shared" si="58"/>
        <v>0</v>
      </c>
      <c r="O215" s="95">
        <f t="shared" si="64"/>
        <v>0.14281618618487746</v>
      </c>
      <c r="P215" s="95">
        <f t="shared" si="59"/>
        <v>2.2477887898349959E-2</v>
      </c>
      <c r="Q215" s="95">
        <f t="shared" si="60"/>
        <v>0.38691501384214005</v>
      </c>
      <c r="R215" s="95">
        <f t="shared" si="61"/>
        <v>0.50437913483184804</v>
      </c>
      <c r="S215" s="95">
        <f t="shared" si="62"/>
        <v>8.622796342766198E-2</v>
      </c>
      <c r="T215" s="95">
        <f t="shared" si="63"/>
        <v>0</v>
      </c>
      <c r="U215" s="95">
        <f t="shared" si="65"/>
        <v>1</v>
      </c>
    </row>
    <row r="216" spans="1:21">
      <c r="A216" s="93" t="s">
        <v>33</v>
      </c>
      <c r="B216" s="93">
        <v>1990</v>
      </c>
      <c r="C216" s="94">
        <v>0.40931959445224531</v>
      </c>
      <c r="D216" s="94">
        <v>5.4032401021590646</v>
      </c>
      <c r="E216" s="94">
        <v>7.2632438631981779</v>
      </c>
      <c r="F216" s="94">
        <v>1.0302913192678427</v>
      </c>
      <c r="I216" s="95">
        <f t="shared" si="53"/>
        <v>4.0931959445224533E-3</v>
      </c>
      <c r="J216" s="95">
        <f t="shared" si="54"/>
        <v>5.4032401021590647E-2</v>
      </c>
      <c r="K216" s="95">
        <f t="shared" si="55"/>
        <v>7.263243863198178E-2</v>
      </c>
      <c r="L216" s="95">
        <f t="shared" si="56"/>
        <v>1.0302913192678427E-2</v>
      </c>
      <c r="M216" s="95">
        <f t="shared" si="57"/>
        <v>0</v>
      </c>
      <c r="N216" s="95">
        <f t="shared" si="58"/>
        <v>0</v>
      </c>
      <c r="O216" s="95">
        <f t="shared" si="64"/>
        <v>0.1410609487907733</v>
      </c>
      <c r="P216" s="95">
        <f t="shared" si="59"/>
        <v>2.9017215463321672E-2</v>
      </c>
      <c r="Q216" s="95">
        <f t="shared" si="60"/>
        <v>0.38304294338565281</v>
      </c>
      <c r="R216" s="95">
        <f t="shared" si="61"/>
        <v>0.51490110661110633</v>
      </c>
      <c r="S216" s="95">
        <f t="shared" si="62"/>
        <v>7.3038734539919201E-2</v>
      </c>
      <c r="T216" s="95">
        <f t="shared" si="63"/>
        <v>0</v>
      </c>
      <c r="U216" s="95">
        <f t="shared" si="65"/>
        <v>1</v>
      </c>
    </row>
    <row r="217" spans="1:21">
      <c r="A217" s="93" t="s">
        <v>33</v>
      </c>
      <c r="B217" s="93">
        <v>1991</v>
      </c>
      <c r="C217" s="94">
        <v>0.2946106514366027</v>
      </c>
      <c r="D217" s="94">
        <v>5.4594894612093139</v>
      </c>
      <c r="E217" s="94">
        <v>6.7770396584342514</v>
      </c>
      <c r="F217" s="94">
        <v>0.76649297607237588</v>
      </c>
      <c r="I217" s="95">
        <f t="shared" si="53"/>
        <v>2.9461065143660272E-3</v>
      </c>
      <c r="J217" s="95">
        <f t="shared" si="54"/>
        <v>5.4594894612093138E-2</v>
      </c>
      <c r="K217" s="95">
        <f t="shared" si="55"/>
        <v>6.7770396584342515E-2</v>
      </c>
      <c r="L217" s="95">
        <f t="shared" si="56"/>
        <v>7.6649297607237592E-3</v>
      </c>
      <c r="M217" s="95">
        <f t="shared" si="57"/>
        <v>0</v>
      </c>
      <c r="N217" s="95">
        <f t="shared" si="58"/>
        <v>0</v>
      </c>
      <c r="O217" s="95">
        <f t="shared" si="64"/>
        <v>0.13297632747152544</v>
      </c>
      <c r="P217" s="95">
        <f t="shared" si="59"/>
        <v>2.2155120166007628E-2</v>
      </c>
      <c r="Q217" s="95">
        <f t="shared" si="60"/>
        <v>0.41056100473058771</v>
      </c>
      <c r="R217" s="95">
        <f t="shared" si="61"/>
        <v>0.50964256475540259</v>
      </c>
      <c r="S217" s="95">
        <f t="shared" si="62"/>
        <v>5.7641310348002128E-2</v>
      </c>
      <c r="T217" s="95">
        <f t="shared" si="63"/>
        <v>0</v>
      </c>
      <c r="U217" s="95">
        <f t="shared" si="65"/>
        <v>1</v>
      </c>
    </row>
    <row r="218" spans="1:21">
      <c r="A218" s="93" t="s">
        <v>33</v>
      </c>
      <c r="B218" s="93">
        <v>1992</v>
      </c>
      <c r="C218" s="94">
        <v>0.18962210178743974</v>
      </c>
      <c r="D218" s="94">
        <v>3.9699600022405259</v>
      </c>
      <c r="E218" s="94">
        <v>6.8701436945846055</v>
      </c>
      <c r="F218" s="94">
        <v>0.85908796710320434</v>
      </c>
      <c r="I218" s="95">
        <f t="shared" ref="I218:I279" si="66">C218/100</f>
        <v>1.8962210178743973E-3</v>
      </c>
      <c r="J218" s="95">
        <f t="shared" si="54"/>
        <v>3.969960002240526E-2</v>
      </c>
      <c r="K218" s="95">
        <f t="shared" si="55"/>
        <v>6.8701436945846059E-2</v>
      </c>
      <c r="L218" s="95">
        <f t="shared" si="56"/>
        <v>8.5908796710320433E-3</v>
      </c>
      <c r="M218" s="95">
        <f t="shared" si="57"/>
        <v>0</v>
      </c>
      <c r="N218" s="95">
        <f t="shared" si="58"/>
        <v>0</v>
      </c>
      <c r="O218" s="95">
        <f t="shared" si="64"/>
        <v>0.11888813765715776</v>
      </c>
      <c r="P218" s="95">
        <f t="shared" si="59"/>
        <v>1.5949623362278596E-2</v>
      </c>
      <c r="Q218" s="95">
        <f t="shared" si="60"/>
        <v>0.33392397933668122</v>
      </c>
      <c r="R218" s="95">
        <f t="shared" si="61"/>
        <v>0.57786620515465559</v>
      </c>
      <c r="S218" s="95">
        <f t="shared" si="62"/>
        <v>7.22601921463846E-2</v>
      </c>
      <c r="T218" s="95">
        <f t="shared" si="63"/>
        <v>0</v>
      </c>
      <c r="U218" s="95">
        <f t="shared" si="65"/>
        <v>1</v>
      </c>
    </row>
    <row r="219" spans="1:21">
      <c r="A219" s="93" t="s">
        <v>33</v>
      </c>
      <c r="B219" s="93">
        <v>1993</v>
      </c>
      <c r="C219" s="94">
        <v>0.500695265359409</v>
      </c>
      <c r="D219" s="94">
        <v>3.9581464770628529</v>
      </c>
      <c r="E219" s="94">
        <v>11.218424929049268</v>
      </c>
      <c r="F219" s="94">
        <v>0.83047433791570147</v>
      </c>
      <c r="I219" s="95">
        <f t="shared" si="66"/>
        <v>5.0069526535940897E-3</v>
      </c>
      <c r="J219" s="95">
        <f t="shared" si="54"/>
        <v>3.958146477062853E-2</v>
      </c>
      <c r="K219" s="95">
        <f t="shared" si="55"/>
        <v>0.11218424929049269</v>
      </c>
      <c r="L219" s="95">
        <f t="shared" si="56"/>
        <v>8.3047433791570147E-3</v>
      </c>
      <c r="M219" s="95">
        <f t="shared" si="57"/>
        <v>0</v>
      </c>
      <c r="N219" s="95">
        <f t="shared" si="58"/>
        <v>0</v>
      </c>
      <c r="O219" s="95">
        <f t="shared" si="64"/>
        <v>0.16507741009387231</v>
      </c>
      <c r="P219" s="95">
        <f t="shared" si="59"/>
        <v>3.033093777487092E-2</v>
      </c>
      <c r="Q219" s="95">
        <f t="shared" si="60"/>
        <v>0.23977517425382602</v>
      </c>
      <c r="R219" s="95">
        <f t="shared" si="61"/>
        <v>0.67958571210136143</v>
      </c>
      <c r="S219" s="95">
        <f t="shared" si="62"/>
        <v>5.0308175869941685E-2</v>
      </c>
      <c r="T219" s="95">
        <f t="shared" si="63"/>
        <v>0</v>
      </c>
      <c r="U219" s="95">
        <f t="shared" si="65"/>
        <v>1</v>
      </c>
    </row>
    <row r="220" spans="1:21">
      <c r="A220" s="93" t="s">
        <v>33</v>
      </c>
      <c r="B220" s="93">
        <v>1994</v>
      </c>
      <c r="C220" s="94">
        <v>0.18408951448167662</v>
      </c>
      <c r="D220" s="94">
        <v>4.9056515289127898</v>
      </c>
      <c r="E220" s="94">
        <v>5.6382659954134713</v>
      </c>
      <c r="F220" s="94">
        <v>0.89798750520203741</v>
      </c>
      <c r="I220" s="95">
        <f t="shared" si="66"/>
        <v>1.8408951448167662E-3</v>
      </c>
      <c r="J220" s="95">
        <f t="shared" si="54"/>
        <v>4.9056515289127897E-2</v>
      </c>
      <c r="K220" s="95">
        <f t="shared" si="55"/>
        <v>5.638265995413471E-2</v>
      </c>
      <c r="L220" s="95">
        <f t="shared" si="56"/>
        <v>8.9798750520203741E-3</v>
      </c>
      <c r="M220" s="95">
        <f t="shared" si="57"/>
        <v>0</v>
      </c>
      <c r="N220" s="95">
        <f t="shared" si="58"/>
        <v>0</v>
      </c>
      <c r="O220" s="95">
        <f t="shared" si="64"/>
        <v>0.11625994544009975</v>
      </c>
      <c r="P220" s="95">
        <f t="shared" si="59"/>
        <v>1.5834302500728807E-2</v>
      </c>
      <c r="Q220" s="95">
        <f t="shared" si="60"/>
        <v>0.42195543016492409</v>
      </c>
      <c r="R220" s="95">
        <f t="shared" si="61"/>
        <v>0.48497063834581422</v>
      </c>
      <c r="S220" s="95">
        <f t="shared" si="62"/>
        <v>7.723962898853283E-2</v>
      </c>
      <c r="T220" s="95">
        <f t="shared" si="63"/>
        <v>0</v>
      </c>
      <c r="U220" s="95">
        <f t="shared" si="65"/>
        <v>1</v>
      </c>
    </row>
    <row r="221" spans="1:21">
      <c r="A221" s="93" t="s">
        <v>33</v>
      </c>
      <c r="B221" s="93">
        <v>1995</v>
      </c>
      <c r="C221" s="94">
        <v>0.15101088863931977</v>
      </c>
      <c r="D221" s="94">
        <v>3.3875509802553903</v>
      </c>
      <c r="E221" s="94">
        <v>5.8733604894775135</v>
      </c>
      <c r="F221" s="94">
        <v>0.79244664249007901</v>
      </c>
      <c r="I221" s="95">
        <f t="shared" si="66"/>
        <v>1.5101088863931978E-3</v>
      </c>
      <c r="J221" s="95">
        <f t="shared" si="54"/>
        <v>3.3875509802553903E-2</v>
      </c>
      <c r="K221" s="95">
        <f t="shared" si="55"/>
        <v>5.8733604894775138E-2</v>
      </c>
      <c r="L221" s="95">
        <f t="shared" si="56"/>
        <v>7.9244664249007897E-3</v>
      </c>
      <c r="M221" s="95">
        <f t="shared" si="57"/>
        <v>0</v>
      </c>
      <c r="N221" s="95">
        <f t="shared" si="58"/>
        <v>0</v>
      </c>
      <c r="O221" s="95">
        <f t="shared" si="64"/>
        <v>0.10204369000862303</v>
      </c>
      <c r="P221" s="95">
        <f t="shared" si="59"/>
        <v>1.4798650325812294E-2</v>
      </c>
      <c r="Q221" s="95">
        <f t="shared" si="60"/>
        <v>0.33197064707961182</v>
      </c>
      <c r="R221" s="95">
        <f t="shared" si="61"/>
        <v>0.57557311862999028</v>
      </c>
      <c r="S221" s="95">
        <f t="shared" si="62"/>
        <v>7.7657583964585622E-2</v>
      </c>
      <c r="T221" s="95">
        <f t="shared" si="63"/>
        <v>0</v>
      </c>
      <c r="U221" s="95">
        <f t="shared" si="65"/>
        <v>1</v>
      </c>
    </row>
    <row r="222" spans="1:21">
      <c r="A222" s="93" t="s">
        <v>33</v>
      </c>
      <c r="B222" s="93">
        <v>1996</v>
      </c>
      <c r="C222" s="94">
        <v>0.40823400588540715</v>
      </c>
      <c r="D222" s="94">
        <v>4.1235538540851815</v>
      </c>
      <c r="E222" s="94">
        <v>5.5043109750958896</v>
      </c>
      <c r="F222" s="94">
        <v>0.67022923448932903</v>
      </c>
      <c r="I222" s="95">
        <f t="shared" si="66"/>
        <v>4.0823400588540712E-3</v>
      </c>
      <c r="J222" s="95">
        <f t="shared" si="54"/>
        <v>4.1235538540851817E-2</v>
      </c>
      <c r="K222" s="95">
        <f t="shared" si="55"/>
        <v>5.5043109750958899E-2</v>
      </c>
      <c r="L222" s="95">
        <f t="shared" si="56"/>
        <v>6.7022923448932905E-3</v>
      </c>
      <c r="M222" s="95">
        <f t="shared" si="57"/>
        <v>0</v>
      </c>
      <c r="N222" s="95">
        <f t="shared" si="58"/>
        <v>0</v>
      </c>
      <c r="O222" s="95">
        <f t="shared" si="64"/>
        <v>0.10706328069555808</v>
      </c>
      <c r="P222" s="95">
        <f t="shared" si="59"/>
        <v>3.8130160334452018E-2</v>
      </c>
      <c r="Q222" s="95">
        <f t="shared" si="60"/>
        <v>0.38515108329351455</v>
      </c>
      <c r="R222" s="95">
        <f t="shared" si="61"/>
        <v>0.51411753304550634</v>
      </c>
      <c r="S222" s="95">
        <f t="shared" si="62"/>
        <v>6.2601223326527108E-2</v>
      </c>
      <c r="T222" s="95">
        <f t="shared" si="63"/>
        <v>0</v>
      </c>
      <c r="U222" s="95">
        <f t="shared" si="65"/>
        <v>1</v>
      </c>
    </row>
    <row r="223" spans="1:21">
      <c r="A223" s="93" t="s">
        <v>33</v>
      </c>
      <c r="B223" s="93">
        <v>1997</v>
      </c>
      <c r="C223" s="94">
        <v>0.51510512564112176</v>
      </c>
      <c r="D223" s="94">
        <v>4.2234745295841805</v>
      </c>
      <c r="E223" s="94">
        <v>5.7416539469651431</v>
      </c>
      <c r="F223" s="94">
        <v>0.6871755744784166</v>
      </c>
      <c r="I223" s="95">
        <f t="shared" si="66"/>
        <v>5.151051256411218E-3</v>
      </c>
      <c r="J223" s="95">
        <f t="shared" si="54"/>
        <v>4.2234745295841807E-2</v>
      </c>
      <c r="K223" s="95">
        <f t="shared" si="55"/>
        <v>5.7416539469651431E-2</v>
      </c>
      <c r="L223" s="95">
        <f t="shared" si="56"/>
        <v>6.871755744784166E-3</v>
      </c>
      <c r="M223" s="95">
        <f t="shared" si="57"/>
        <v>0</v>
      </c>
      <c r="N223" s="95">
        <f t="shared" si="58"/>
        <v>0</v>
      </c>
      <c r="O223" s="95">
        <f t="shared" si="64"/>
        <v>0.11167409176668862</v>
      </c>
      <c r="P223" s="95">
        <f t="shared" si="59"/>
        <v>4.6125750162113524E-2</v>
      </c>
      <c r="Q223" s="95">
        <f t="shared" si="60"/>
        <v>0.37819645208379526</v>
      </c>
      <c r="R223" s="95">
        <f t="shared" si="61"/>
        <v>0.51414377821497781</v>
      </c>
      <c r="S223" s="95">
        <f t="shared" si="62"/>
        <v>6.1534019539113451E-2</v>
      </c>
      <c r="T223" s="95">
        <f t="shared" si="63"/>
        <v>0</v>
      </c>
      <c r="U223" s="95">
        <f t="shared" si="65"/>
        <v>1</v>
      </c>
    </row>
    <row r="224" spans="1:21">
      <c r="A224" s="93" t="s">
        <v>33</v>
      </c>
      <c r="B224" s="93">
        <v>1998</v>
      </c>
      <c r="C224" s="94">
        <v>0.1610072689826304</v>
      </c>
      <c r="D224" s="94">
        <v>4.8376781131648121</v>
      </c>
      <c r="E224" s="94">
        <v>6.3318779944129338</v>
      </c>
      <c r="F224" s="94">
        <v>0.71211816886502644</v>
      </c>
      <c r="I224" s="95">
        <f t="shared" si="66"/>
        <v>1.6100726898263041E-3</v>
      </c>
      <c r="J224" s="95">
        <f t="shared" si="54"/>
        <v>4.8376781131648124E-2</v>
      </c>
      <c r="K224" s="95">
        <f t="shared" si="55"/>
        <v>6.3318779944129336E-2</v>
      </c>
      <c r="L224" s="95">
        <f t="shared" si="56"/>
        <v>7.1211816886502643E-3</v>
      </c>
      <c r="M224" s="95">
        <f t="shared" si="57"/>
        <v>0</v>
      </c>
      <c r="N224" s="95">
        <f t="shared" si="58"/>
        <v>0</v>
      </c>
      <c r="O224" s="95">
        <f t="shared" si="64"/>
        <v>0.12042681545425403</v>
      </c>
      <c r="P224" s="95">
        <f t="shared" si="59"/>
        <v>1.3369719059273097E-2</v>
      </c>
      <c r="Q224" s="95">
        <f t="shared" si="60"/>
        <v>0.40171103876797926</v>
      </c>
      <c r="R224" s="95">
        <f t="shared" si="61"/>
        <v>0.52578638491177199</v>
      </c>
      <c r="S224" s="95">
        <f t="shared" si="62"/>
        <v>5.9132857260975683E-2</v>
      </c>
      <c r="T224" s="95">
        <f t="shared" si="63"/>
        <v>0</v>
      </c>
      <c r="U224" s="95">
        <f t="shared" si="65"/>
        <v>1</v>
      </c>
    </row>
    <row r="225" spans="1:27">
      <c r="A225" s="93" t="s">
        <v>33</v>
      </c>
      <c r="B225" s="93">
        <v>1999</v>
      </c>
      <c r="C225" s="94">
        <v>0.17665264593045696</v>
      </c>
      <c r="D225" s="94">
        <v>5.3575868066462355</v>
      </c>
      <c r="E225" s="94">
        <v>6.4798468528350996</v>
      </c>
      <c r="F225" s="94">
        <v>0.78996716959544244</v>
      </c>
      <c r="I225" s="95">
        <f t="shared" si="66"/>
        <v>1.7665264593045697E-3</v>
      </c>
      <c r="J225" s="95">
        <f t="shared" si="54"/>
        <v>5.3575868066462355E-2</v>
      </c>
      <c r="K225" s="95">
        <f t="shared" si="55"/>
        <v>6.4798468528351E-2</v>
      </c>
      <c r="L225" s="95">
        <f t="shared" si="56"/>
        <v>7.8996716959544248E-3</v>
      </c>
      <c r="M225" s="95">
        <f t="shared" si="57"/>
        <v>0</v>
      </c>
      <c r="N225" s="95">
        <f t="shared" si="58"/>
        <v>0</v>
      </c>
      <c r="O225" s="95">
        <f t="shared" si="64"/>
        <v>0.12804053475007235</v>
      </c>
      <c r="P225" s="95">
        <f t="shared" si="59"/>
        <v>1.3796618881299787E-2</v>
      </c>
      <c r="Q225" s="95">
        <f t="shared" si="60"/>
        <v>0.41842896213327541</v>
      </c>
      <c r="R225" s="95">
        <f t="shared" si="61"/>
        <v>0.50607777181526015</v>
      </c>
      <c r="S225" s="95">
        <f t="shared" si="62"/>
        <v>6.1696647170164688E-2</v>
      </c>
      <c r="T225" s="95">
        <f t="shared" si="63"/>
        <v>0</v>
      </c>
      <c r="U225" s="95">
        <f t="shared" si="65"/>
        <v>1</v>
      </c>
    </row>
    <row r="226" spans="1:27">
      <c r="A226" s="93" t="s">
        <v>33</v>
      </c>
      <c r="B226" s="93">
        <v>2000</v>
      </c>
      <c r="C226" s="94">
        <v>0.27971796537023447</v>
      </c>
      <c r="D226" s="94">
        <v>5.3734786085480311</v>
      </c>
      <c r="E226" s="94">
        <v>5.5399937534778454</v>
      </c>
      <c r="F226" s="94">
        <v>0.72222869535189826</v>
      </c>
      <c r="I226" s="95">
        <f t="shared" si="66"/>
        <v>2.7971796537023448E-3</v>
      </c>
      <c r="J226" s="95">
        <f t="shared" si="54"/>
        <v>5.373478608548031E-2</v>
      </c>
      <c r="K226" s="95">
        <f t="shared" si="55"/>
        <v>5.5399937534778454E-2</v>
      </c>
      <c r="L226" s="95">
        <f t="shared" si="56"/>
        <v>7.222286953518983E-3</v>
      </c>
      <c r="M226" s="95">
        <f t="shared" si="57"/>
        <v>0</v>
      </c>
      <c r="N226" s="95">
        <f t="shared" si="58"/>
        <v>0</v>
      </c>
      <c r="O226" s="95">
        <f t="shared" si="64"/>
        <v>0.11915419022748008</v>
      </c>
      <c r="P226" s="95">
        <f t="shared" si="59"/>
        <v>2.3475294056903774E-2</v>
      </c>
      <c r="Q226" s="95">
        <f t="shared" si="60"/>
        <v>0.45096849706161368</v>
      </c>
      <c r="R226" s="95">
        <f t="shared" si="61"/>
        <v>0.46494325905797457</v>
      </c>
      <c r="S226" s="95">
        <f t="shared" si="62"/>
        <v>6.0612949823508046E-2</v>
      </c>
      <c r="T226" s="95">
        <f t="shared" si="63"/>
        <v>0</v>
      </c>
      <c r="U226" s="95">
        <f t="shared" si="65"/>
        <v>1</v>
      </c>
    </row>
    <row r="227" spans="1:27">
      <c r="A227" s="93" t="s">
        <v>33</v>
      </c>
      <c r="B227" s="93">
        <v>2001</v>
      </c>
      <c r="C227" s="94">
        <v>0.42394319330040459</v>
      </c>
      <c r="D227" s="94">
        <v>4.7720479091690793</v>
      </c>
      <c r="E227" s="94">
        <v>6.4070405952090708</v>
      </c>
      <c r="F227" s="94">
        <v>0.50944791163244385</v>
      </c>
      <c r="I227" s="95">
        <f t="shared" si="66"/>
        <v>4.2394319330040457E-3</v>
      </c>
      <c r="J227" s="95">
        <f t="shared" si="54"/>
        <v>4.772047909169079E-2</v>
      </c>
      <c r="K227" s="95">
        <f t="shared" si="55"/>
        <v>6.4070405952090709E-2</v>
      </c>
      <c r="L227" s="95">
        <f t="shared" si="56"/>
        <v>5.0944791163244386E-3</v>
      </c>
      <c r="M227" s="95">
        <f t="shared" si="57"/>
        <v>0</v>
      </c>
      <c r="N227" s="95">
        <f t="shared" si="58"/>
        <v>0</v>
      </c>
      <c r="O227" s="95">
        <f t="shared" si="64"/>
        <v>0.12112479609310997</v>
      </c>
      <c r="P227" s="95">
        <f t="shared" si="59"/>
        <v>3.5000528956475166E-2</v>
      </c>
      <c r="Q227" s="95">
        <f t="shared" si="60"/>
        <v>0.39397778680269174</v>
      </c>
      <c r="R227" s="95">
        <f t="shared" si="61"/>
        <v>0.52896193032877492</v>
      </c>
      <c r="S227" s="95">
        <f t="shared" si="62"/>
        <v>4.205975391205824E-2</v>
      </c>
      <c r="T227" s="95">
        <f t="shared" si="63"/>
        <v>0</v>
      </c>
      <c r="U227" s="95">
        <f t="shared" si="65"/>
        <v>1</v>
      </c>
    </row>
    <row r="228" spans="1:27">
      <c r="A228" s="93" t="s">
        <v>33</v>
      </c>
      <c r="B228" s="93">
        <v>2002</v>
      </c>
      <c r="C228" s="94">
        <v>0.5495678500861354</v>
      </c>
      <c r="D228" s="94">
        <v>4.393901491702926</v>
      </c>
      <c r="E228" s="94">
        <v>6.1736528746634152</v>
      </c>
      <c r="F228" s="94">
        <v>0.45432340787032055</v>
      </c>
      <c r="I228" s="95">
        <f t="shared" si="66"/>
        <v>5.4956785008613536E-3</v>
      </c>
      <c r="J228" s="95">
        <f t="shared" si="54"/>
        <v>4.3939014917029257E-2</v>
      </c>
      <c r="K228" s="95">
        <f t="shared" si="55"/>
        <v>6.1736528746634149E-2</v>
      </c>
      <c r="L228" s="95">
        <f t="shared" si="56"/>
        <v>4.5432340787032056E-3</v>
      </c>
      <c r="M228" s="95">
        <f t="shared" si="57"/>
        <v>0</v>
      </c>
      <c r="N228" s="95">
        <f t="shared" si="58"/>
        <v>0</v>
      </c>
      <c r="O228" s="95">
        <f t="shared" si="64"/>
        <v>0.11571445624322797</v>
      </c>
      <c r="P228" s="95">
        <f t="shared" si="59"/>
        <v>4.7493447917256064E-2</v>
      </c>
      <c r="Q228" s="95">
        <f t="shared" si="60"/>
        <v>0.37971932240402956</v>
      </c>
      <c r="R228" s="95">
        <f t="shared" si="61"/>
        <v>0.53352477081053729</v>
      </c>
      <c r="S228" s="95">
        <f t="shared" si="62"/>
        <v>3.9262458868177003E-2</v>
      </c>
      <c r="T228" s="95">
        <f t="shared" si="63"/>
        <v>0</v>
      </c>
      <c r="U228" s="95">
        <f t="shared" si="65"/>
        <v>0.99999999999999989</v>
      </c>
    </row>
    <row r="229" spans="1:27">
      <c r="A229" s="93" t="s">
        <v>33</v>
      </c>
      <c r="B229" s="93">
        <v>2003</v>
      </c>
      <c r="C229" s="94">
        <v>0.44581145566643499</v>
      </c>
      <c r="D229" s="94">
        <v>5.4037942145013034</v>
      </c>
      <c r="E229" s="94">
        <v>7.388814265071983</v>
      </c>
      <c r="F229" s="94">
        <v>0.60211388299844881</v>
      </c>
      <c r="I229" s="95">
        <f t="shared" si="66"/>
        <v>4.45811455666435E-3</v>
      </c>
      <c r="J229" s="95">
        <f t="shared" si="54"/>
        <v>5.4037942145013035E-2</v>
      </c>
      <c r="K229" s="95">
        <f t="shared" si="55"/>
        <v>7.3888142650719829E-2</v>
      </c>
      <c r="L229" s="95">
        <f t="shared" si="56"/>
        <v>6.0211388299844879E-3</v>
      </c>
      <c r="M229" s="95">
        <f t="shared" si="57"/>
        <v>0</v>
      </c>
      <c r="N229" s="95">
        <f t="shared" si="58"/>
        <v>0</v>
      </c>
      <c r="O229" s="95">
        <f t="shared" si="64"/>
        <v>0.13840533818238168</v>
      </c>
      <c r="P229" s="95">
        <f t="shared" si="59"/>
        <v>3.2210567996949165E-2</v>
      </c>
      <c r="Q229" s="95">
        <f t="shared" si="60"/>
        <v>0.39043249960348564</v>
      </c>
      <c r="R229" s="95">
        <f t="shared" si="61"/>
        <v>0.53385327199847432</v>
      </c>
      <c r="S229" s="95">
        <f t="shared" si="62"/>
        <v>4.3503660401091014E-2</v>
      </c>
      <c r="T229" s="95">
        <f t="shared" si="63"/>
        <v>0</v>
      </c>
      <c r="U229" s="95">
        <f t="shared" si="65"/>
        <v>1.0000000000000002</v>
      </c>
    </row>
    <row r="230" spans="1:27">
      <c r="A230" s="93" t="s">
        <v>33</v>
      </c>
      <c r="B230" s="93">
        <v>2004</v>
      </c>
      <c r="C230" s="94">
        <v>0.47699371676893937</v>
      </c>
      <c r="D230" s="94">
        <v>4.9687230482511096</v>
      </c>
      <c r="E230" s="94">
        <v>7.5413821120466515</v>
      </c>
      <c r="F230" s="94">
        <v>0.46109999694856602</v>
      </c>
      <c r="I230" s="95">
        <f t="shared" si="66"/>
        <v>4.7699371676893938E-3</v>
      </c>
      <c r="J230" s="95">
        <f t="shared" si="54"/>
        <v>4.9687230482511092E-2</v>
      </c>
      <c r="K230" s="95">
        <f t="shared" si="55"/>
        <v>7.5413821120466518E-2</v>
      </c>
      <c r="L230" s="95">
        <f t="shared" si="56"/>
        <v>4.6109999694856603E-3</v>
      </c>
      <c r="M230" s="95">
        <f t="shared" si="57"/>
        <v>0</v>
      </c>
      <c r="N230" s="95">
        <f t="shared" si="58"/>
        <v>0</v>
      </c>
      <c r="O230" s="95">
        <f t="shared" si="64"/>
        <v>0.13448198874015266</v>
      </c>
      <c r="P230" s="95">
        <f t="shared" si="59"/>
        <v>3.5468966605676173E-2</v>
      </c>
      <c r="Q230" s="95">
        <f t="shared" si="60"/>
        <v>0.36947126487337439</v>
      </c>
      <c r="R230" s="95">
        <f t="shared" si="61"/>
        <v>0.56077264938564975</v>
      </c>
      <c r="S230" s="95">
        <f t="shared" si="62"/>
        <v>3.4287119135299797E-2</v>
      </c>
      <c r="T230" s="95">
        <f t="shared" si="63"/>
        <v>0</v>
      </c>
      <c r="U230" s="95">
        <f t="shared" si="65"/>
        <v>1</v>
      </c>
    </row>
    <row r="231" spans="1:27">
      <c r="A231" s="93" t="s">
        <v>33</v>
      </c>
      <c r="B231" s="93">
        <v>2005</v>
      </c>
      <c r="C231" s="94">
        <v>0.57610184608733206</v>
      </c>
      <c r="D231" s="94">
        <v>5.1538891981497947</v>
      </c>
      <c r="E231" s="94">
        <v>7.0193937355057603</v>
      </c>
      <c r="F231" s="94">
        <v>0.4709289098929284</v>
      </c>
      <c r="I231" s="95">
        <f t="shared" si="66"/>
        <v>5.761018460873321E-3</v>
      </c>
      <c r="J231" s="95">
        <f t="shared" si="54"/>
        <v>5.1538891981497949E-2</v>
      </c>
      <c r="K231" s="95">
        <f t="shared" si="55"/>
        <v>7.0193937355057606E-2</v>
      </c>
      <c r="L231" s="95">
        <f t="shared" si="56"/>
        <v>4.7092890989292842E-3</v>
      </c>
      <c r="M231" s="95">
        <f t="shared" si="57"/>
        <v>0</v>
      </c>
      <c r="N231" s="95">
        <f t="shared" si="58"/>
        <v>0</v>
      </c>
      <c r="O231" s="95">
        <f t="shared" si="64"/>
        <v>0.13220313689635815</v>
      </c>
      <c r="P231" s="95">
        <f t="shared" si="59"/>
        <v>4.3577017884149929E-2</v>
      </c>
      <c r="Q231" s="95">
        <f t="shared" si="60"/>
        <v>0.38984621084976473</v>
      </c>
      <c r="R231" s="95">
        <f t="shared" si="61"/>
        <v>0.53095515736579513</v>
      </c>
      <c r="S231" s="95">
        <f t="shared" si="62"/>
        <v>3.5621613900290235E-2</v>
      </c>
      <c r="T231" s="95">
        <f t="shared" si="63"/>
        <v>0</v>
      </c>
      <c r="U231" s="95">
        <f t="shared" si="65"/>
        <v>1</v>
      </c>
    </row>
    <row r="232" spans="1:27">
      <c r="A232" s="93" t="s">
        <v>33</v>
      </c>
      <c r="B232" s="93">
        <v>2006</v>
      </c>
      <c r="C232" s="94">
        <v>0.74644181382413122</v>
      </c>
      <c r="D232" s="94">
        <v>4.9289240366365155</v>
      </c>
      <c r="E232" s="94">
        <v>5.8850688267537858</v>
      </c>
      <c r="F232" s="94">
        <v>0.30618201525059185</v>
      </c>
      <c r="I232" s="95">
        <f t="shared" si="66"/>
        <v>7.4644181382413121E-3</v>
      </c>
      <c r="J232" s="95">
        <f t="shared" si="54"/>
        <v>4.9289240366365152E-2</v>
      </c>
      <c r="K232" s="95">
        <f t="shared" si="55"/>
        <v>5.8850688267537858E-2</v>
      </c>
      <c r="L232" s="95">
        <f t="shared" si="56"/>
        <v>3.0618201525059187E-3</v>
      </c>
      <c r="M232" s="95">
        <f t="shared" si="57"/>
        <v>0</v>
      </c>
      <c r="N232" s="95">
        <f t="shared" si="58"/>
        <v>0</v>
      </c>
      <c r="O232" s="95">
        <f t="shared" si="64"/>
        <v>0.11866616692465023</v>
      </c>
      <c r="P232" s="95">
        <f t="shared" si="59"/>
        <v>6.2902664943926379E-2</v>
      </c>
      <c r="Q232" s="95">
        <f t="shared" si="60"/>
        <v>0.41536051634382415</v>
      </c>
      <c r="R232" s="95">
        <f t="shared" si="61"/>
        <v>0.49593485483445698</v>
      </c>
      <c r="S232" s="95">
        <f t="shared" si="62"/>
        <v>2.5801963877792485E-2</v>
      </c>
      <c r="T232" s="95">
        <f t="shared" si="63"/>
        <v>0</v>
      </c>
      <c r="U232" s="95">
        <f t="shared" si="65"/>
        <v>1</v>
      </c>
    </row>
    <row r="233" spans="1:27">
      <c r="A233" s="93" t="s">
        <v>33</v>
      </c>
      <c r="B233" s="93">
        <v>2007</v>
      </c>
      <c r="C233" s="94">
        <v>0.74644181382413122</v>
      </c>
      <c r="D233" s="94">
        <v>4.9289240366365155</v>
      </c>
      <c r="E233" s="94">
        <v>5.8850688267537858</v>
      </c>
      <c r="F233" s="94">
        <v>0.30618201525059185</v>
      </c>
      <c r="I233" s="95">
        <f t="shared" si="66"/>
        <v>7.4644181382413121E-3</v>
      </c>
      <c r="J233" s="95">
        <f t="shared" ref="J233:J293" si="67">D233/100</f>
        <v>4.9289240366365152E-2</v>
      </c>
      <c r="K233" s="95">
        <f t="shared" ref="K233:K293" si="68">E233/100</f>
        <v>5.8850688267537858E-2</v>
      </c>
      <c r="L233" s="95">
        <f t="shared" ref="L233:L293" si="69">F233/100</f>
        <v>3.0618201525059187E-3</v>
      </c>
      <c r="M233" s="95">
        <f t="shared" ref="M233:M293" si="70">G233/100</f>
        <v>0</v>
      </c>
      <c r="N233" s="95">
        <f t="shared" ref="N233:N293" si="71">H233/100</f>
        <v>0</v>
      </c>
      <c r="O233" s="95">
        <f t="shared" si="64"/>
        <v>0.11866616692465023</v>
      </c>
      <c r="P233" s="95">
        <f t="shared" si="59"/>
        <v>6.2902664943926379E-2</v>
      </c>
      <c r="Q233" s="95">
        <f t="shared" si="60"/>
        <v>0.41536051634382415</v>
      </c>
      <c r="R233" s="95">
        <f t="shared" si="61"/>
        <v>0.49593485483445698</v>
      </c>
      <c r="S233" s="95">
        <f t="shared" si="62"/>
        <v>2.5801963877792485E-2</v>
      </c>
      <c r="T233" s="95">
        <f t="shared" si="63"/>
        <v>0</v>
      </c>
      <c r="U233" s="95">
        <f t="shared" si="65"/>
        <v>1</v>
      </c>
    </row>
    <row r="234" spans="1:27">
      <c r="A234" s="93" t="s">
        <v>33</v>
      </c>
      <c r="B234" s="93">
        <v>2008</v>
      </c>
      <c r="C234" s="94">
        <v>0.74644181382413122</v>
      </c>
      <c r="D234" s="94">
        <v>4.9289240366365155</v>
      </c>
      <c r="E234" s="94">
        <v>5.8850688267537858</v>
      </c>
      <c r="F234" s="94">
        <v>0.30618201525059185</v>
      </c>
      <c r="I234" s="95">
        <f t="shared" si="66"/>
        <v>7.4644181382413121E-3</v>
      </c>
      <c r="J234" s="95">
        <f t="shared" si="67"/>
        <v>4.9289240366365152E-2</v>
      </c>
      <c r="K234" s="95">
        <f t="shared" si="68"/>
        <v>5.8850688267537858E-2</v>
      </c>
      <c r="L234" s="95">
        <f t="shared" si="69"/>
        <v>3.0618201525059187E-3</v>
      </c>
      <c r="M234" s="95">
        <f t="shared" si="70"/>
        <v>0</v>
      </c>
      <c r="N234" s="95">
        <f t="shared" si="71"/>
        <v>0</v>
      </c>
      <c r="O234" s="95">
        <f t="shared" si="64"/>
        <v>0.11866616692465023</v>
      </c>
      <c r="P234" s="95">
        <f t="shared" si="59"/>
        <v>6.2902664943926379E-2</v>
      </c>
      <c r="Q234" s="95">
        <f t="shared" si="60"/>
        <v>0.41536051634382415</v>
      </c>
      <c r="R234" s="95">
        <f t="shared" si="61"/>
        <v>0.49593485483445698</v>
      </c>
      <c r="S234" s="95">
        <f t="shared" si="62"/>
        <v>2.5801963877792485E-2</v>
      </c>
      <c r="T234" s="95">
        <f t="shared" si="63"/>
        <v>0</v>
      </c>
      <c r="U234" s="95">
        <f t="shared" si="65"/>
        <v>1</v>
      </c>
    </row>
    <row r="235" spans="1:27" s="97" customFormat="1">
      <c r="A235" s="97" t="s">
        <v>34</v>
      </c>
      <c r="B235" s="97">
        <v>1980</v>
      </c>
      <c r="C235" s="98">
        <v>2.9865204344580835E-2</v>
      </c>
      <c r="D235" s="98">
        <v>5.1654822199129233</v>
      </c>
      <c r="E235" s="98">
        <v>44.412934662538554</v>
      </c>
      <c r="F235" s="98">
        <v>0.62737123582070309</v>
      </c>
      <c r="G235" s="98">
        <v>31.877328228113242</v>
      </c>
      <c r="H235" s="98">
        <v>18.764524114458659</v>
      </c>
      <c r="I235" s="99">
        <f t="shared" si="66"/>
        <v>2.9865204344580837E-4</v>
      </c>
      <c r="J235" s="99">
        <f t="shared" si="67"/>
        <v>5.165482219912923E-2</v>
      </c>
      <c r="K235" s="99">
        <f t="shared" si="68"/>
        <v>0.44412934662538556</v>
      </c>
      <c r="L235" s="99">
        <f t="shared" si="69"/>
        <v>6.2737123582070307E-3</v>
      </c>
      <c r="M235" s="99">
        <f t="shared" si="70"/>
        <v>0.31877328228113244</v>
      </c>
      <c r="N235" s="99">
        <f t="shared" si="71"/>
        <v>0.18764524114458658</v>
      </c>
      <c r="O235" s="99">
        <f t="shared" si="64"/>
        <v>0.82112981550730002</v>
      </c>
      <c r="P235" s="99">
        <f t="shared" si="59"/>
        <v>3.6370868260495321E-4</v>
      </c>
      <c r="Q235" s="99">
        <f t="shared" si="60"/>
        <v>6.2907010832649532E-2</v>
      </c>
      <c r="R235" s="99">
        <f t="shared" si="61"/>
        <v>0.54087592270778673</v>
      </c>
      <c r="S235" s="99">
        <f t="shared" si="62"/>
        <v>7.6403416849881228E-3</v>
      </c>
      <c r="T235" s="99">
        <f t="shared" si="63"/>
        <v>0.38821301609197073</v>
      </c>
      <c r="U235" s="99">
        <f t="shared" si="65"/>
        <v>1.0000000000000002</v>
      </c>
      <c r="V235" s="98"/>
      <c r="W235" s="98"/>
      <c r="X235" s="98"/>
      <c r="Y235" s="98"/>
      <c r="Z235" s="98"/>
      <c r="AA235" s="98"/>
    </row>
    <row r="236" spans="1:27">
      <c r="A236" s="93" t="s">
        <v>34</v>
      </c>
      <c r="B236" s="93">
        <v>1981</v>
      </c>
      <c r="C236" s="94">
        <v>1.881687625893266E-2</v>
      </c>
      <c r="D236" s="94">
        <v>6.2391052107364251</v>
      </c>
      <c r="E236" s="94">
        <v>41.334483001007889</v>
      </c>
      <c r="F236" s="94">
        <v>0.9997930376433426</v>
      </c>
      <c r="G236" s="98">
        <v>31.877328228113242</v>
      </c>
      <c r="H236" s="98">
        <v>18.764524114458659</v>
      </c>
      <c r="I236" s="95">
        <f t="shared" si="66"/>
        <v>1.881687625893266E-4</v>
      </c>
      <c r="J236" s="95">
        <f t="shared" si="67"/>
        <v>6.2391052107364252E-2</v>
      </c>
      <c r="K236" s="95">
        <f t="shared" si="68"/>
        <v>0.41334483001007888</v>
      </c>
      <c r="L236" s="95">
        <f t="shared" si="69"/>
        <v>9.9979303764334265E-3</v>
      </c>
      <c r="M236" s="95">
        <f t="shared" si="70"/>
        <v>0.31877328228113244</v>
      </c>
      <c r="N236" s="95">
        <f t="shared" si="71"/>
        <v>0.18764524114458658</v>
      </c>
      <c r="O236" s="95">
        <f t="shared" si="64"/>
        <v>0.80469526353759835</v>
      </c>
      <c r="P236" s="95">
        <f t="shared" si="59"/>
        <v>2.3383853629521786E-4</v>
      </c>
      <c r="Q236" s="95">
        <f t="shared" si="60"/>
        <v>7.7533763319397375E-2</v>
      </c>
      <c r="R236" s="95">
        <f t="shared" si="61"/>
        <v>0.51366628926450231</v>
      </c>
      <c r="S236" s="95">
        <f t="shared" si="62"/>
        <v>1.2424492636480253E-2</v>
      </c>
      <c r="T236" s="95">
        <f t="shared" si="63"/>
        <v>0.39614161624332483</v>
      </c>
      <c r="U236" s="95">
        <f t="shared" si="65"/>
        <v>1</v>
      </c>
    </row>
    <row r="237" spans="1:27">
      <c r="A237" s="93" t="s">
        <v>34</v>
      </c>
      <c r="B237" s="93">
        <v>1982</v>
      </c>
      <c r="C237" s="94">
        <v>5.512621558340982E-2</v>
      </c>
      <c r="D237" s="94">
        <v>7.0433587895151044</v>
      </c>
      <c r="E237" s="94">
        <v>40.54930916893337</v>
      </c>
      <c r="F237" s="94">
        <v>1.710353483396216</v>
      </c>
      <c r="G237" s="94">
        <v>31.877328228113242</v>
      </c>
      <c r="H237" s="94">
        <v>18.764524114458659</v>
      </c>
      <c r="I237" s="95">
        <f t="shared" si="66"/>
        <v>5.5126215583409818E-4</v>
      </c>
      <c r="J237" s="95">
        <f t="shared" si="67"/>
        <v>7.0433587895151042E-2</v>
      </c>
      <c r="K237" s="95">
        <f t="shared" si="68"/>
        <v>0.40549309168933367</v>
      </c>
      <c r="L237" s="95">
        <f t="shared" si="69"/>
        <v>1.710353483396216E-2</v>
      </c>
      <c r="M237" s="95">
        <f t="shared" si="70"/>
        <v>0.31877328228113244</v>
      </c>
      <c r="N237" s="95">
        <f t="shared" si="71"/>
        <v>0.18764524114458658</v>
      </c>
      <c r="O237" s="95">
        <f t="shared" si="64"/>
        <v>0.81235475885541342</v>
      </c>
      <c r="P237" s="95">
        <f t="shared" si="59"/>
        <v>6.7859780449961555E-4</v>
      </c>
      <c r="Q237" s="95">
        <f t="shared" si="60"/>
        <v>8.6702991676186059E-2</v>
      </c>
      <c r="R237" s="95">
        <f t="shared" si="61"/>
        <v>0.49915764912938138</v>
      </c>
      <c r="S237" s="95">
        <f t="shared" si="62"/>
        <v>2.1054268036861865E-2</v>
      </c>
      <c r="T237" s="95">
        <f t="shared" si="63"/>
        <v>0.3924064933530711</v>
      </c>
      <c r="U237" s="95">
        <f t="shared" si="65"/>
        <v>1</v>
      </c>
    </row>
    <row r="238" spans="1:27">
      <c r="A238" s="93" t="s">
        <v>34</v>
      </c>
      <c r="B238" s="93">
        <v>1983</v>
      </c>
      <c r="C238" s="94">
        <v>5.0778689306252255E-2</v>
      </c>
      <c r="D238" s="94">
        <v>7.4185195337596213</v>
      </c>
      <c r="E238" s="94">
        <v>39.411748396069555</v>
      </c>
      <c r="F238" s="94">
        <v>2.5638266085088897</v>
      </c>
      <c r="G238" s="94">
        <v>32.134288813436676</v>
      </c>
      <c r="H238" s="94">
        <v>18.420837958918991</v>
      </c>
      <c r="I238" s="95">
        <f t="shared" si="66"/>
        <v>5.0778689306252257E-4</v>
      </c>
      <c r="J238" s="95">
        <f t="shared" si="67"/>
        <v>7.418519533759621E-2</v>
      </c>
      <c r="K238" s="95">
        <f t="shared" si="68"/>
        <v>0.39411748396069557</v>
      </c>
      <c r="L238" s="95">
        <f t="shared" si="69"/>
        <v>2.5638266085088898E-2</v>
      </c>
      <c r="M238" s="95">
        <f t="shared" si="70"/>
        <v>0.32134288813436673</v>
      </c>
      <c r="N238" s="95">
        <f t="shared" si="71"/>
        <v>0.1842083795891899</v>
      </c>
      <c r="O238" s="95">
        <f t="shared" si="64"/>
        <v>0.81579162041080999</v>
      </c>
      <c r="P238" s="95">
        <f t="shared" si="59"/>
        <v>6.2244681160958132E-4</v>
      </c>
      <c r="Q238" s="95">
        <f t="shared" si="60"/>
        <v>9.0936451762324566E-2</v>
      </c>
      <c r="R238" s="95">
        <f t="shared" si="61"/>
        <v>0.48311048324108669</v>
      </c>
      <c r="S238" s="95">
        <f t="shared" si="62"/>
        <v>3.1427469274786346E-2</v>
      </c>
      <c r="T238" s="95">
        <f t="shared" si="63"/>
        <v>0.39390314891019274</v>
      </c>
      <c r="U238" s="95">
        <f t="shared" si="65"/>
        <v>0.99999999999999989</v>
      </c>
    </row>
    <row r="239" spans="1:27">
      <c r="A239" s="93" t="s">
        <v>34</v>
      </c>
      <c r="B239" s="93">
        <v>1984</v>
      </c>
      <c r="C239" s="94">
        <v>7.4684801659936156E-2</v>
      </c>
      <c r="D239" s="94">
        <v>9.3128264050408607</v>
      </c>
      <c r="E239" s="94">
        <v>37.063612749648819</v>
      </c>
      <c r="F239" s="94">
        <v>1.9893074710564749</v>
      </c>
      <c r="G239" s="94">
        <v>33.559911715041792</v>
      </c>
      <c r="H239" s="94">
        <v>17.999656857552129</v>
      </c>
      <c r="I239" s="95">
        <f t="shared" si="66"/>
        <v>7.4684801659936158E-4</v>
      </c>
      <c r="J239" s="95">
        <f t="shared" si="67"/>
        <v>9.312826405040861E-2</v>
      </c>
      <c r="K239" s="95">
        <f t="shared" si="68"/>
        <v>0.37063612749648817</v>
      </c>
      <c r="L239" s="95">
        <f t="shared" si="69"/>
        <v>1.989307471056475E-2</v>
      </c>
      <c r="M239" s="95">
        <f t="shared" si="70"/>
        <v>0.3355991171504179</v>
      </c>
      <c r="N239" s="95">
        <f t="shared" si="71"/>
        <v>0.17999656857552129</v>
      </c>
      <c r="O239" s="95">
        <f t="shared" si="64"/>
        <v>0.82000343142447885</v>
      </c>
      <c r="P239" s="95">
        <f t="shared" si="59"/>
        <v>9.1078645281028343E-4</v>
      </c>
      <c r="Q239" s="95">
        <f t="shared" si="60"/>
        <v>0.1135705784652995</v>
      </c>
      <c r="R239" s="95">
        <f t="shared" si="61"/>
        <v>0.45199338599429167</v>
      </c>
      <c r="S239" s="95">
        <f t="shared" si="62"/>
        <v>2.4259745689121391E-2</v>
      </c>
      <c r="T239" s="95">
        <f t="shared" si="63"/>
        <v>0.40926550339847706</v>
      </c>
      <c r="U239" s="95">
        <f t="shared" si="65"/>
        <v>1</v>
      </c>
    </row>
    <row r="240" spans="1:27">
      <c r="A240" s="93" t="s">
        <v>34</v>
      </c>
      <c r="B240" s="93">
        <v>1985</v>
      </c>
      <c r="C240" s="94">
        <v>0.12652100141785008</v>
      </c>
      <c r="D240" s="94">
        <v>9.4979541185377094</v>
      </c>
      <c r="E240" s="94">
        <v>35.392549195389186</v>
      </c>
      <c r="F240" s="94">
        <v>1.6210939940322067</v>
      </c>
      <c r="G240" s="94">
        <v>34.734673177327899</v>
      </c>
      <c r="H240" s="94">
        <v>18.627208513295148</v>
      </c>
      <c r="I240" s="95">
        <f t="shared" si="66"/>
        <v>1.2652100141785007E-3</v>
      </c>
      <c r="J240" s="95">
        <f t="shared" si="67"/>
        <v>9.4979541185377089E-2</v>
      </c>
      <c r="K240" s="95">
        <f t="shared" si="68"/>
        <v>0.35392549195389189</v>
      </c>
      <c r="L240" s="95">
        <f t="shared" si="69"/>
        <v>1.6210939940322067E-2</v>
      </c>
      <c r="M240" s="95">
        <f t="shared" si="70"/>
        <v>0.34734673177327902</v>
      </c>
      <c r="N240" s="95">
        <f t="shared" si="71"/>
        <v>0.18627208513295149</v>
      </c>
      <c r="O240" s="95">
        <f t="shared" si="64"/>
        <v>0.81372791486704854</v>
      </c>
      <c r="P240" s="95">
        <f t="shared" si="59"/>
        <v>1.5548317700090426E-3</v>
      </c>
      <c r="Q240" s="95">
        <f t="shared" si="60"/>
        <v>0.11672149799714734</v>
      </c>
      <c r="R240" s="95">
        <f t="shared" si="61"/>
        <v>0.43494328446593628</v>
      </c>
      <c r="S240" s="95">
        <f t="shared" si="62"/>
        <v>1.9921818637585638E-2</v>
      </c>
      <c r="T240" s="95">
        <f t="shared" si="63"/>
        <v>0.42685856712932169</v>
      </c>
      <c r="U240" s="95">
        <f t="shared" si="65"/>
        <v>1</v>
      </c>
    </row>
    <row r="241" spans="1:21">
      <c r="A241" s="93" t="s">
        <v>34</v>
      </c>
      <c r="B241" s="93">
        <v>1986</v>
      </c>
      <c r="C241" s="94">
        <v>7.0147894451722898E-2</v>
      </c>
      <c r="D241" s="94">
        <v>8.2578195912300458</v>
      </c>
      <c r="E241" s="94">
        <v>36.157425120831043</v>
      </c>
      <c r="F241" s="94">
        <v>1.7717961176802763</v>
      </c>
      <c r="G241" s="94">
        <v>36.850968615895432</v>
      </c>
      <c r="H241" s="94">
        <v>16.891842659911475</v>
      </c>
      <c r="I241" s="95">
        <f t="shared" si="66"/>
        <v>7.0147894451722892E-4</v>
      </c>
      <c r="J241" s="95">
        <f t="shared" si="67"/>
        <v>8.2578195912300464E-2</v>
      </c>
      <c r="K241" s="95">
        <f t="shared" si="68"/>
        <v>0.36157425120831044</v>
      </c>
      <c r="L241" s="95">
        <f t="shared" si="69"/>
        <v>1.7717961176802764E-2</v>
      </c>
      <c r="M241" s="95">
        <f t="shared" si="70"/>
        <v>0.3685096861589543</v>
      </c>
      <c r="N241" s="95">
        <f t="shared" si="71"/>
        <v>0.16891842659911474</v>
      </c>
      <c r="O241" s="95">
        <f t="shared" si="64"/>
        <v>0.83108157340088518</v>
      </c>
      <c r="P241" s="95">
        <f t="shared" si="59"/>
        <v>8.4405546575493573E-4</v>
      </c>
      <c r="Q241" s="95">
        <f t="shared" si="60"/>
        <v>9.9362323212606685E-2</v>
      </c>
      <c r="R241" s="95">
        <f t="shared" si="61"/>
        <v>0.43506469494769973</v>
      </c>
      <c r="S241" s="95">
        <f t="shared" si="62"/>
        <v>2.1319160168957602E-2</v>
      </c>
      <c r="T241" s="95">
        <f t="shared" si="63"/>
        <v>0.44340976620498107</v>
      </c>
      <c r="U241" s="95">
        <f t="shared" si="65"/>
        <v>1</v>
      </c>
    </row>
    <row r="242" spans="1:21">
      <c r="A242" s="93" t="s">
        <v>34</v>
      </c>
      <c r="B242" s="93">
        <v>1987</v>
      </c>
      <c r="C242" s="94">
        <v>0.14040190782424147</v>
      </c>
      <c r="D242" s="94">
        <v>7.1070118633067878</v>
      </c>
      <c r="E242" s="94">
        <v>36.413804817507611</v>
      </c>
      <c r="F242" s="94">
        <v>1.8563926094443215</v>
      </c>
      <c r="G242" s="94">
        <v>38.555506259214937</v>
      </c>
      <c r="H242" s="94">
        <v>15.926882542702096</v>
      </c>
      <c r="I242" s="95">
        <f t="shared" si="66"/>
        <v>1.4040190782424148E-3</v>
      </c>
      <c r="J242" s="95">
        <f t="shared" si="67"/>
        <v>7.1070118633067877E-2</v>
      </c>
      <c r="K242" s="95">
        <f t="shared" si="68"/>
        <v>0.36413804817507611</v>
      </c>
      <c r="L242" s="95">
        <f t="shared" si="69"/>
        <v>1.8563926094443215E-2</v>
      </c>
      <c r="M242" s="95">
        <f t="shared" si="70"/>
        <v>0.38555506259214939</v>
      </c>
      <c r="N242" s="95">
        <f t="shared" si="71"/>
        <v>0.15926882542702095</v>
      </c>
      <c r="O242" s="95">
        <f t="shared" si="64"/>
        <v>0.84073117457297908</v>
      </c>
      <c r="P242" s="95">
        <f t="shared" ref="P242:P303" si="72">I242/$O242</f>
        <v>1.6699976409885581E-3</v>
      </c>
      <c r="Q242" s="95">
        <f t="shared" ref="Q242:Q303" si="73">J242/$O242</f>
        <v>8.4533702070897443E-2</v>
      </c>
      <c r="R242" s="95">
        <f t="shared" ref="R242:R303" si="74">K242/$O242</f>
        <v>0.4331206682802356</v>
      </c>
      <c r="S242" s="95">
        <f t="shared" ref="S242:S303" si="75">L242/$O242</f>
        <v>2.2080691968954444E-2</v>
      </c>
      <c r="T242" s="95">
        <f t="shared" ref="T242:T303" si="76">M242/$O242</f>
        <v>0.45859494003892387</v>
      </c>
      <c r="U242" s="95">
        <f t="shared" si="65"/>
        <v>0.99999999999999989</v>
      </c>
    </row>
    <row r="243" spans="1:21">
      <c r="A243" s="93" t="s">
        <v>34</v>
      </c>
      <c r="B243" s="93">
        <v>1988</v>
      </c>
      <c r="C243" s="94">
        <v>9.4566503721480608E-2</v>
      </c>
      <c r="D243" s="94">
        <v>7.0197137613324578</v>
      </c>
      <c r="E243" s="94">
        <v>37.851642520781795</v>
      </c>
      <c r="F243" s="94">
        <v>2.162145478421726</v>
      </c>
      <c r="G243" s="94">
        <v>37.905480772387314</v>
      </c>
      <c r="H243" s="94">
        <v>14.966450963355236</v>
      </c>
      <c r="I243" s="95">
        <f t="shared" si="66"/>
        <v>9.4566503721480605E-4</v>
      </c>
      <c r="J243" s="95">
        <f t="shared" si="67"/>
        <v>7.0197137613324578E-2</v>
      </c>
      <c r="K243" s="95">
        <f t="shared" si="68"/>
        <v>0.37851642520781792</v>
      </c>
      <c r="L243" s="95">
        <f t="shared" si="69"/>
        <v>2.1621454784217259E-2</v>
      </c>
      <c r="M243" s="95">
        <f t="shared" si="70"/>
        <v>0.37905480772387312</v>
      </c>
      <c r="N243" s="95">
        <f t="shared" si="71"/>
        <v>0.14966450963355235</v>
      </c>
      <c r="O243" s="95">
        <f t="shared" si="64"/>
        <v>0.85033549036644773</v>
      </c>
      <c r="P243" s="95">
        <f t="shared" si="72"/>
        <v>1.1121081595774351E-3</v>
      </c>
      <c r="Q243" s="95">
        <f t="shared" si="73"/>
        <v>8.2552284843566248E-2</v>
      </c>
      <c r="R243" s="95">
        <f t="shared" si="74"/>
        <v>0.44513774797838696</v>
      </c>
      <c r="S243" s="95">
        <f t="shared" si="75"/>
        <v>2.5426969742142133E-2</v>
      </c>
      <c r="T243" s="95">
        <f t="shared" si="76"/>
        <v>0.44577088927632713</v>
      </c>
      <c r="U243" s="95">
        <f t="shared" si="65"/>
        <v>0.99999999999999989</v>
      </c>
    </row>
    <row r="244" spans="1:21">
      <c r="A244" s="93" t="s">
        <v>34</v>
      </c>
      <c r="B244" s="93">
        <v>1989</v>
      </c>
      <c r="C244" s="94">
        <v>7.6521362691934922E-2</v>
      </c>
      <c r="D244" s="94">
        <v>7.5360967203812619</v>
      </c>
      <c r="E244" s="94">
        <v>35.320140218853687</v>
      </c>
      <c r="F244" s="94">
        <v>2.5303991697683634</v>
      </c>
      <c r="G244" s="94">
        <v>39.388070304558838</v>
      </c>
      <c r="H244" s="94">
        <v>15.14877222374591</v>
      </c>
      <c r="I244" s="95">
        <f t="shared" si="66"/>
        <v>7.6521362691934916E-4</v>
      </c>
      <c r="J244" s="95">
        <f t="shared" si="67"/>
        <v>7.536096720381262E-2</v>
      </c>
      <c r="K244" s="95">
        <f t="shared" si="68"/>
        <v>0.35320140218853685</v>
      </c>
      <c r="L244" s="95">
        <f t="shared" si="69"/>
        <v>2.5303991697683634E-2</v>
      </c>
      <c r="M244" s="95">
        <f t="shared" si="70"/>
        <v>0.39388070304558837</v>
      </c>
      <c r="N244" s="95">
        <f t="shared" si="71"/>
        <v>0.1514877222374591</v>
      </c>
      <c r="O244" s="95">
        <f t="shared" si="64"/>
        <v>0.8485122777625409</v>
      </c>
      <c r="P244" s="95">
        <f t="shared" si="72"/>
        <v>9.0182976366253223E-4</v>
      </c>
      <c r="Q244" s="95">
        <f t="shared" si="73"/>
        <v>8.8815411607871458E-2</v>
      </c>
      <c r="R244" s="95">
        <f t="shared" si="74"/>
        <v>0.41625962457479193</v>
      </c>
      <c r="S244" s="95">
        <f t="shared" si="75"/>
        <v>2.9821597590088195E-2</v>
      </c>
      <c r="T244" s="95">
        <f t="shared" si="76"/>
        <v>0.46420153646358581</v>
      </c>
      <c r="U244" s="95">
        <f t="shared" si="65"/>
        <v>1</v>
      </c>
    </row>
    <row r="245" spans="1:21">
      <c r="A245" s="93" t="s">
        <v>34</v>
      </c>
      <c r="B245" s="93">
        <v>1990</v>
      </c>
      <c r="C245" s="94">
        <v>3.0941571906265095E-2</v>
      </c>
      <c r="D245" s="94">
        <v>7.6820595591163707</v>
      </c>
      <c r="E245" s="94">
        <v>35.012259491877707</v>
      </c>
      <c r="F245" s="94">
        <v>2.1175455720581913</v>
      </c>
      <c r="G245" s="94">
        <v>40.445776938867382</v>
      </c>
      <c r="H245" s="94">
        <v>14.711416866174076</v>
      </c>
      <c r="I245" s="95">
        <f t="shared" si="66"/>
        <v>3.0941571906265095E-4</v>
      </c>
      <c r="J245" s="95">
        <f t="shared" si="67"/>
        <v>7.6820595591163707E-2</v>
      </c>
      <c r="K245" s="95">
        <f t="shared" si="68"/>
        <v>0.35012259491877706</v>
      </c>
      <c r="L245" s="95">
        <f t="shared" si="69"/>
        <v>2.1175455720581913E-2</v>
      </c>
      <c r="M245" s="95">
        <f t="shared" si="70"/>
        <v>0.40445776938867384</v>
      </c>
      <c r="N245" s="95">
        <f t="shared" si="71"/>
        <v>0.14711416866174076</v>
      </c>
      <c r="O245" s="95">
        <f t="shared" si="64"/>
        <v>0.85288583133825924</v>
      </c>
      <c r="P245" s="95">
        <f t="shared" si="72"/>
        <v>3.6278679712283197E-4</v>
      </c>
      <c r="Q245" s="95">
        <f t="shared" si="73"/>
        <v>9.0071370362226399E-2</v>
      </c>
      <c r="R245" s="95">
        <f t="shared" si="74"/>
        <v>0.4105151968223007</v>
      </c>
      <c r="S245" s="95">
        <f t="shared" si="75"/>
        <v>2.4828007386821754E-2</v>
      </c>
      <c r="T245" s="95">
        <f t="shared" si="76"/>
        <v>0.47422263863152825</v>
      </c>
      <c r="U245" s="95">
        <f t="shared" si="65"/>
        <v>1</v>
      </c>
    </row>
    <row r="246" spans="1:21">
      <c r="A246" s="93" t="s">
        <v>34</v>
      </c>
      <c r="B246" s="93">
        <v>1991</v>
      </c>
      <c r="C246" s="94">
        <v>3.201830921129116E-2</v>
      </c>
      <c r="D246" s="94">
        <v>8.2202226551459638</v>
      </c>
      <c r="E246" s="94">
        <v>32.665696926570341</v>
      </c>
      <c r="F246" s="94">
        <v>2.7090906649146507</v>
      </c>
      <c r="G246" s="94">
        <v>42.219031869998489</v>
      </c>
      <c r="H246" s="94">
        <v>14.15393957415926</v>
      </c>
      <c r="I246" s="95">
        <f t="shared" si="66"/>
        <v>3.2018309211291163E-4</v>
      </c>
      <c r="J246" s="95">
        <f t="shared" si="67"/>
        <v>8.2202226551459645E-2</v>
      </c>
      <c r="K246" s="95">
        <f t="shared" si="68"/>
        <v>0.32665696926570342</v>
      </c>
      <c r="L246" s="95">
        <f t="shared" si="69"/>
        <v>2.7090906649146505E-2</v>
      </c>
      <c r="M246" s="95">
        <f t="shared" si="70"/>
        <v>0.42219031869998491</v>
      </c>
      <c r="N246" s="95">
        <f t="shared" si="71"/>
        <v>0.14153939574159261</v>
      </c>
      <c r="O246" s="95">
        <f t="shared" si="64"/>
        <v>0.85846060425840731</v>
      </c>
      <c r="P246" s="95">
        <f t="shared" si="72"/>
        <v>3.7297354185461556E-4</v>
      </c>
      <c r="Q246" s="95">
        <f t="shared" si="73"/>
        <v>9.5755386029008446E-2</v>
      </c>
      <c r="R246" s="95">
        <f t="shared" si="74"/>
        <v>0.38051480480911576</v>
      </c>
      <c r="S246" s="95">
        <f t="shared" si="75"/>
        <v>3.1557542087268346E-2</v>
      </c>
      <c r="T246" s="95">
        <f t="shared" si="76"/>
        <v>0.49179929353275292</v>
      </c>
      <c r="U246" s="95">
        <f t="shared" si="65"/>
        <v>1</v>
      </c>
    </row>
    <row r="247" spans="1:21">
      <c r="A247" s="93" t="s">
        <v>34</v>
      </c>
      <c r="B247" s="93">
        <v>1992</v>
      </c>
      <c r="C247" s="94">
        <v>5.6243895083615984E-2</v>
      </c>
      <c r="D247" s="94">
        <v>7.7044639566051289</v>
      </c>
      <c r="E247" s="94">
        <v>32.317669572112692</v>
      </c>
      <c r="F247" s="94">
        <v>3.1164869481276782</v>
      </c>
      <c r="G247" s="94">
        <v>42.552806014011367</v>
      </c>
      <c r="H247" s="94">
        <v>14.252329614059512</v>
      </c>
      <c r="I247" s="95">
        <f t="shared" si="66"/>
        <v>5.6243895083615987E-4</v>
      </c>
      <c r="J247" s="95">
        <f t="shared" si="67"/>
        <v>7.7044639566051287E-2</v>
      </c>
      <c r="K247" s="95">
        <f t="shared" si="68"/>
        <v>0.32317669572112689</v>
      </c>
      <c r="L247" s="95">
        <f t="shared" si="69"/>
        <v>3.1164869481276784E-2</v>
      </c>
      <c r="M247" s="95">
        <f t="shared" si="70"/>
        <v>0.42552806014011368</v>
      </c>
      <c r="N247" s="95">
        <f t="shared" si="71"/>
        <v>0.14252329614059511</v>
      </c>
      <c r="O247" s="95">
        <f t="shared" si="64"/>
        <v>0.85747670385940489</v>
      </c>
      <c r="P247" s="95">
        <f t="shared" si="72"/>
        <v>6.5592330182812693E-4</v>
      </c>
      <c r="Q247" s="95">
        <f t="shared" si="73"/>
        <v>8.9850417182510203E-2</v>
      </c>
      <c r="R247" s="95">
        <f t="shared" si="74"/>
        <v>0.37689268322573127</v>
      </c>
      <c r="S247" s="95">
        <f t="shared" si="75"/>
        <v>3.634485851453137E-2</v>
      </c>
      <c r="T247" s="95">
        <f t="shared" si="76"/>
        <v>0.49625611777539891</v>
      </c>
      <c r="U247" s="95">
        <f t="shared" si="65"/>
        <v>0.99999999999999989</v>
      </c>
    </row>
    <row r="248" spans="1:21">
      <c r="A248" s="93" t="s">
        <v>34</v>
      </c>
      <c r="B248" s="93">
        <v>1993</v>
      </c>
      <c r="C248" s="94">
        <v>0.10135201908796609</v>
      </c>
      <c r="D248" s="94">
        <v>8.4704465152258859</v>
      </c>
      <c r="E248" s="94">
        <v>32.860618041111422</v>
      </c>
      <c r="F248" s="94">
        <v>3.8330948042969117</v>
      </c>
      <c r="G248" s="94">
        <v>37.197580611791146</v>
      </c>
      <c r="H248" s="94">
        <v>17.53690800848668</v>
      </c>
      <c r="I248" s="95">
        <f t="shared" si="66"/>
        <v>1.013520190879661E-3</v>
      </c>
      <c r="J248" s="95">
        <f t="shared" si="67"/>
        <v>8.4704465152258865E-2</v>
      </c>
      <c r="K248" s="95">
        <f t="shared" si="68"/>
        <v>0.32860618041111422</v>
      </c>
      <c r="L248" s="95">
        <f t="shared" si="69"/>
        <v>3.8330948042969118E-2</v>
      </c>
      <c r="M248" s="95">
        <f t="shared" si="70"/>
        <v>0.37197580611791148</v>
      </c>
      <c r="N248" s="95">
        <f t="shared" si="71"/>
        <v>0.17536908008486679</v>
      </c>
      <c r="O248" s="95">
        <f t="shared" si="64"/>
        <v>0.82463091991513338</v>
      </c>
      <c r="P248" s="95">
        <f t="shared" si="72"/>
        <v>1.2290591662315635E-3</v>
      </c>
      <c r="Q248" s="95">
        <f t="shared" si="73"/>
        <v>0.10271803191781385</v>
      </c>
      <c r="R248" s="95">
        <f t="shared" si="74"/>
        <v>0.39848879356225525</v>
      </c>
      <c r="S248" s="95">
        <f t="shared" si="75"/>
        <v>4.6482550092729891E-2</v>
      </c>
      <c r="T248" s="95">
        <f t="shared" si="76"/>
        <v>0.45108156526096943</v>
      </c>
      <c r="U248" s="95">
        <f t="shared" si="65"/>
        <v>1</v>
      </c>
    </row>
    <row r="249" spans="1:21">
      <c r="A249" s="93" t="s">
        <v>34</v>
      </c>
      <c r="B249" s="93">
        <v>1994</v>
      </c>
      <c r="C249" s="94">
        <v>9.722273700167991E-2</v>
      </c>
      <c r="D249" s="94">
        <v>7.8861031476133245</v>
      </c>
      <c r="E249" s="94">
        <v>28.883146852474418</v>
      </c>
      <c r="F249" s="94">
        <v>3.6658722275350839</v>
      </c>
      <c r="G249" s="94">
        <v>40.843460062431049</v>
      </c>
      <c r="H249" s="94">
        <v>18.624194972944448</v>
      </c>
      <c r="I249" s="95">
        <f t="shared" si="66"/>
        <v>9.7222737001679909E-4</v>
      </c>
      <c r="J249" s="95">
        <f t="shared" si="67"/>
        <v>7.8861031476133242E-2</v>
      </c>
      <c r="K249" s="95">
        <f t="shared" si="68"/>
        <v>0.28883146852474417</v>
      </c>
      <c r="L249" s="95">
        <f t="shared" si="69"/>
        <v>3.6658722275350837E-2</v>
      </c>
      <c r="M249" s="95">
        <f t="shared" si="70"/>
        <v>0.40843460062431047</v>
      </c>
      <c r="N249" s="95">
        <f t="shared" si="71"/>
        <v>0.18624194972944447</v>
      </c>
      <c r="O249" s="95">
        <f t="shared" si="64"/>
        <v>0.81375805027055548</v>
      </c>
      <c r="P249" s="95">
        <f t="shared" si="72"/>
        <v>1.1947376369346593E-3</v>
      </c>
      <c r="Q249" s="95">
        <f t="shared" si="73"/>
        <v>9.6909679050073666E-2</v>
      </c>
      <c r="R249" s="95">
        <f t="shared" si="74"/>
        <v>0.35493531330192613</v>
      </c>
      <c r="S249" s="95">
        <f t="shared" si="75"/>
        <v>4.5048675417911591E-2</v>
      </c>
      <c r="T249" s="95">
        <f t="shared" si="76"/>
        <v>0.50191159459315404</v>
      </c>
      <c r="U249" s="95">
        <f t="shared" si="65"/>
        <v>1</v>
      </c>
    </row>
    <row r="250" spans="1:21">
      <c r="A250" s="93" t="s">
        <v>34</v>
      </c>
      <c r="B250" s="93">
        <v>1995</v>
      </c>
      <c r="C250" s="94">
        <v>8.6559006907067387E-2</v>
      </c>
      <c r="D250" s="94">
        <v>8.8734240278014322</v>
      </c>
      <c r="E250" s="94">
        <v>26.493767454341409</v>
      </c>
      <c r="F250" s="94">
        <v>3.6991232041518156</v>
      </c>
      <c r="G250" s="94">
        <v>41.402041317281764</v>
      </c>
      <c r="H250" s="94">
        <v>19.445084989516531</v>
      </c>
      <c r="I250" s="95">
        <f t="shared" si="66"/>
        <v>8.6559006907067383E-4</v>
      </c>
      <c r="J250" s="95">
        <f t="shared" si="67"/>
        <v>8.8734240278014326E-2</v>
      </c>
      <c r="K250" s="95">
        <f t="shared" si="68"/>
        <v>0.2649376745434141</v>
      </c>
      <c r="L250" s="95">
        <f t="shared" si="69"/>
        <v>3.6991232041518156E-2</v>
      </c>
      <c r="M250" s="95">
        <f t="shared" si="70"/>
        <v>0.41402041317281763</v>
      </c>
      <c r="N250" s="95">
        <f t="shared" si="71"/>
        <v>0.19445084989516531</v>
      </c>
      <c r="O250" s="95">
        <f t="shared" si="64"/>
        <v>0.80554915010483485</v>
      </c>
      <c r="P250" s="95">
        <f t="shared" si="72"/>
        <v>1.0745341472435607E-3</v>
      </c>
      <c r="Q250" s="95">
        <f t="shared" si="73"/>
        <v>0.11015372589799936</v>
      </c>
      <c r="R250" s="95">
        <f t="shared" si="74"/>
        <v>0.32889076291488223</v>
      </c>
      <c r="S250" s="95">
        <f t="shared" si="75"/>
        <v>4.5920515261798842E-2</v>
      </c>
      <c r="T250" s="95">
        <f t="shared" si="76"/>
        <v>0.51396046177807608</v>
      </c>
      <c r="U250" s="95">
        <f t="shared" si="65"/>
        <v>1</v>
      </c>
    </row>
    <row r="251" spans="1:21">
      <c r="A251" s="93" t="s">
        <v>34</v>
      </c>
      <c r="B251" s="93">
        <v>1996</v>
      </c>
      <c r="C251" s="94">
        <v>0.1082143942321236</v>
      </c>
      <c r="D251" s="94">
        <v>9.683875703446077</v>
      </c>
      <c r="E251" s="94">
        <v>25.211833892401231</v>
      </c>
      <c r="F251" s="94">
        <v>4.0299110406887211</v>
      </c>
      <c r="G251" s="94">
        <v>40.035810181515458</v>
      </c>
      <c r="H251" s="94">
        <v>20.930354787716375</v>
      </c>
      <c r="I251" s="95">
        <f t="shared" si="66"/>
        <v>1.0821439423212361E-3</v>
      </c>
      <c r="J251" s="95">
        <f t="shared" si="67"/>
        <v>9.6838757034460765E-2</v>
      </c>
      <c r="K251" s="95">
        <f t="shared" si="68"/>
        <v>0.25211833892401231</v>
      </c>
      <c r="L251" s="95">
        <f t="shared" si="69"/>
        <v>4.0299110406887211E-2</v>
      </c>
      <c r="M251" s="95">
        <f t="shared" si="70"/>
        <v>0.40035810181515458</v>
      </c>
      <c r="N251" s="95">
        <f t="shared" si="71"/>
        <v>0.20930354787716376</v>
      </c>
      <c r="O251" s="95">
        <f t="shared" si="64"/>
        <v>0.79069645212283612</v>
      </c>
      <c r="P251" s="95">
        <f t="shared" si="72"/>
        <v>1.3685959250429557E-3</v>
      </c>
      <c r="Q251" s="95">
        <f t="shared" si="73"/>
        <v>0.12247273498505175</v>
      </c>
      <c r="R251" s="95">
        <f t="shared" si="74"/>
        <v>0.31885603918815264</v>
      </c>
      <c r="S251" s="95">
        <f t="shared" si="75"/>
        <v>5.0966600771627936E-2</v>
      </c>
      <c r="T251" s="95">
        <f t="shared" si="76"/>
        <v>0.50633602913012465</v>
      </c>
      <c r="U251" s="95">
        <f t="shared" si="65"/>
        <v>1</v>
      </c>
    </row>
    <row r="252" spans="1:21">
      <c r="A252" s="93" t="s">
        <v>34</v>
      </c>
      <c r="B252" s="93">
        <v>1997</v>
      </c>
      <c r="C252" s="94">
        <v>9.4652447824521313E-2</v>
      </c>
      <c r="D252" s="94">
        <v>11.028825178341419</v>
      </c>
      <c r="E252" s="94">
        <v>24.177903764480853</v>
      </c>
      <c r="F252" s="94">
        <v>4.1049326536771211</v>
      </c>
      <c r="G252" s="94">
        <v>38.56116189977724</v>
      </c>
      <c r="H252" s="94">
        <v>22.032524055898858</v>
      </c>
      <c r="I252" s="95">
        <f t="shared" si="66"/>
        <v>9.4652447824521309E-4</v>
      </c>
      <c r="J252" s="95">
        <f t="shared" si="67"/>
        <v>0.1102882517834142</v>
      </c>
      <c r="K252" s="95">
        <f t="shared" si="68"/>
        <v>0.24177903764480851</v>
      </c>
      <c r="L252" s="95">
        <f t="shared" si="69"/>
        <v>4.1049326536771208E-2</v>
      </c>
      <c r="M252" s="95">
        <f t="shared" si="70"/>
        <v>0.38561161899777241</v>
      </c>
      <c r="N252" s="95">
        <f t="shared" si="71"/>
        <v>0.22032524055898858</v>
      </c>
      <c r="O252" s="95">
        <f t="shared" ref="O252:O313" si="77">SUM(I252:M252)</f>
        <v>0.7796747594410115</v>
      </c>
      <c r="P252" s="95">
        <f t="shared" si="72"/>
        <v>1.21399912820549E-3</v>
      </c>
      <c r="Q252" s="95">
        <f t="shared" si="73"/>
        <v>0.14145417746046499</v>
      </c>
      <c r="R252" s="95">
        <f t="shared" si="74"/>
        <v>0.31010243016992395</v>
      </c>
      <c r="S252" s="95">
        <f t="shared" si="75"/>
        <v>5.2649295157639268E-2</v>
      </c>
      <c r="T252" s="95">
        <f t="shared" si="76"/>
        <v>0.49458009808376635</v>
      </c>
      <c r="U252" s="95">
        <f t="shared" si="65"/>
        <v>1</v>
      </c>
    </row>
    <row r="253" spans="1:21">
      <c r="A253" s="93" t="s">
        <v>34</v>
      </c>
      <c r="B253" s="93">
        <v>1998</v>
      </c>
      <c r="C253" s="94">
        <v>0.13197118155650614</v>
      </c>
      <c r="D253" s="94">
        <v>13.334880914217676</v>
      </c>
      <c r="E253" s="94">
        <v>22.196706551995682</v>
      </c>
      <c r="F253" s="94">
        <v>3.3478770420676782</v>
      </c>
      <c r="G253" s="94">
        <v>41.517830103307354</v>
      </c>
      <c r="H253" s="94">
        <v>19.470734206855116</v>
      </c>
      <c r="I253" s="95">
        <f t="shared" si="66"/>
        <v>1.3197118155650613E-3</v>
      </c>
      <c r="J253" s="95">
        <f t="shared" si="67"/>
        <v>0.13334880914217676</v>
      </c>
      <c r="K253" s="95">
        <f t="shared" si="68"/>
        <v>0.22196706551995682</v>
      </c>
      <c r="L253" s="95">
        <f t="shared" si="69"/>
        <v>3.3478770420676783E-2</v>
      </c>
      <c r="M253" s="95">
        <f t="shared" si="70"/>
        <v>0.41517830103307352</v>
      </c>
      <c r="N253" s="95">
        <f t="shared" si="71"/>
        <v>0.19470734206855117</v>
      </c>
      <c r="O253" s="95">
        <f t="shared" si="77"/>
        <v>0.805292657931449</v>
      </c>
      <c r="P253" s="95">
        <f t="shared" si="72"/>
        <v>1.6387977744078757E-3</v>
      </c>
      <c r="Q253" s="95">
        <f t="shared" si="73"/>
        <v>0.1655904941250913</v>
      </c>
      <c r="R253" s="95">
        <f t="shared" si="74"/>
        <v>0.27563527785056735</v>
      </c>
      <c r="S253" s="95">
        <f t="shared" si="75"/>
        <v>4.1573420657619709E-2</v>
      </c>
      <c r="T253" s="95">
        <f t="shared" si="76"/>
        <v>0.51556200959231369</v>
      </c>
      <c r="U253" s="95">
        <f t="shared" si="65"/>
        <v>0.99999999999999989</v>
      </c>
    </row>
    <row r="254" spans="1:21">
      <c r="A254" s="93" t="s">
        <v>34</v>
      </c>
      <c r="B254" s="93">
        <v>1999</v>
      </c>
      <c r="C254" s="94">
        <v>0.17774813482146629</v>
      </c>
      <c r="D254" s="94">
        <v>14.405655669743936</v>
      </c>
      <c r="E254" s="94">
        <v>21.447124817276151</v>
      </c>
      <c r="F254" s="94">
        <v>3.6115770266422662</v>
      </c>
      <c r="G254" s="94">
        <v>41.09014266512748</v>
      </c>
      <c r="H254" s="94">
        <v>19.26775168638871</v>
      </c>
      <c r="I254" s="95">
        <f t="shared" si="66"/>
        <v>1.7774813482146629E-3</v>
      </c>
      <c r="J254" s="95">
        <f t="shared" si="67"/>
        <v>0.14405655669743936</v>
      </c>
      <c r="K254" s="95">
        <f t="shared" si="68"/>
        <v>0.2144712481727615</v>
      </c>
      <c r="L254" s="95">
        <f t="shared" si="69"/>
        <v>3.611577026642266E-2</v>
      </c>
      <c r="M254" s="95">
        <f t="shared" si="70"/>
        <v>0.41090142665127483</v>
      </c>
      <c r="N254" s="95">
        <f t="shared" si="71"/>
        <v>0.19267751686388709</v>
      </c>
      <c r="O254" s="95">
        <f t="shared" si="77"/>
        <v>0.80732248313611299</v>
      </c>
      <c r="P254" s="95">
        <f t="shared" si="72"/>
        <v>2.2016993027493613E-3</v>
      </c>
      <c r="Q254" s="95">
        <f t="shared" si="73"/>
        <v>0.17843743944531235</v>
      </c>
      <c r="R254" s="95">
        <f t="shared" si="74"/>
        <v>0.26565746978782218</v>
      </c>
      <c r="S254" s="95">
        <f t="shared" si="75"/>
        <v>4.4735246473166304E-2</v>
      </c>
      <c r="T254" s="95">
        <f t="shared" si="76"/>
        <v>0.50896814499094989</v>
      </c>
      <c r="U254" s="95">
        <f t="shared" si="65"/>
        <v>1</v>
      </c>
    </row>
    <row r="255" spans="1:21">
      <c r="A255" s="93" t="s">
        <v>34</v>
      </c>
      <c r="B255" s="93">
        <v>2000</v>
      </c>
      <c r="C255" s="94">
        <v>0.20065472375609167</v>
      </c>
      <c r="D255" s="94">
        <v>17.543161255169849</v>
      </c>
      <c r="E255" s="94">
        <v>20.890059787933069</v>
      </c>
      <c r="F255" s="94">
        <v>4.552907014818607</v>
      </c>
      <c r="G255" s="94">
        <v>36.901784337966589</v>
      </c>
      <c r="H255" s="94">
        <v>19.911432880355786</v>
      </c>
      <c r="I255" s="95">
        <f t="shared" si="66"/>
        <v>2.0065472375609167E-3</v>
      </c>
      <c r="J255" s="95">
        <f t="shared" si="67"/>
        <v>0.17543161255169848</v>
      </c>
      <c r="K255" s="95">
        <f t="shared" si="68"/>
        <v>0.20890059787933069</v>
      </c>
      <c r="L255" s="95">
        <f t="shared" si="69"/>
        <v>4.5529070148186072E-2</v>
      </c>
      <c r="M255" s="95">
        <f t="shared" si="70"/>
        <v>0.36901784337966587</v>
      </c>
      <c r="N255" s="95">
        <f t="shared" si="71"/>
        <v>0.19911432880355787</v>
      </c>
      <c r="O255" s="95">
        <f t="shared" si="77"/>
        <v>0.80088567119644205</v>
      </c>
      <c r="P255" s="95">
        <f t="shared" si="72"/>
        <v>2.5054103347402113E-3</v>
      </c>
      <c r="Q255" s="95">
        <f t="shared" si="73"/>
        <v>0.21904701115406575</v>
      </c>
      <c r="R255" s="95">
        <f t="shared" si="74"/>
        <v>0.26083697760162738</v>
      </c>
      <c r="S255" s="95">
        <f t="shared" si="75"/>
        <v>5.6848401445577436E-2</v>
      </c>
      <c r="T255" s="95">
        <f t="shared" si="76"/>
        <v>0.46076219946398916</v>
      </c>
      <c r="U255" s="95">
        <f t="shared" ref="U255:U316" si="78">SUM(P255:T255)</f>
        <v>1</v>
      </c>
    </row>
    <row r="256" spans="1:21">
      <c r="A256" s="93" t="s">
        <v>34</v>
      </c>
      <c r="B256" s="93">
        <v>2001</v>
      </c>
      <c r="C256" s="94">
        <v>0.37783115181068588</v>
      </c>
      <c r="D256" s="94">
        <v>17.004416575978667</v>
      </c>
      <c r="E256" s="94">
        <v>20.41143414707717</v>
      </c>
      <c r="F256" s="94">
        <v>4.1337474319536014</v>
      </c>
      <c r="G256" s="94">
        <v>37.821853535345021</v>
      </c>
      <c r="H256" s="94">
        <v>20.250717157834856</v>
      </c>
      <c r="I256" s="95">
        <f t="shared" si="66"/>
        <v>3.778311518106859E-3</v>
      </c>
      <c r="J256" s="95">
        <f t="shared" si="67"/>
        <v>0.17004416575978668</v>
      </c>
      <c r="K256" s="95">
        <f t="shared" si="68"/>
        <v>0.2041143414707717</v>
      </c>
      <c r="L256" s="95">
        <f t="shared" si="69"/>
        <v>4.1337474319536015E-2</v>
      </c>
      <c r="M256" s="95">
        <f t="shared" si="70"/>
        <v>0.37821853535345018</v>
      </c>
      <c r="N256" s="95">
        <f t="shared" si="71"/>
        <v>0.20250717157834855</v>
      </c>
      <c r="O256" s="95">
        <f t="shared" si="77"/>
        <v>0.79749282842165137</v>
      </c>
      <c r="P256" s="95">
        <f t="shared" si="72"/>
        <v>4.7377372980076321E-3</v>
      </c>
      <c r="Q256" s="95">
        <f t="shared" si="73"/>
        <v>0.21322344189141815</v>
      </c>
      <c r="R256" s="95">
        <f t="shared" si="74"/>
        <v>0.25594504953071767</v>
      </c>
      <c r="S256" s="95">
        <f t="shared" si="75"/>
        <v>5.1834289721888277E-2</v>
      </c>
      <c r="T256" s="95">
        <f t="shared" si="76"/>
        <v>0.47425948155796832</v>
      </c>
      <c r="U256" s="95">
        <f t="shared" si="78"/>
        <v>1</v>
      </c>
    </row>
    <row r="257" spans="1:27">
      <c r="A257" s="93" t="s">
        <v>34</v>
      </c>
      <c r="B257" s="93">
        <v>2002</v>
      </c>
      <c r="C257" s="94">
        <v>0.58255127599312018</v>
      </c>
      <c r="D257" s="94">
        <v>19.1245588795408</v>
      </c>
      <c r="E257" s="94">
        <v>19.161837804876836</v>
      </c>
      <c r="F257" s="94">
        <v>3.1998369279110159</v>
      </c>
      <c r="G257" s="94">
        <v>40.137192166404724</v>
      </c>
      <c r="H257" s="94">
        <v>17.794022945273493</v>
      </c>
      <c r="I257" s="95">
        <f t="shared" si="66"/>
        <v>5.8255127599312019E-3</v>
      </c>
      <c r="J257" s="95">
        <f t="shared" si="67"/>
        <v>0.19124558879540798</v>
      </c>
      <c r="K257" s="95">
        <f t="shared" si="68"/>
        <v>0.19161837804876836</v>
      </c>
      <c r="L257" s="95">
        <f t="shared" si="69"/>
        <v>3.1998369279110157E-2</v>
      </c>
      <c r="M257" s="95">
        <f t="shared" si="70"/>
        <v>0.40137192166404723</v>
      </c>
      <c r="N257" s="95">
        <f t="shared" si="71"/>
        <v>0.17794022945273494</v>
      </c>
      <c r="O257" s="95">
        <f t="shared" si="77"/>
        <v>0.82205977054726498</v>
      </c>
      <c r="P257" s="95">
        <f t="shared" si="72"/>
        <v>7.0864832079704102E-3</v>
      </c>
      <c r="Q257" s="95">
        <f t="shared" si="73"/>
        <v>0.23264195092297388</v>
      </c>
      <c r="R257" s="95">
        <f t="shared" si="74"/>
        <v>0.23309543285545209</v>
      </c>
      <c r="S257" s="95">
        <f t="shared" si="75"/>
        <v>3.8924626195742523E-2</v>
      </c>
      <c r="T257" s="95">
        <f t="shared" si="76"/>
        <v>0.48825150681786106</v>
      </c>
      <c r="U257" s="95">
        <f t="shared" si="78"/>
        <v>1</v>
      </c>
    </row>
    <row r="258" spans="1:27">
      <c r="A258" s="93" t="s">
        <v>34</v>
      </c>
      <c r="B258" s="93">
        <v>2003</v>
      </c>
      <c r="C258" s="94">
        <v>0.71029895303534241</v>
      </c>
      <c r="D258" s="94">
        <v>20.990005974841974</v>
      </c>
      <c r="E258" s="94">
        <v>16.770574164513143</v>
      </c>
      <c r="F258" s="94">
        <v>3.0792909049773067</v>
      </c>
      <c r="G258" s="94">
        <v>41.517100959726797</v>
      </c>
      <c r="H258" s="94">
        <v>16.932729042905425</v>
      </c>
      <c r="I258" s="95">
        <f t="shared" si="66"/>
        <v>7.102989530353424E-3</v>
      </c>
      <c r="J258" s="95">
        <f t="shared" si="67"/>
        <v>0.20990005974841974</v>
      </c>
      <c r="K258" s="95">
        <f t="shared" si="68"/>
        <v>0.16770574164513141</v>
      </c>
      <c r="L258" s="95">
        <f t="shared" si="69"/>
        <v>3.0792909049773068E-2</v>
      </c>
      <c r="M258" s="95">
        <f t="shared" si="70"/>
        <v>0.41517100959726799</v>
      </c>
      <c r="N258" s="95">
        <f t="shared" si="71"/>
        <v>0.16932729042905426</v>
      </c>
      <c r="O258" s="95">
        <f t="shared" si="77"/>
        <v>0.83067270957094563</v>
      </c>
      <c r="P258" s="95">
        <f t="shared" si="72"/>
        <v>8.5508882722561338E-3</v>
      </c>
      <c r="Q258" s="95">
        <f t="shared" si="73"/>
        <v>0.2526868372223714</v>
      </c>
      <c r="R258" s="95">
        <f t="shared" si="74"/>
        <v>0.20189147869291846</v>
      </c>
      <c r="S258" s="95">
        <f t="shared" si="75"/>
        <v>3.7069845554066713E-2</v>
      </c>
      <c r="T258" s="95">
        <f t="shared" si="76"/>
        <v>0.49980095025838728</v>
      </c>
      <c r="U258" s="95">
        <f t="shared" si="78"/>
        <v>1</v>
      </c>
    </row>
    <row r="259" spans="1:27">
      <c r="A259" s="93" t="s">
        <v>34</v>
      </c>
      <c r="B259" s="93">
        <v>2004</v>
      </c>
      <c r="C259" s="94">
        <v>0.76194688863664173</v>
      </c>
      <c r="D259" s="94">
        <v>19.770838420445116</v>
      </c>
      <c r="E259" s="94">
        <v>16.331694526141909</v>
      </c>
      <c r="F259" s="94">
        <v>3.0642734688162165</v>
      </c>
      <c r="G259" s="94">
        <v>43.296052446342031</v>
      </c>
      <c r="H259" s="94">
        <v>16.775194249618096</v>
      </c>
      <c r="I259" s="95">
        <f t="shared" si="66"/>
        <v>7.6194688863664177E-3</v>
      </c>
      <c r="J259" s="95">
        <f t="shared" si="67"/>
        <v>0.19770838420445117</v>
      </c>
      <c r="K259" s="95">
        <f t="shared" si="68"/>
        <v>0.1633169452614191</v>
      </c>
      <c r="L259" s="95">
        <f t="shared" si="69"/>
        <v>3.0642734688162164E-2</v>
      </c>
      <c r="M259" s="95">
        <f t="shared" si="70"/>
        <v>0.43296052446342032</v>
      </c>
      <c r="N259" s="95">
        <f t="shared" si="71"/>
        <v>0.16775194249618097</v>
      </c>
      <c r="O259" s="95">
        <f t="shared" si="77"/>
        <v>0.83224805750381914</v>
      </c>
      <c r="P259" s="95">
        <f t="shared" si="72"/>
        <v>9.1552858762081902E-3</v>
      </c>
      <c r="Q259" s="95">
        <f t="shared" si="73"/>
        <v>0.23755944207000315</v>
      </c>
      <c r="R259" s="95">
        <f t="shared" si="74"/>
        <v>0.19623589840661135</v>
      </c>
      <c r="S259" s="95">
        <f t="shared" si="75"/>
        <v>3.6819232453446184E-2</v>
      </c>
      <c r="T259" s="95">
        <f t="shared" si="76"/>
        <v>0.52023014119373112</v>
      </c>
      <c r="U259" s="95">
        <f t="shared" si="78"/>
        <v>1</v>
      </c>
    </row>
    <row r="260" spans="1:27">
      <c r="A260" s="93" t="s">
        <v>34</v>
      </c>
      <c r="B260" s="93">
        <v>2005</v>
      </c>
      <c r="C260" s="94">
        <v>1.0251196205519513</v>
      </c>
      <c r="D260" s="94">
        <v>18.926007377512626</v>
      </c>
      <c r="E260" s="94">
        <v>15.573418044182494</v>
      </c>
      <c r="F260" s="94">
        <v>2.8993203339581171</v>
      </c>
      <c r="G260" s="94">
        <v>44.149216263797221</v>
      </c>
      <c r="H260" s="94">
        <v>17.426918359997586</v>
      </c>
      <c r="I260" s="95">
        <f t="shared" si="66"/>
        <v>1.0251196205519513E-2</v>
      </c>
      <c r="J260" s="95">
        <f t="shared" si="67"/>
        <v>0.18926007377512627</v>
      </c>
      <c r="K260" s="95">
        <f t="shared" si="68"/>
        <v>0.15573418044182494</v>
      </c>
      <c r="L260" s="95">
        <f t="shared" si="69"/>
        <v>2.8993203339581171E-2</v>
      </c>
      <c r="M260" s="95">
        <f t="shared" si="70"/>
        <v>0.4414921626379722</v>
      </c>
      <c r="N260" s="95">
        <f t="shared" si="71"/>
        <v>0.17426918359997587</v>
      </c>
      <c r="O260" s="95">
        <f t="shared" si="77"/>
        <v>0.8257308164000241</v>
      </c>
      <c r="P260" s="95">
        <f t="shared" si="72"/>
        <v>1.2414694961019036E-2</v>
      </c>
      <c r="Q260" s="95">
        <f t="shared" si="73"/>
        <v>0.22920311318917702</v>
      </c>
      <c r="R260" s="95">
        <f t="shared" si="74"/>
        <v>0.18860163306098501</v>
      </c>
      <c r="S260" s="95">
        <f t="shared" si="75"/>
        <v>3.511217307594762E-2</v>
      </c>
      <c r="T260" s="95">
        <f t="shared" si="76"/>
        <v>0.53466838571287134</v>
      </c>
      <c r="U260" s="95">
        <f t="shared" si="78"/>
        <v>1</v>
      </c>
    </row>
    <row r="261" spans="1:27">
      <c r="A261" s="93" t="s">
        <v>34</v>
      </c>
      <c r="B261" s="93">
        <v>2006</v>
      </c>
      <c r="C261" s="94">
        <v>1.0080774901089575</v>
      </c>
      <c r="D261" s="94">
        <v>18.318833999107294</v>
      </c>
      <c r="E261" s="94">
        <v>16.772670041194555</v>
      </c>
      <c r="F261" s="94">
        <v>2.3586964166048547</v>
      </c>
      <c r="G261" s="94">
        <v>43.32201952966355</v>
      </c>
      <c r="H261" s="94">
        <v>18.219702523320798</v>
      </c>
      <c r="I261" s="95">
        <f t="shared" si="66"/>
        <v>1.0080774901089575E-2</v>
      </c>
      <c r="J261" s="95">
        <f t="shared" si="67"/>
        <v>0.18318833999107295</v>
      </c>
      <c r="K261" s="95">
        <f t="shared" si="68"/>
        <v>0.16772670041194554</v>
      </c>
      <c r="L261" s="95">
        <f t="shared" si="69"/>
        <v>2.3586964166048548E-2</v>
      </c>
      <c r="M261" s="95">
        <f t="shared" si="70"/>
        <v>0.43322019529663547</v>
      </c>
      <c r="N261" s="95">
        <f t="shared" si="71"/>
        <v>0.18219702523320799</v>
      </c>
      <c r="O261" s="95">
        <f t="shared" si="77"/>
        <v>0.81780297476679209</v>
      </c>
      <c r="P261" s="95">
        <f t="shared" si="72"/>
        <v>1.2326654722629553E-2</v>
      </c>
      <c r="Q261" s="95">
        <f t="shared" si="73"/>
        <v>0.22400057916555227</v>
      </c>
      <c r="R261" s="95">
        <f t="shared" si="74"/>
        <v>0.20509426547363091</v>
      </c>
      <c r="S261" s="95">
        <f t="shared" si="75"/>
        <v>2.8841866432161977E-2</v>
      </c>
      <c r="T261" s="95">
        <f t="shared" si="76"/>
        <v>0.52973663420602524</v>
      </c>
      <c r="U261" s="95">
        <f t="shared" si="78"/>
        <v>1</v>
      </c>
    </row>
    <row r="262" spans="1:27">
      <c r="A262" s="93" t="s">
        <v>34</v>
      </c>
      <c r="B262" s="93">
        <v>2007</v>
      </c>
      <c r="C262" s="94">
        <v>1.0080774901089575</v>
      </c>
      <c r="D262" s="94">
        <v>18.318833999107294</v>
      </c>
      <c r="E262" s="94">
        <v>16.772670041194555</v>
      </c>
      <c r="F262" s="94">
        <v>2.3586964166048547</v>
      </c>
      <c r="G262" s="94">
        <v>39.881277752279374</v>
      </c>
      <c r="H262" s="94">
        <v>21.66044430070497</v>
      </c>
      <c r="I262" s="95">
        <f t="shared" si="66"/>
        <v>1.0080774901089575E-2</v>
      </c>
      <c r="J262" s="95">
        <f t="shared" si="67"/>
        <v>0.18318833999107295</v>
      </c>
      <c r="K262" s="95">
        <f t="shared" si="68"/>
        <v>0.16772670041194554</v>
      </c>
      <c r="L262" s="95">
        <f t="shared" si="69"/>
        <v>2.3586964166048548E-2</v>
      </c>
      <c r="M262" s="95">
        <f t="shared" si="70"/>
        <v>0.39881277752279376</v>
      </c>
      <c r="N262" s="95">
        <f t="shared" si="71"/>
        <v>0.2166044430070497</v>
      </c>
      <c r="O262" s="95">
        <f t="shared" si="77"/>
        <v>0.78339555699295038</v>
      </c>
      <c r="P262" s="95">
        <f t="shared" si="72"/>
        <v>1.2868052175052469E-2</v>
      </c>
      <c r="Q262" s="95">
        <f t="shared" si="73"/>
        <v>0.23383888044277154</v>
      </c>
      <c r="R262" s="95">
        <f t="shared" si="74"/>
        <v>0.21410218492400115</v>
      </c>
      <c r="S262" s="95">
        <f t="shared" si="75"/>
        <v>3.0108626421863665E-2</v>
      </c>
      <c r="T262" s="95">
        <f t="shared" si="76"/>
        <v>0.50908225603631119</v>
      </c>
      <c r="U262" s="95">
        <f t="shared" si="78"/>
        <v>1</v>
      </c>
    </row>
    <row r="263" spans="1:27">
      <c r="A263" s="93" t="s">
        <v>34</v>
      </c>
      <c r="B263" s="93">
        <v>2008</v>
      </c>
      <c r="C263" s="94">
        <v>1.0080774901089575</v>
      </c>
      <c r="D263" s="94">
        <v>18.318833999107294</v>
      </c>
      <c r="E263" s="94">
        <v>16.772670041194555</v>
      </c>
      <c r="F263" s="94">
        <v>2.3586964166048547</v>
      </c>
      <c r="G263" s="94">
        <v>41.545438356883423</v>
      </c>
      <c r="H263" s="94">
        <v>19.996283696100921</v>
      </c>
      <c r="I263" s="95">
        <f t="shared" si="66"/>
        <v>1.0080774901089575E-2</v>
      </c>
      <c r="J263" s="95">
        <f t="shared" si="67"/>
        <v>0.18318833999107295</v>
      </c>
      <c r="K263" s="95">
        <f t="shared" si="68"/>
        <v>0.16772670041194554</v>
      </c>
      <c r="L263" s="95">
        <f t="shared" si="69"/>
        <v>2.3586964166048548E-2</v>
      </c>
      <c r="M263" s="95">
        <f t="shared" si="70"/>
        <v>0.41545438356883424</v>
      </c>
      <c r="N263" s="95">
        <f t="shared" si="71"/>
        <v>0.19996283696100922</v>
      </c>
      <c r="O263" s="95">
        <f t="shared" si="77"/>
        <v>0.80003716303899086</v>
      </c>
      <c r="P263" s="95">
        <f t="shared" si="72"/>
        <v>1.2600383290692555E-2</v>
      </c>
      <c r="Q263" s="95">
        <f t="shared" si="73"/>
        <v>0.22897478824011208</v>
      </c>
      <c r="R263" s="95">
        <f t="shared" si="74"/>
        <v>0.2096486365393643</v>
      </c>
      <c r="S263" s="95">
        <f t="shared" si="75"/>
        <v>2.9482335641074473E-2</v>
      </c>
      <c r="T263" s="95">
        <f t="shared" si="76"/>
        <v>0.51929385628875657</v>
      </c>
      <c r="U263" s="95">
        <f t="shared" si="78"/>
        <v>1</v>
      </c>
    </row>
    <row r="264" spans="1:27" s="97" customFormat="1">
      <c r="A264" s="97" t="s">
        <v>35</v>
      </c>
      <c r="B264" s="97">
        <v>1980</v>
      </c>
      <c r="C264" s="98">
        <v>0.17702073032994589</v>
      </c>
      <c r="D264" s="98">
        <v>2.0801210852803438</v>
      </c>
      <c r="E264" s="98">
        <v>8.8099558667908617</v>
      </c>
      <c r="F264" s="98">
        <v>0.38579069588818343</v>
      </c>
      <c r="G264" s="98">
        <v>60.064780588905776</v>
      </c>
      <c r="H264" s="98">
        <v>26.568717361593464</v>
      </c>
      <c r="I264" s="99">
        <f t="shared" si="66"/>
        <v>1.7702073032994589E-3</v>
      </c>
      <c r="J264" s="99">
        <f t="shared" si="67"/>
        <v>2.080121085280344E-2</v>
      </c>
      <c r="K264" s="99">
        <f t="shared" si="68"/>
        <v>8.8099558667908612E-2</v>
      </c>
      <c r="L264" s="99">
        <f t="shared" si="69"/>
        <v>3.8579069588818345E-3</v>
      </c>
      <c r="M264" s="99">
        <f t="shared" si="70"/>
        <v>0.60064780588905775</v>
      </c>
      <c r="N264" s="99">
        <f t="shared" si="71"/>
        <v>0.26568717361593464</v>
      </c>
      <c r="O264" s="99">
        <f t="shared" si="77"/>
        <v>0.71517668967195114</v>
      </c>
      <c r="P264" s="99">
        <f t="shared" si="72"/>
        <v>2.4752027420125318E-3</v>
      </c>
      <c r="Q264" s="99">
        <f t="shared" si="73"/>
        <v>2.908541504945425E-2</v>
      </c>
      <c r="R264" s="99">
        <f t="shared" si="74"/>
        <v>0.1231857245072117</v>
      </c>
      <c r="S264" s="99">
        <f t="shared" si="75"/>
        <v>5.3943410273221319E-3</v>
      </c>
      <c r="T264" s="99">
        <f t="shared" si="76"/>
        <v>0.83985931667399927</v>
      </c>
      <c r="U264" s="99">
        <f t="shared" si="78"/>
        <v>0.99999999999999989</v>
      </c>
      <c r="V264" s="98"/>
      <c r="W264" s="98"/>
      <c r="X264" s="98"/>
      <c r="Y264" s="98"/>
      <c r="Z264" s="98"/>
      <c r="AA264" s="98"/>
    </row>
    <row r="265" spans="1:27">
      <c r="A265" s="93" t="s">
        <v>35</v>
      </c>
      <c r="B265" s="93">
        <v>1981</v>
      </c>
      <c r="C265" s="94">
        <v>0.11573513599827286</v>
      </c>
      <c r="D265" s="94">
        <v>2.6625249788683787</v>
      </c>
      <c r="E265" s="94">
        <v>9.5015837356213542</v>
      </c>
      <c r="F265" s="94">
        <v>0.4531503976327198</v>
      </c>
      <c r="G265" s="98">
        <v>60.064780588905776</v>
      </c>
      <c r="H265" s="98">
        <v>26.568717361593464</v>
      </c>
      <c r="I265" s="95">
        <f t="shared" si="66"/>
        <v>1.1573513599827286E-3</v>
      </c>
      <c r="J265" s="95">
        <f t="shared" si="67"/>
        <v>2.6625249788683789E-2</v>
      </c>
      <c r="K265" s="95">
        <f t="shared" si="68"/>
        <v>9.5015837356213537E-2</v>
      </c>
      <c r="L265" s="95">
        <f t="shared" si="69"/>
        <v>4.531503976327198E-3</v>
      </c>
      <c r="M265" s="95">
        <f t="shared" si="70"/>
        <v>0.60064780588905775</v>
      </c>
      <c r="N265" s="95">
        <f t="shared" si="71"/>
        <v>0.26568717361593464</v>
      </c>
      <c r="O265" s="95">
        <f t="shared" si="77"/>
        <v>0.72797774837026497</v>
      </c>
      <c r="P265" s="95">
        <f t="shared" si="72"/>
        <v>1.5898169450559566E-3</v>
      </c>
      <c r="Q265" s="95">
        <f t="shared" si="73"/>
        <v>3.6574263222042359E-2</v>
      </c>
      <c r="R265" s="95">
        <f t="shared" si="74"/>
        <v>0.13052024951164642</v>
      </c>
      <c r="S265" s="95">
        <f t="shared" si="75"/>
        <v>6.2247836372360914E-3</v>
      </c>
      <c r="T265" s="95">
        <f t="shared" si="76"/>
        <v>0.8250908866840192</v>
      </c>
      <c r="U265" s="95">
        <f t="shared" si="78"/>
        <v>1</v>
      </c>
    </row>
    <row r="266" spans="1:27">
      <c r="A266" s="93" t="s">
        <v>35</v>
      </c>
      <c r="B266" s="93">
        <v>1982</v>
      </c>
      <c r="C266" s="94">
        <v>8.3700543051272294E-2</v>
      </c>
      <c r="D266" s="94">
        <v>2.8019365105369074</v>
      </c>
      <c r="E266" s="94">
        <v>10.088792182239214</v>
      </c>
      <c r="F266" s="94">
        <v>0.3920728136733686</v>
      </c>
      <c r="G266" s="94">
        <v>60.064780588905776</v>
      </c>
      <c r="H266" s="94">
        <v>26.568717361593464</v>
      </c>
      <c r="I266" s="95">
        <f t="shared" si="66"/>
        <v>8.3700543051272295E-4</v>
      </c>
      <c r="J266" s="95">
        <f t="shared" si="67"/>
        <v>2.8019365105369076E-2</v>
      </c>
      <c r="K266" s="95">
        <f t="shared" si="68"/>
        <v>0.10088792182239213</v>
      </c>
      <c r="L266" s="95">
        <f t="shared" si="69"/>
        <v>3.9207281367336861E-3</v>
      </c>
      <c r="M266" s="95">
        <f t="shared" si="70"/>
        <v>0.60064780588905775</v>
      </c>
      <c r="N266" s="95">
        <f t="shared" si="71"/>
        <v>0.26568717361593464</v>
      </c>
      <c r="O266" s="95">
        <f t="shared" si="77"/>
        <v>0.73431282638406536</v>
      </c>
      <c r="P266" s="95">
        <f t="shared" si="72"/>
        <v>1.1398485773894771E-3</v>
      </c>
      <c r="Q266" s="95">
        <f t="shared" si="73"/>
        <v>3.8157259547464573E-2</v>
      </c>
      <c r="R266" s="95">
        <f t="shared" si="74"/>
        <v>0.1373909295840422</v>
      </c>
      <c r="S266" s="95">
        <f t="shared" si="75"/>
        <v>5.33931588263316E-3</v>
      </c>
      <c r="T266" s="95">
        <f t="shared" si="76"/>
        <v>0.81797264640847056</v>
      </c>
      <c r="U266" s="95">
        <f t="shared" si="78"/>
        <v>1</v>
      </c>
    </row>
    <row r="267" spans="1:27">
      <c r="A267" s="93" t="s">
        <v>35</v>
      </c>
      <c r="B267" s="93">
        <v>1983</v>
      </c>
      <c r="C267" s="94">
        <v>0.12140102499579458</v>
      </c>
      <c r="D267" s="94">
        <v>3.3935839057518793</v>
      </c>
      <c r="E267" s="94">
        <v>9.8709368796907793</v>
      </c>
      <c r="F267" s="94">
        <v>0.50371942294450422</v>
      </c>
      <c r="G267" s="94">
        <v>59.50994433430413</v>
      </c>
      <c r="H267" s="94">
        <v>26.600414432312913</v>
      </c>
      <c r="I267" s="95">
        <f t="shared" si="66"/>
        <v>1.2140102499579458E-3</v>
      </c>
      <c r="J267" s="95">
        <f t="shared" si="67"/>
        <v>3.3935839057518791E-2</v>
      </c>
      <c r="K267" s="95">
        <f t="shared" si="68"/>
        <v>9.8709368796907795E-2</v>
      </c>
      <c r="L267" s="95">
        <f t="shared" si="69"/>
        <v>5.037194229445042E-3</v>
      </c>
      <c r="M267" s="95">
        <f t="shared" si="70"/>
        <v>0.59509944334304132</v>
      </c>
      <c r="N267" s="95">
        <f t="shared" si="71"/>
        <v>0.26600414432312913</v>
      </c>
      <c r="O267" s="95">
        <f t="shared" si="77"/>
        <v>0.73399585567687087</v>
      </c>
      <c r="P267" s="95">
        <f t="shared" si="72"/>
        <v>1.6539742568960677E-3</v>
      </c>
      <c r="Q267" s="95">
        <f t="shared" si="73"/>
        <v>4.6234374206682805E-2</v>
      </c>
      <c r="R267" s="95">
        <f t="shared" si="74"/>
        <v>0.13448218819421087</v>
      </c>
      <c r="S267" s="95">
        <f t="shared" si="75"/>
        <v>6.8627011862347365E-3</v>
      </c>
      <c r="T267" s="95">
        <f t="shared" si="76"/>
        <v>0.81076676215597554</v>
      </c>
      <c r="U267" s="95">
        <f t="shared" si="78"/>
        <v>1</v>
      </c>
    </row>
    <row r="268" spans="1:27">
      <c r="A268" s="93" t="s">
        <v>35</v>
      </c>
      <c r="B268" s="93">
        <v>1984</v>
      </c>
      <c r="C268" s="94">
        <v>0.15386449965643145</v>
      </c>
      <c r="D268" s="94">
        <v>4.5084697076421145</v>
      </c>
      <c r="E268" s="94">
        <v>10.035030013038442</v>
      </c>
      <c r="F268" s="94">
        <v>0.46722221295252109</v>
      </c>
      <c r="G268" s="94">
        <v>58.457428793708623</v>
      </c>
      <c r="H268" s="94">
        <v>26.377984773001856</v>
      </c>
      <c r="I268" s="95">
        <f t="shared" si="66"/>
        <v>1.5386449965643146E-3</v>
      </c>
      <c r="J268" s="95">
        <f t="shared" si="67"/>
        <v>4.5084697076421147E-2</v>
      </c>
      <c r="K268" s="95">
        <f t="shared" si="68"/>
        <v>0.10035030013038443</v>
      </c>
      <c r="L268" s="95">
        <f t="shared" si="69"/>
        <v>4.672222129525211E-3</v>
      </c>
      <c r="M268" s="95">
        <f t="shared" si="70"/>
        <v>0.58457428793708621</v>
      </c>
      <c r="N268" s="95">
        <f t="shared" si="71"/>
        <v>0.26377984773001856</v>
      </c>
      <c r="O268" s="95">
        <f t="shared" si="77"/>
        <v>0.73622015226998128</v>
      </c>
      <c r="P268" s="95">
        <f t="shared" si="72"/>
        <v>2.0899251288085821E-3</v>
      </c>
      <c r="Q268" s="95">
        <f t="shared" si="73"/>
        <v>6.1238064371658241E-2</v>
      </c>
      <c r="R268" s="95">
        <f t="shared" si="74"/>
        <v>0.13630474501543485</v>
      </c>
      <c r="S268" s="95">
        <f t="shared" si="75"/>
        <v>6.3462296096071106E-3</v>
      </c>
      <c r="T268" s="95">
        <f t="shared" si="76"/>
        <v>0.79402103587449124</v>
      </c>
      <c r="U268" s="95">
        <f t="shared" si="78"/>
        <v>1</v>
      </c>
    </row>
    <row r="269" spans="1:27">
      <c r="A269" s="93" t="s">
        <v>35</v>
      </c>
      <c r="B269" s="93">
        <v>1985</v>
      </c>
      <c r="C269" s="94">
        <v>0.2740592650010093</v>
      </c>
      <c r="D269" s="94">
        <v>4.3537957377562764</v>
      </c>
      <c r="E269" s="94">
        <v>9.9874771473374189</v>
      </c>
      <c r="F269" s="94">
        <v>0.43394944226318838</v>
      </c>
      <c r="G269" s="94">
        <v>58.58477119089072</v>
      </c>
      <c r="H269" s="94">
        <v>26.365947216751383</v>
      </c>
      <c r="I269" s="95">
        <f t="shared" si="66"/>
        <v>2.7405926500100931E-3</v>
      </c>
      <c r="J269" s="95">
        <f t="shared" si="67"/>
        <v>4.3537957377562761E-2</v>
      </c>
      <c r="K269" s="95">
        <f t="shared" si="68"/>
        <v>9.9874771473374188E-2</v>
      </c>
      <c r="L269" s="95">
        <f t="shared" si="69"/>
        <v>4.3394944226318836E-3</v>
      </c>
      <c r="M269" s="95">
        <f t="shared" si="70"/>
        <v>0.58584771190890716</v>
      </c>
      <c r="N269" s="95">
        <f t="shared" si="71"/>
        <v>0.26365947216751384</v>
      </c>
      <c r="O269" s="95">
        <f t="shared" si="77"/>
        <v>0.73634052783248605</v>
      </c>
      <c r="P269" s="95">
        <f t="shared" si="72"/>
        <v>3.7219092884611194E-3</v>
      </c>
      <c r="Q269" s="95">
        <f t="shared" si="73"/>
        <v>5.9127476665887711E-2</v>
      </c>
      <c r="R269" s="95">
        <f t="shared" si="74"/>
        <v>0.13563666224833304</v>
      </c>
      <c r="S269" s="95">
        <f t="shared" si="75"/>
        <v>5.8933255180259447E-3</v>
      </c>
      <c r="T269" s="95">
        <f t="shared" si="76"/>
        <v>0.7956206262792922</v>
      </c>
      <c r="U269" s="95">
        <f t="shared" si="78"/>
        <v>1</v>
      </c>
    </row>
    <row r="270" spans="1:27">
      <c r="A270" s="93" t="s">
        <v>35</v>
      </c>
      <c r="B270" s="93">
        <v>1986</v>
      </c>
      <c r="C270" s="94">
        <v>0.19498108053123517</v>
      </c>
      <c r="D270" s="94">
        <v>3.8754929877269828</v>
      </c>
      <c r="E270" s="94">
        <v>9.9963453970287741</v>
      </c>
      <c r="F270" s="94">
        <v>0.5186071634999555</v>
      </c>
      <c r="G270" s="94">
        <v>58.771456349785524</v>
      </c>
      <c r="H270" s="94">
        <v>26.643117021427525</v>
      </c>
      <c r="I270" s="95">
        <f t="shared" si="66"/>
        <v>1.9498108053123517E-3</v>
      </c>
      <c r="J270" s="95">
        <f t="shared" si="67"/>
        <v>3.8754929877269827E-2</v>
      </c>
      <c r="K270" s="95">
        <f t="shared" si="68"/>
        <v>9.9963453970287747E-2</v>
      </c>
      <c r="L270" s="95">
        <f t="shared" si="69"/>
        <v>5.1860716349995551E-3</v>
      </c>
      <c r="M270" s="95">
        <f t="shared" si="70"/>
        <v>0.58771456349785522</v>
      </c>
      <c r="N270" s="95">
        <f t="shared" si="71"/>
        <v>0.26643117021427526</v>
      </c>
      <c r="O270" s="95">
        <f t="shared" si="77"/>
        <v>0.73356882978572469</v>
      </c>
      <c r="P270" s="95">
        <f t="shared" si="72"/>
        <v>2.6579793553685904E-3</v>
      </c>
      <c r="Q270" s="95">
        <f t="shared" si="73"/>
        <v>5.2830666058412176E-2</v>
      </c>
      <c r="R270" s="95">
        <f t="shared" si="74"/>
        <v>0.1362700402625982</v>
      </c>
      <c r="S270" s="95">
        <f t="shared" si="75"/>
        <v>7.0696455798352357E-3</v>
      </c>
      <c r="T270" s="95">
        <f t="shared" si="76"/>
        <v>0.80117166874378587</v>
      </c>
      <c r="U270" s="95">
        <f t="shared" si="78"/>
        <v>1</v>
      </c>
    </row>
    <row r="271" spans="1:27">
      <c r="A271" s="93" t="s">
        <v>35</v>
      </c>
      <c r="B271" s="93">
        <v>1987</v>
      </c>
      <c r="C271" s="94">
        <v>0.14268704066318266</v>
      </c>
      <c r="D271" s="94">
        <v>3.3370403380938654</v>
      </c>
      <c r="E271" s="94">
        <v>10.453554498517951</v>
      </c>
      <c r="F271" s="94">
        <v>0.58120959343645073</v>
      </c>
      <c r="G271" s="94">
        <v>58.654903077675812</v>
      </c>
      <c r="H271" s="94">
        <v>26.830605451612723</v>
      </c>
      <c r="I271" s="95">
        <f t="shared" si="66"/>
        <v>1.4268704066318265E-3</v>
      </c>
      <c r="J271" s="95">
        <f t="shared" si="67"/>
        <v>3.3370403380938655E-2</v>
      </c>
      <c r="K271" s="95">
        <f t="shared" si="68"/>
        <v>0.10453554498517952</v>
      </c>
      <c r="L271" s="95">
        <f t="shared" si="69"/>
        <v>5.8120959343645074E-3</v>
      </c>
      <c r="M271" s="95">
        <f t="shared" si="70"/>
        <v>0.58654903077675813</v>
      </c>
      <c r="N271" s="95">
        <f t="shared" si="71"/>
        <v>0.26830605451612721</v>
      </c>
      <c r="O271" s="95">
        <f t="shared" si="77"/>
        <v>0.73169394548387268</v>
      </c>
      <c r="P271" s="95">
        <f t="shared" si="72"/>
        <v>1.9500918593609933E-3</v>
      </c>
      <c r="Q271" s="95">
        <f t="shared" si="73"/>
        <v>4.5607051400255401E-2</v>
      </c>
      <c r="R271" s="95">
        <f t="shared" si="74"/>
        <v>0.14286785565247456</v>
      </c>
      <c r="S271" s="95">
        <f t="shared" si="75"/>
        <v>7.9433429376280281E-3</v>
      </c>
      <c r="T271" s="95">
        <f t="shared" si="76"/>
        <v>0.80163165815028092</v>
      </c>
      <c r="U271" s="95">
        <f t="shared" si="78"/>
        <v>0.99999999999999989</v>
      </c>
    </row>
    <row r="272" spans="1:27">
      <c r="A272" s="93" t="s">
        <v>35</v>
      </c>
      <c r="B272" s="93">
        <v>1988</v>
      </c>
      <c r="C272" s="94">
        <v>0.20978727567829253</v>
      </c>
      <c r="D272" s="94">
        <v>3.5507588673290882</v>
      </c>
      <c r="E272" s="94">
        <v>11.819291075159386</v>
      </c>
      <c r="F272" s="94">
        <v>0.73385306905674375</v>
      </c>
      <c r="G272" s="94">
        <v>59.297329700262502</v>
      </c>
      <c r="H272" s="94">
        <v>24.388980012513979</v>
      </c>
      <c r="I272" s="95">
        <f t="shared" si="66"/>
        <v>2.0978727567829251E-3</v>
      </c>
      <c r="J272" s="95">
        <f t="shared" si="67"/>
        <v>3.5507588673290881E-2</v>
      </c>
      <c r="K272" s="95">
        <f t="shared" si="68"/>
        <v>0.11819291075159385</v>
      </c>
      <c r="L272" s="95">
        <f t="shared" si="69"/>
        <v>7.3385306905674377E-3</v>
      </c>
      <c r="M272" s="95">
        <f t="shared" si="70"/>
        <v>0.59297329700262502</v>
      </c>
      <c r="N272" s="95">
        <f t="shared" si="71"/>
        <v>0.24388980012513981</v>
      </c>
      <c r="O272" s="95">
        <f t="shared" si="77"/>
        <v>0.75611019987486006</v>
      </c>
      <c r="P272" s="95">
        <f t="shared" si="72"/>
        <v>2.7745595246964441E-3</v>
      </c>
      <c r="Q272" s="95">
        <f t="shared" si="73"/>
        <v>4.6960864539544053E-2</v>
      </c>
      <c r="R272" s="95">
        <f t="shared" si="74"/>
        <v>0.15631704316534198</v>
      </c>
      <c r="S272" s="95">
        <f t="shared" si="75"/>
        <v>9.705636416202295E-3</v>
      </c>
      <c r="T272" s="95">
        <f t="shared" si="76"/>
        <v>0.78424189635421526</v>
      </c>
      <c r="U272" s="95">
        <f t="shared" si="78"/>
        <v>1</v>
      </c>
    </row>
    <row r="273" spans="1:21">
      <c r="A273" s="93" t="s">
        <v>35</v>
      </c>
      <c r="B273" s="93">
        <v>1989</v>
      </c>
      <c r="C273" s="94">
        <v>0.20157773465337811</v>
      </c>
      <c r="D273" s="94">
        <v>3.6369555672789979</v>
      </c>
      <c r="E273" s="94">
        <v>11.981970855522253</v>
      </c>
      <c r="F273" s="94">
        <v>0.78719257604176973</v>
      </c>
      <c r="G273" s="94">
        <v>59.473221573815394</v>
      </c>
      <c r="H273" s="94">
        <v>23.919081692688209</v>
      </c>
      <c r="I273" s="95">
        <f t="shared" si="66"/>
        <v>2.0157773465337811E-3</v>
      </c>
      <c r="J273" s="95">
        <f t="shared" si="67"/>
        <v>3.6369555672789981E-2</v>
      </c>
      <c r="K273" s="95">
        <f t="shared" si="68"/>
        <v>0.11981970855522253</v>
      </c>
      <c r="L273" s="95">
        <f t="shared" si="69"/>
        <v>7.8719257604176977E-3</v>
      </c>
      <c r="M273" s="95">
        <f t="shared" si="70"/>
        <v>0.59473221573815394</v>
      </c>
      <c r="N273" s="95">
        <f t="shared" si="71"/>
        <v>0.2391908169268821</v>
      </c>
      <c r="O273" s="95">
        <f t="shared" si="77"/>
        <v>0.76080918307311796</v>
      </c>
      <c r="P273" s="95">
        <f t="shared" si="72"/>
        <v>2.649517633832311E-3</v>
      </c>
      <c r="Q273" s="95">
        <f t="shared" si="73"/>
        <v>4.7803781134559027E-2</v>
      </c>
      <c r="R273" s="95">
        <f t="shared" si="74"/>
        <v>0.15748982954074989</v>
      </c>
      <c r="S273" s="95">
        <f t="shared" si="75"/>
        <v>1.0346780685034347E-2</v>
      </c>
      <c r="T273" s="95">
        <f t="shared" si="76"/>
        <v>0.78171009100582434</v>
      </c>
      <c r="U273" s="95">
        <f t="shared" si="78"/>
        <v>0.99999999999999989</v>
      </c>
    </row>
    <row r="274" spans="1:21">
      <c r="A274" s="93" t="s">
        <v>35</v>
      </c>
      <c r="B274" s="93">
        <v>1990</v>
      </c>
      <c r="C274" s="94">
        <v>0.12831940310447812</v>
      </c>
      <c r="D274" s="94">
        <v>3.1626793055599518</v>
      </c>
      <c r="E274" s="94">
        <v>11.529011768500592</v>
      </c>
      <c r="F274" s="94">
        <v>0.66138874339851972</v>
      </c>
      <c r="G274" s="94">
        <v>61.432418764783016</v>
      </c>
      <c r="H274" s="94">
        <v>23.086182014653435</v>
      </c>
      <c r="I274" s="95">
        <f t="shared" si="66"/>
        <v>1.2831940310447812E-3</v>
      </c>
      <c r="J274" s="95">
        <f t="shared" si="67"/>
        <v>3.1626793055599518E-2</v>
      </c>
      <c r="K274" s="95">
        <f t="shared" si="68"/>
        <v>0.11529011768500591</v>
      </c>
      <c r="L274" s="95">
        <f t="shared" si="69"/>
        <v>6.6138874339851973E-3</v>
      </c>
      <c r="M274" s="95">
        <f t="shared" si="70"/>
        <v>0.61432418764783014</v>
      </c>
      <c r="N274" s="95">
        <f t="shared" si="71"/>
        <v>0.23086182014653434</v>
      </c>
      <c r="O274" s="95">
        <f t="shared" si="77"/>
        <v>0.76913817985346555</v>
      </c>
      <c r="P274" s="95">
        <f t="shared" si="72"/>
        <v>1.668353053659685E-3</v>
      </c>
      <c r="Q274" s="95">
        <f t="shared" si="73"/>
        <v>4.1119780403600537E-2</v>
      </c>
      <c r="R274" s="95">
        <f t="shared" si="74"/>
        <v>0.14989519530413992</v>
      </c>
      <c r="S274" s="95">
        <f t="shared" si="75"/>
        <v>8.5990887037297511E-3</v>
      </c>
      <c r="T274" s="95">
        <f t="shared" si="76"/>
        <v>0.79871758253487013</v>
      </c>
      <c r="U274" s="95">
        <f t="shared" si="78"/>
        <v>1</v>
      </c>
    </row>
    <row r="275" spans="1:21">
      <c r="A275" s="93" t="s">
        <v>35</v>
      </c>
      <c r="B275" s="93">
        <v>1991</v>
      </c>
      <c r="C275" s="94">
        <v>0.16281298534488181</v>
      </c>
      <c r="D275" s="94">
        <v>2.9920623838496185</v>
      </c>
      <c r="E275" s="94">
        <v>10.046199332934613</v>
      </c>
      <c r="F275" s="94">
        <v>0.6811681535677786</v>
      </c>
      <c r="G275" s="94">
        <v>62.749386325049215</v>
      </c>
      <c r="H275" s="94">
        <v>23.368370819253872</v>
      </c>
      <c r="I275" s="95">
        <f t="shared" si="66"/>
        <v>1.6281298534488182E-3</v>
      </c>
      <c r="J275" s="95">
        <f t="shared" si="67"/>
        <v>2.9920623838496186E-2</v>
      </c>
      <c r="K275" s="95">
        <f t="shared" si="68"/>
        <v>0.10046199332934613</v>
      </c>
      <c r="L275" s="95">
        <f t="shared" si="69"/>
        <v>6.811681535677786E-3</v>
      </c>
      <c r="M275" s="95">
        <f t="shared" si="70"/>
        <v>0.62749386325049217</v>
      </c>
      <c r="N275" s="95">
        <f t="shared" si="71"/>
        <v>0.23368370819253872</v>
      </c>
      <c r="O275" s="95">
        <f t="shared" si="77"/>
        <v>0.76631629180746108</v>
      </c>
      <c r="P275" s="95">
        <f t="shared" si="72"/>
        <v>2.124618608340758E-3</v>
      </c>
      <c r="Q275" s="95">
        <f t="shared" si="73"/>
        <v>3.9044744524384743E-2</v>
      </c>
      <c r="R275" s="95">
        <f t="shared" si="74"/>
        <v>0.13109729546841928</v>
      </c>
      <c r="S275" s="95">
        <f t="shared" si="75"/>
        <v>8.888864309032905E-3</v>
      </c>
      <c r="T275" s="95">
        <f t="shared" si="76"/>
        <v>0.81884447708982233</v>
      </c>
      <c r="U275" s="95">
        <f t="shared" si="78"/>
        <v>1</v>
      </c>
    </row>
    <row r="276" spans="1:21">
      <c r="A276" s="93" t="s">
        <v>35</v>
      </c>
      <c r="B276" s="93">
        <v>1992</v>
      </c>
      <c r="C276" s="94">
        <v>0.23909926755419364</v>
      </c>
      <c r="D276" s="94">
        <v>3.1340801334398352</v>
      </c>
      <c r="E276" s="94">
        <v>9.7057484564250487</v>
      </c>
      <c r="F276" s="94">
        <v>0.69362603200049522</v>
      </c>
      <c r="G276" s="94">
        <v>62.519365883318535</v>
      </c>
      <c r="H276" s="94">
        <v>23.708080227261885</v>
      </c>
      <c r="I276" s="95">
        <f t="shared" si="66"/>
        <v>2.3909926755419364E-3</v>
      </c>
      <c r="J276" s="95">
        <f t="shared" si="67"/>
        <v>3.1340801334398351E-2</v>
      </c>
      <c r="K276" s="95">
        <f t="shared" si="68"/>
        <v>9.7057484564250493E-2</v>
      </c>
      <c r="L276" s="95">
        <f t="shared" si="69"/>
        <v>6.9362603200049519E-3</v>
      </c>
      <c r="M276" s="95">
        <f t="shared" si="70"/>
        <v>0.62519365883318534</v>
      </c>
      <c r="N276" s="95">
        <f t="shared" si="71"/>
        <v>0.23708080227261885</v>
      </c>
      <c r="O276" s="95">
        <f t="shared" si="77"/>
        <v>0.76291919772738104</v>
      </c>
      <c r="P276" s="95">
        <f t="shared" si="72"/>
        <v>3.134005124873428E-3</v>
      </c>
      <c r="Q276" s="95">
        <f t="shared" si="73"/>
        <v>4.1080105767108466E-2</v>
      </c>
      <c r="R276" s="95">
        <f t="shared" si="74"/>
        <v>0.12721856371339169</v>
      </c>
      <c r="S276" s="95">
        <f t="shared" si="75"/>
        <v>9.0917365045564517E-3</v>
      </c>
      <c r="T276" s="95">
        <f t="shared" si="76"/>
        <v>0.81947558889006999</v>
      </c>
      <c r="U276" s="95">
        <f t="shared" si="78"/>
        <v>1</v>
      </c>
    </row>
    <row r="277" spans="1:21">
      <c r="A277" s="93" t="s">
        <v>35</v>
      </c>
      <c r="B277" s="93">
        <v>1993</v>
      </c>
      <c r="C277" s="94">
        <v>0.46481542188645897</v>
      </c>
      <c r="D277" s="94">
        <v>3.685572773038269</v>
      </c>
      <c r="E277" s="94">
        <v>9.1512189406533846</v>
      </c>
      <c r="F277" s="94">
        <v>0.81106151844203855</v>
      </c>
      <c r="G277" s="94">
        <v>57.454534183383643</v>
      </c>
      <c r="H277" s="94">
        <v>28.432797162596195</v>
      </c>
      <c r="I277" s="95">
        <f t="shared" si="66"/>
        <v>4.6481542188645895E-3</v>
      </c>
      <c r="J277" s="95">
        <f t="shared" si="67"/>
        <v>3.685572773038269E-2</v>
      </c>
      <c r="K277" s="95">
        <f t="shared" si="68"/>
        <v>9.1512189406533842E-2</v>
      </c>
      <c r="L277" s="95">
        <f t="shared" si="69"/>
        <v>8.1106151844203851E-3</v>
      </c>
      <c r="M277" s="95">
        <f t="shared" si="70"/>
        <v>0.57454534183383643</v>
      </c>
      <c r="N277" s="95">
        <f t="shared" si="71"/>
        <v>0.28432797162596196</v>
      </c>
      <c r="O277" s="95">
        <f t="shared" si="77"/>
        <v>0.71567202837403787</v>
      </c>
      <c r="P277" s="95">
        <f t="shared" si="72"/>
        <v>6.4948105201553079E-3</v>
      </c>
      <c r="Q277" s="95">
        <f t="shared" si="73"/>
        <v>5.1498069323900504E-2</v>
      </c>
      <c r="R277" s="95">
        <f t="shared" si="74"/>
        <v>0.12786889214385508</v>
      </c>
      <c r="S277" s="95">
        <f t="shared" si="75"/>
        <v>1.1332865981708403E-2</v>
      </c>
      <c r="T277" s="95">
        <f t="shared" si="76"/>
        <v>0.80280536203038078</v>
      </c>
      <c r="U277" s="95">
        <f t="shared" si="78"/>
        <v>1</v>
      </c>
    </row>
    <row r="278" spans="1:21">
      <c r="A278" s="93" t="s">
        <v>35</v>
      </c>
      <c r="B278" s="93">
        <v>1994</v>
      </c>
      <c r="C278" s="94">
        <v>0.38586713680106766</v>
      </c>
      <c r="D278" s="94">
        <v>3.6757081866918639</v>
      </c>
      <c r="E278" s="94">
        <v>9.4977868940534318</v>
      </c>
      <c r="F278" s="94">
        <v>0.89746901642784016</v>
      </c>
      <c r="G278" s="94">
        <v>57.706060392073823</v>
      </c>
      <c r="H278" s="94">
        <v>27.837108373951985</v>
      </c>
      <c r="I278" s="95">
        <f t="shared" si="66"/>
        <v>3.8586713680106768E-3</v>
      </c>
      <c r="J278" s="95">
        <f t="shared" si="67"/>
        <v>3.6757081866918638E-2</v>
      </c>
      <c r="K278" s="95">
        <f t="shared" si="68"/>
        <v>9.4977868940534324E-2</v>
      </c>
      <c r="L278" s="95">
        <f t="shared" si="69"/>
        <v>8.9746901642784021E-3</v>
      </c>
      <c r="M278" s="95">
        <f t="shared" si="70"/>
        <v>0.57706060392073821</v>
      </c>
      <c r="N278" s="95">
        <f t="shared" si="71"/>
        <v>0.27837108373951985</v>
      </c>
      <c r="O278" s="95">
        <f t="shared" si="77"/>
        <v>0.72162891626048031</v>
      </c>
      <c r="P278" s="95">
        <f t="shared" si="72"/>
        <v>5.3471684422050584E-3</v>
      </c>
      <c r="Q278" s="95">
        <f t="shared" si="73"/>
        <v>5.0936265217025677E-2</v>
      </c>
      <c r="R278" s="95">
        <f t="shared" si="74"/>
        <v>0.13161594110268576</v>
      </c>
      <c r="S278" s="95">
        <f t="shared" si="75"/>
        <v>1.2436710838564683E-2</v>
      </c>
      <c r="T278" s="95">
        <f t="shared" si="76"/>
        <v>0.79966391439951878</v>
      </c>
      <c r="U278" s="95">
        <f t="shared" si="78"/>
        <v>1</v>
      </c>
    </row>
    <row r="279" spans="1:21">
      <c r="A279" s="93" t="s">
        <v>35</v>
      </c>
      <c r="B279" s="93">
        <v>1995</v>
      </c>
      <c r="C279" s="94">
        <v>0.40682431135477137</v>
      </c>
      <c r="D279" s="94">
        <v>3.1649114689242364</v>
      </c>
      <c r="E279" s="94">
        <v>9.2653950364406228</v>
      </c>
      <c r="F279" s="94">
        <v>0.99077484013653982</v>
      </c>
      <c r="G279" s="94">
        <v>57.693520530023513</v>
      </c>
      <c r="H279" s="94">
        <v>28.478573813120317</v>
      </c>
      <c r="I279" s="95">
        <f t="shared" si="66"/>
        <v>4.0682431135477138E-3</v>
      </c>
      <c r="J279" s="95">
        <f t="shared" si="67"/>
        <v>3.1649114689242364E-2</v>
      </c>
      <c r="K279" s="95">
        <f t="shared" si="68"/>
        <v>9.2653950364406226E-2</v>
      </c>
      <c r="L279" s="95">
        <f t="shared" si="69"/>
        <v>9.9077484013653985E-3</v>
      </c>
      <c r="M279" s="95">
        <f t="shared" si="70"/>
        <v>0.57693520530023512</v>
      </c>
      <c r="N279" s="95">
        <f t="shared" si="71"/>
        <v>0.28478573813120317</v>
      </c>
      <c r="O279" s="95">
        <f t="shared" si="77"/>
        <v>0.71521426186879689</v>
      </c>
      <c r="P279" s="95">
        <f t="shared" si="72"/>
        <v>5.688145959111224E-3</v>
      </c>
      <c r="Q279" s="95">
        <f t="shared" si="73"/>
        <v>4.4251235436141602E-2</v>
      </c>
      <c r="R279" s="95">
        <f t="shared" si="74"/>
        <v>0.12954712357428244</v>
      </c>
      <c r="S279" s="95">
        <f t="shared" si="75"/>
        <v>1.385283953297751E-2</v>
      </c>
      <c r="T279" s="95">
        <f t="shared" si="76"/>
        <v>0.80666065549748711</v>
      </c>
      <c r="U279" s="95">
        <f t="shared" si="78"/>
        <v>0.99999999999999989</v>
      </c>
    </row>
    <row r="280" spans="1:21">
      <c r="A280" s="93" t="s">
        <v>35</v>
      </c>
      <c r="B280" s="93">
        <v>1996</v>
      </c>
      <c r="C280" s="94">
        <v>0.36376408134664051</v>
      </c>
      <c r="D280" s="94">
        <v>3.1675760325179256</v>
      </c>
      <c r="E280" s="94">
        <v>9.4359624331973766</v>
      </c>
      <c r="F280" s="94">
        <v>0.95468017093122104</v>
      </c>
      <c r="G280" s="94">
        <v>57.098258209067545</v>
      </c>
      <c r="H280" s="94">
        <v>28.979759072939292</v>
      </c>
      <c r="I280" s="95">
        <f t="shared" ref="I280:I321" si="79">C280/100</f>
        <v>3.6376408134664051E-3</v>
      </c>
      <c r="J280" s="95">
        <f t="shared" si="67"/>
        <v>3.1675760325179256E-2</v>
      </c>
      <c r="K280" s="95">
        <f t="shared" si="68"/>
        <v>9.4359624331973771E-2</v>
      </c>
      <c r="L280" s="95">
        <f t="shared" si="69"/>
        <v>9.5468017093122103E-3</v>
      </c>
      <c r="M280" s="95">
        <f t="shared" si="70"/>
        <v>0.57098258209067543</v>
      </c>
      <c r="N280" s="95">
        <f t="shared" si="71"/>
        <v>0.28979759072939293</v>
      </c>
      <c r="O280" s="95">
        <f t="shared" si="77"/>
        <v>0.71020240927060707</v>
      </c>
      <c r="P280" s="95">
        <f t="shared" si="72"/>
        <v>5.1219775742556818E-3</v>
      </c>
      <c r="Q280" s="95">
        <f t="shared" si="73"/>
        <v>4.4601031919493113E-2</v>
      </c>
      <c r="R280" s="95">
        <f t="shared" si="74"/>
        <v>0.13286300229378706</v>
      </c>
      <c r="S280" s="95">
        <f t="shared" si="75"/>
        <v>1.3442367393708193E-2</v>
      </c>
      <c r="T280" s="95">
        <f t="shared" si="76"/>
        <v>0.80397162081875595</v>
      </c>
      <c r="U280" s="95">
        <f t="shared" si="78"/>
        <v>1</v>
      </c>
    </row>
    <row r="281" spans="1:21">
      <c r="A281" s="93" t="s">
        <v>35</v>
      </c>
      <c r="B281" s="93">
        <v>1997</v>
      </c>
      <c r="C281" s="94">
        <v>0.44100402456184523</v>
      </c>
      <c r="D281" s="94">
        <v>3.8118498135723837</v>
      </c>
      <c r="E281" s="94">
        <v>11.251740450291404</v>
      </c>
      <c r="F281" s="94">
        <v>0.97746391108373132</v>
      </c>
      <c r="G281" s="94">
        <v>60.391000456709051</v>
      </c>
      <c r="H281" s="94">
        <v>23.126941343781571</v>
      </c>
      <c r="I281" s="95">
        <f t="shared" si="79"/>
        <v>4.4100402456184523E-3</v>
      </c>
      <c r="J281" s="95">
        <f t="shared" si="67"/>
        <v>3.8118498135723836E-2</v>
      </c>
      <c r="K281" s="95">
        <f t="shared" si="68"/>
        <v>0.11251740450291405</v>
      </c>
      <c r="L281" s="95">
        <f t="shared" si="69"/>
        <v>9.7746391108373132E-3</v>
      </c>
      <c r="M281" s="95">
        <f t="shared" si="70"/>
        <v>0.60391000456709054</v>
      </c>
      <c r="N281" s="95">
        <f t="shared" si="71"/>
        <v>0.23126941343781571</v>
      </c>
      <c r="O281" s="95">
        <f t="shared" si="77"/>
        <v>0.76873058656218418</v>
      </c>
      <c r="P281" s="95">
        <f t="shared" si="72"/>
        <v>5.7367825902966268E-3</v>
      </c>
      <c r="Q281" s="95">
        <f t="shared" si="73"/>
        <v>4.9586290440442042E-2</v>
      </c>
      <c r="R281" s="95">
        <f t="shared" si="74"/>
        <v>0.14636779968141972</v>
      </c>
      <c r="S281" s="95">
        <f t="shared" si="75"/>
        <v>1.2715298807804915E-2</v>
      </c>
      <c r="T281" s="95">
        <f t="shared" si="76"/>
        <v>0.78559382848003667</v>
      </c>
      <c r="U281" s="95">
        <f t="shared" si="78"/>
        <v>1</v>
      </c>
    </row>
    <row r="282" spans="1:21">
      <c r="A282" s="93" t="s">
        <v>35</v>
      </c>
      <c r="B282" s="93">
        <v>1998</v>
      </c>
      <c r="C282" s="94">
        <v>0.35667485928361026</v>
      </c>
      <c r="D282" s="94">
        <v>3.4979250329744147</v>
      </c>
      <c r="E282" s="94">
        <v>10.712745159434407</v>
      </c>
      <c r="F282" s="94">
        <v>0.8411252687741354</v>
      </c>
      <c r="G282" s="94">
        <v>53.949576522060028</v>
      </c>
      <c r="H282" s="94">
        <v>30.641953157473417</v>
      </c>
      <c r="I282" s="95">
        <f t="shared" si="79"/>
        <v>3.5667485928361025E-3</v>
      </c>
      <c r="J282" s="95">
        <f t="shared" si="67"/>
        <v>3.4979250329744145E-2</v>
      </c>
      <c r="K282" s="95">
        <f t="shared" si="68"/>
        <v>0.10712745159434407</v>
      </c>
      <c r="L282" s="95">
        <f t="shared" si="69"/>
        <v>8.4112526877413545E-3</v>
      </c>
      <c r="M282" s="95">
        <f t="shared" si="70"/>
        <v>0.53949576522060028</v>
      </c>
      <c r="N282" s="95">
        <f t="shared" si="71"/>
        <v>0.30641953157473417</v>
      </c>
      <c r="O282" s="95">
        <f t="shared" si="77"/>
        <v>0.69358046842526599</v>
      </c>
      <c r="P282" s="95">
        <f t="shared" si="72"/>
        <v>5.1425159086936189E-3</v>
      </c>
      <c r="Q282" s="95">
        <f t="shared" si="73"/>
        <v>5.0432865286939944E-2</v>
      </c>
      <c r="R282" s="95">
        <f t="shared" si="74"/>
        <v>0.15445569255658353</v>
      </c>
      <c r="S282" s="95">
        <f t="shared" si="75"/>
        <v>1.2127291742858062E-2</v>
      </c>
      <c r="T282" s="95">
        <f t="shared" si="76"/>
        <v>0.77784163450492483</v>
      </c>
      <c r="U282" s="95">
        <f t="shared" si="78"/>
        <v>1</v>
      </c>
    </row>
    <row r="283" spans="1:21">
      <c r="A283" s="93" t="s">
        <v>35</v>
      </c>
      <c r="B283" s="93">
        <v>1999</v>
      </c>
      <c r="C283" s="94">
        <v>0.37570591516255086</v>
      </c>
      <c r="D283" s="94">
        <v>4.0822536583688445</v>
      </c>
      <c r="E283" s="94">
        <v>11.284981064655648</v>
      </c>
      <c r="F283" s="94">
        <v>0.94577104013416069</v>
      </c>
      <c r="G283" s="94">
        <v>56.909381749212841</v>
      </c>
      <c r="H283" s="94">
        <v>26.401906572465943</v>
      </c>
      <c r="I283" s="95">
        <f t="shared" si="79"/>
        <v>3.7570591516255087E-3</v>
      </c>
      <c r="J283" s="95">
        <f t="shared" si="67"/>
        <v>4.0822536583688444E-2</v>
      </c>
      <c r="K283" s="95">
        <f t="shared" si="68"/>
        <v>0.11284981064655648</v>
      </c>
      <c r="L283" s="95">
        <f t="shared" si="69"/>
        <v>9.4577104013416069E-3</v>
      </c>
      <c r="M283" s="95">
        <f t="shared" si="70"/>
        <v>0.5690938174921284</v>
      </c>
      <c r="N283" s="95">
        <f t="shared" si="71"/>
        <v>0.26401906572465944</v>
      </c>
      <c r="O283" s="95">
        <f t="shared" si="77"/>
        <v>0.7359809342753405</v>
      </c>
      <c r="P283" s="95">
        <f t="shared" si="72"/>
        <v>5.1048321724866067E-3</v>
      </c>
      <c r="Q283" s="95">
        <f t="shared" si="73"/>
        <v>5.5466839808673868E-2</v>
      </c>
      <c r="R283" s="95">
        <f t="shared" si="74"/>
        <v>0.15333251907900353</v>
      </c>
      <c r="S283" s="95">
        <f t="shared" si="75"/>
        <v>1.2850482887377826E-2</v>
      </c>
      <c r="T283" s="95">
        <f t="shared" si="76"/>
        <v>0.7732453260524581</v>
      </c>
      <c r="U283" s="95">
        <f t="shared" si="78"/>
        <v>1</v>
      </c>
    </row>
    <row r="284" spans="1:21">
      <c r="A284" s="93" t="s">
        <v>35</v>
      </c>
      <c r="B284" s="93">
        <v>2000</v>
      </c>
      <c r="C284" s="94">
        <v>0.43958601279742437</v>
      </c>
      <c r="D284" s="94">
        <v>4.6394931973846116</v>
      </c>
      <c r="E284" s="94">
        <v>11.384562065613174</v>
      </c>
      <c r="F284" s="94">
        <v>0.93909821753771461</v>
      </c>
      <c r="G284" s="94">
        <v>55.081120556100096</v>
      </c>
      <c r="H284" s="94">
        <v>27.516139950566977</v>
      </c>
      <c r="I284" s="95">
        <f t="shared" si="79"/>
        <v>4.3958601279742437E-3</v>
      </c>
      <c r="J284" s="95">
        <f t="shared" si="67"/>
        <v>4.6394931973846115E-2</v>
      </c>
      <c r="K284" s="95">
        <f t="shared" si="68"/>
        <v>0.11384562065613174</v>
      </c>
      <c r="L284" s="95">
        <f t="shared" si="69"/>
        <v>9.3909821753771459E-3</v>
      </c>
      <c r="M284" s="95">
        <f t="shared" si="70"/>
        <v>0.55081120556100094</v>
      </c>
      <c r="N284" s="95">
        <f t="shared" si="71"/>
        <v>0.27516139950566976</v>
      </c>
      <c r="O284" s="95">
        <f t="shared" si="77"/>
        <v>0.72483860049433013</v>
      </c>
      <c r="P284" s="95">
        <f t="shared" si="72"/>
        <v>6.0646054514430199E-3</v>
      </c>
      <c r="Q284" s="95">
        <f t="shared" si="73"/>
        <v>6.4007258915578444E-2</v>
      </c>
      <c r="R284" s="95">
        <f t="shared" si="74"/>
        <v>0.15706340774137934</v>
      </c>
      <c r="S284" s="95">
        <f t="shared" si="75"/>
        <v>1.2955963119200085E-2</v>
      </c>
      <c r="T284" s="95">
        <f t="shared" si="76"/>
        <v>0.75990876477239921</v>
      </c>
      <c r="U284" s="95">
        <f t="shared" si="78"/>
        <v>1</v>
      </c>
    </row>
    <row r="285" spans="1:21">
      <c r="A285" s="93" t="s">
        <v>35</v>
      </c>
      <c r="B285" s="93">
        <v>2001</v>
      </c>
      <c r="C285" s="94">
        <v>0.56015443272650844</v>
      </c>
      <c r="D285" s="94">
        <v>4.7058653897417866</v>
      </c>
      <c r="E285" s="94">
        <v>12.012297398305662</v>
      </c>
      <c r="F285" s="94">
        <v>0.98685962062170818</v>
      </c>
      <c r="G285" s="94">
        <v>58.079117901005027</v>
      </c>
      <c r="H285" s="94">
        <v>23.655705257599312</v>
      </c>
      <c r="I285" s="95">
        <f t="shared" si="79"/>
        <v>5.6015443272650848E-3</v>
      </c>
      <c r="J285" s="95">
        <f t="shared" si="67"/>
        <v>4.7058653897417868E-2</v>
      </c>
      <c r="K285" s="95">
        <f t="shared" si="68"/>
        <v>0.12012297398305663</v>
      </c>
      <c r="L285" s="95">
        <f t="shared" si="69"/>
        <v>9.8685962062170819E-3</v>
      </c>
      <c r="M285" s="95">
        <f t="shared" si="70"/>
        <v>0.58079117901005028</v>
      </c>
      <c r="N285" s="95">
        <f t="shared" si="71"/>
        <v>0.23655705257599313</v>
      </c>
      <c r="O285" s="95">
        <f t="shared" si="77"/>
        <v>0.76344294742400698</v>
      </c>
      <c r="P285" s="95">
        <f t="shared" si="72"/>
        <v>7.3372140592374282E-3</v>
      </c>
      <c r="Q285" s="95">
        <f t="shared" si="73"/>
        <v>6.164004010542265E-2</v>
      </c>
      <c r="R285" s="95">
        <f t="shared" si="74"/>
        <v>0.15734374701917547</v>
      </c>
      <c r="S285" s="95">
        <f t="shared" si="75"/>
        <v>1.292643574679089E-2</v>
      </c>
      <c r="T285" s="95">
        <f t="shared" si="76"/>
        <v>0.76075256306937356</v>
      </c>
      <c r="U285" s="95">
        <f t="shared" si="78"/>
        <v>1</v>
      </c>
    </row>
    <row r="286" spans="1:21">
      <c r="A286" s="93" t="s">
        <v>35</v>
      </c>
      <c r="B286" s="93">
        <v>2002</v>
      </c>
      <c r="C286" s="94">
        <v>0.72000148945306708</v>
      </c>
      <c r="D286" s="94">
        <v>5.0118730655822104</v>
      </c>
      <c r="E286" s="94">
        <v>11.783103220209613</v>
      </c>
      <c r="F286" s="94">
        <v>0.93389514167903864</v>
      </c>
      <c r="G286" s="94">
        <v>56.363199775954165</v>
      </c>
      <c r="H286" s="94">
        <v>25.187927307121903</v>
      </c>
      <c r="I286" s="95">
        <f t="shared" si="79"/>
        <v>7.2000148945306711E-3</v>
      </c>
      <c r="J286" s="95">
        <f t="shared" si="67"/>
        <v>5.0118730655822105E-2</v>
      </c>
      <c r="K286" s="95">
        <f t="shared" si="68"/>
        <v>0.11783103220209613</v>
      </c>
      <c r="L286" s="95">
        <f t="shared" si="69"/>
        <v>9.3389514167903868E-3</v>
      </c>
      <c r="M286" s="95">
        <f t="shared" si="70"/>
        <v>0.56363199775954165</v>
      </c>
      <c r="N286" s="95">
        <f t="shared" si="71"/>
        <v>0.25187927307121905</v>
      </c>
      <c r="O286" s="95">
        <f t="shared" si="77"/>
        <v>0.74812072692878095</v>
      </c>
      <c r="P286" s="95">
        <f t="shared" si="72"/>
        <v>9.6241350297678538E-3</v>
      </c>
      <c r="Q286" s="95">
        <f t="shared" si="73"/>
        <v>6.6992837989627407E-2</v>
      </c>
      <c r="R286" s="95">
        <f t="shared" si="74"/>
        <v>0.15750269703904798</v>
      </c>
      <c r="S286" s="95">
        <f t="shared" si="75"/>
        <v>1.2483214380557363E-2</v>
      </c>
      <c r="T286" s="95">
        <f t="shared" si="76"/>
        <v>0.75339711556099942</v>
      </c>
      <c r="U286" s="95">
        <f t="shared" si="78"/>
        <v>1</v>
      </c>
    </row>
    <row r="287" spans="1:21">
      <c r="A287" s="93" t="s">
        <v>35</v>
      </c>
      <c r="B287" s="93">
        <v>2003</v>
      </c>
      <c r="C287" s="94">
        <v>0.72642768550247572</v>
      </c>
      <c r="D287" s="94">
        <v>4.7939412808271706</v>
      </c>
      <c r="E287" s="94">
        <v>11.597206839142535</v>
      </c>
      <c r="F287" s="94">
        <v>0.82333167268690333</v>
      </c>
      <c r="G287" s="94">
        <v>57.254329782860303</v>
      </c>
      <c r="H287" s="94">
        <v>24.804762738980621</v>
      </c>
      <c r="I287" s="95">
        <f t="shared" si="79"/>
        <v>7.2642768550247568E-3</v>
      </c>
      <c r="J287" s="95">
        <f t="shared" si="67"/>
        <v>4.7939412808271707E-2</v>
      </c>
      <c r="K287" s="95">
        <f t="shared" si="68"/>
        <v>0.11597206839142535</v>
      </c>
      <c r="L287" s="95">
        <f t="shared" si="69"/>
        <v>8.2333167268690329E-3</v>
      </c>
      <c r="M287" s="95">
        <f t="shared" si="70"/>
        <v>0.57254329782860303</v>
      </c>
      <c r="N287" s="95">
        <f t="shared" si="71"/>
        <v>0.24804762738980621</v>
      </c>
      <c r="O287" s="95">
        <f t="shared" si="77"/>
        <v>0.75195237261019388</v>
      </c>
      <c r="P287" s="95">
        <f t="shared" si="72"/>
        <v>9.660554470768988E-3</v>
      </c>
      <c r="Q287" s="95">
        <f t="shared" si="73"/>
        <v>6.3753256927514365E-2</v>
      </c>
      <c r="R287" s="95">
        <f t="shared" si="74"/>
        <v>0.15422794397052106</v>
      </c>
      <c r="S287" s="95">
        <f t="shared" si="75"/>
        <v>1.0949252940434724E-2</v>
      </c>
      <c r="T287" s="95">
        <f t="shared" si="76"/>
        <v>0.76140899169076082</v>
      </c>
      <c r="U287" s="95">
        <f t="shared" si="78"/>
        <v>1</v>
      </c>
    </row>
    <row r="288" spans="1:21">
      <c r="A288" s="93" t="s">
        <v>35</v>
      </c>
      <c r="B288" s="93">
        <v>2004</v>
      </c>
      <c r="C288" s="94">
        <v>0.94871874342482898</v>
      </c>
      <c r="D288" s="94">
        <v>4.2566195614878453</v>
      </c>
      <c r="E288" s="94">
        <v>11.453514380208652</v>
      </c>
      <c r="F288" s="94">
        <v>0.73535050937742186</v>
      </c>
      <c r="G288" s="94">
        <v>58.78243534633831</v>
      </c>
      <c r="H288" s="94">
        <v>23.823361459162943</v>
      </c>
      <c r="I288" s="95">
        <f t="shared" si="79"/>
        <v>9.4871874342482895E-3</v>
      </c>
      <c r="J288" s="95">
        <f t="shared" si="67"/>
        <v>4.2566195614878455E-2</v>
      </c>
      <c r="K288" s="95">
        <f t="shared" si="68"/>
        <v>0.11453514380208653</v>
      </c>
      <c r="L288" s="95">
        <f t="shared" si="69"/>
        <v>7.3535050937742182E-3</v>
      </c>
      <c r="M288" s="95">
        <f t="shared" si="70"/>
        <v>0.58782435346338313</v>
      </c>
      <c r="N288" s="95">
        <f t="shared" si="71"/>
        <v>0.23823361459162942</v>
      </c>
      <c r="O288" s="95">
        <f t="shared" si="77"/>
        <v>0.76176638540837061</v>
      </c>
      <c r="P288" s="95">
        <f t="shared" si="72"/>
        <v>1.2454195427857272E-2</v>
      </c>
      <c r="Q288" s="95">
        <f t="shared" si="73"/>
        <v>5.5878280310385983E-2</v>
      </c>
      <c r="R288" s="95">
        <f t="shared" si="74"/>
        <v>0.15035468353028744</v>
      </c>
      <c r="S288" s="95">
        <f t="shared" si="75"/>
        <v>9.6532286467748557E-3</v>
      </c>
      <c r="T288" s="95">
        <f t="shared" si="76"/>
        <v>0.77165961208469447</v>
      </c>
      <c r="U288" s="95">
        <f t="shared" si="78"/>
        <v>1</v>
      </c>
    </row>
    <row r="289" spans="1:27">
      <c r="A289" s="93" t="s">
        <v>35</v>
      </c>
      <c r="B289" s="93">
        <v>2005</v>
      </c>
      <c r="C289" s="94">
        <v>0.98294129862277946</v>
      </c>
      <c r="D289" s="94">
        <v>4.691176740763602</v>
      </c>
      <c r="E289" s="94">
        <v>10.927683033888668</v>
      </c>
      <c r="F289" s="94">
        <v>0.70252290009925911</v>
      </c>
      <c r="G289" s="94">
        <v>56.927583745653308</v>
      </c>
      <c r="H289" s="94">
        <v>25.768092280972375</v>
      </c>
      <c r="I289" s="95">
        <f t="shared" si="79"/>
        <v>9.8294129862277948E-3</v>
      </c>
      <c r="J289" s="95">
        <f t="shared" si="67"/>
        <v>4.6911767407636022E-2</v>
      </c>
      <c r="K289" s="95">
        <f t="shared" si="68"/>
        <v>0.10927683033888667</v>
      </c>
      <c r="L289" s="95">
        <f t="shared" si="69"/>
        <v>7.0252290009925914E-3</v>
      </c>
      <c r="M289" s="95">
        <f t="shared" si="70"/>
        <v>0.5692758374565331</v>
      </c>
      <c r="N289" s="95">
        <f t="shared" si="71"/>
        <v>0.25768092280972377</v>
      </c>
      <c r="O289" s="95">
        <f t="shared" si="77"/>
        <v>0.74231907719027612</v>
      </c>
      <c r="P289" s="95">
        <f t="shared" si="72"/>
        <v>1.3241493164142748E-2</v>
      </c>
      <c r="Q289" s="95">
        <f t="shared" si="73"/>
        <v>6.3196230366596509E-2</v>
      </c>
      <c r="R289" s="95">
        <f t="shared" si="74"/>
        <v>0.14721005251879862</v>
      </c>
      <c r="S289" s="95">
        <f t="shared" si="75"/>
        <v>9.4638939195575041E-3</v>
      </c>
      <c r="T289" s="95">
        <f t="shared" si="76"/>
        <v>0.76688833003090473</v>
      </c>
      <c r="U289" s="95">
        <f t="shared" si="78"/>
        <v>1.0000000000000002</v>
      </c>
    </row>
    <row r="290" spans="1:27">
      <c r="A290" s="93" t="s">
        <v>35</v>
      </c>
      <c r="B290" s="93">
        <v>2006</v>
      </c>
      <c r="C290" s="94">
        <v>1.0954295693462306</v>
      </c>
      <c r="D290" s="94">
        <v>4.9405826137645539</v>
      </c>
      <c r="E290" s="94">
        <v>10.630753779857907</v>
      </c>
      <c r="F290" s="94">
        <v>0.61231898759566561</v>
      </c>
      <c r="G290" s="94">
        <v>57.07772084526249</v>
      </c>
      <c r="H290" s="94">
        <v>25.643194204173131</v>
      </c>
      <c r="I290" s="95">
        <f t="shared" si="79"/>
        <v>1.0954295693462306E-2</v>
      </c>
      <c r="J290" s="95">
        <f t="shared" si="67"/>
        <v>4.9405826137645541E-2</v>
      </c>
      <c r="K290" s="95">
        <f t="shared" si="68"/>
        <v>0.10630753779857907</v>
      </c>
      <c r="L290" s="95">
        <f t="shared" si="69"/>
        <v>6.1231898759566564E-3</v>
      </c>
      <c r="M290" s="95">
        <f t="shared" si="70"/>
        <v>0.57077720845262492</v>
      </c>
      <c r="N290" s="95">
        <f t="shared" si="71"/>
        <v>0.25643194204173131</v>
      </c>
      <c r="O290" s="95">
        <f t="shared" si="77"/>
        <v>0.74356805795826852</v>
      </c>
      <c r="P290" s="95">
        <f t="shared" si="72"/>
        <v>1.4732068673769062E-2</v>
      </c>
      <c r="Q290" s="95">
        <f t="shared" si="73"/>
        <v>6.6444255652006984E-2</v>
      </c>
      <c r="R290" s="95">
        <f t="shared" si="74"/>
        <v>0.14296947893442916</v>
      </c>
      <c r="S290" s="95">
        <f t="shared" si="75"/>
        <v>8.2348748180093422E-3</v>
      </c>
      <c r="T290" s="95">
        <f t="shared" si="76"/>
        <v>0.76761932192178539</v>
      </c>
      <c r="U290" s="95">
        <f t="shared" si="78"/>
        <v>0.99999999999999989</v>
      </c>
    </row>
    <row r="291" spans="1:27">
      <c r="A291" s="93" t="s">
        <v>35</v>
      </c>
      <c r="B291" s="93">
        <v>2007</v>
      </c>
      <c r="C291" s="94">
        <v>1.0954295693462306</v>
      </c>
      <c r="D291" s="94">
        <v>4.9405826137645539</v>
      </c>
      <c r="E291" s="94">
        <v>10.630753779857907</v>
      </c>
      <c r="F291" s="94">
        <v>0.61231898759566561</v>
      </c>
      <c r="G291" s="94">
        <v>57.07772084526249</v>
      </c>
      <c r="H291" s="94">
        <v>25.643194204173131</v>
      </c>
      <c r="I291" s="95">
        <f t="shared" si="79"/>
        <v>1.0954295693462306E-2</v>
      </c>
      <c r="J291" s="95">
        <f t="shared" si="67"/>
        <v>4.9405826137645541E-2</v>
      </c>
      <c r="K291" s="95">
        <f t="shared" si="68"/>
        <v>0.10630753779857907</v>
      </c>
      <c r="L291" s="95">
        <f t="shared" si="69"/>
        <v>6.1231898759566564E-3</v>
      </c>
      <c r="M291" s="95">
        <f t="shared" si="70"/>
        <v>0.57077720845262492</v>
      </c>
      <c r="N291" s="95">
        <f t="shared" si="71"/>
        <v>0.25643194204173131</v>
      </c>
      <c r="O291" s="95">
        <f t="shared" si="77"/>
        <v>0.74356805795826852</v>
      </c>
      <c r="P291" s="95">
        <f t="shared" si="72"/>
        <v>1.4732068673769062E-2</v>
      </c>
      <c r="Q291" s="95">
        <f t="shared" si="73"/>
        <v>6.6444255652006984E-2</v>
      </c>
      <c r="R291" s="95">
        <f t="shared" si="74"/>
        <v>0.14296947893442916</v>
      </c>
      <c r="S291" s="95">
        <f t="shared" si="75"/>
        <v>8.2348748180093422E-3</v>
      </c>
      <c r="T291" s="95">
        <f t="shared" si="76"/>
        <v>0.76761932192178539</v>
      </c>
      <c r="U291" s="95">
        <f t="shared" si="78"/>
        <v>0.99999999999999989</v>
      </c>
    </row>
    <row r="292" spans="1:27">
      <c r="A292" s="93" t="s">
        <v>35</v>
      </c>
      <c r="B292" s="93">
        <v>2008</v>
      </c>
      <c r="C292" s="94">
        <v>1.0954295693462306</v>
      </c>
      <c r="D292" s="94">
        <v>4.9405826137645539</v>
      </c>
      <c r="E292" s="94">
        <v>10.630753779857907</v>
      </c>
      <c r="F292" s="94">
        <v>0.61231898759566561</v>
      </c>
      <c r="G292" s="94">
        <v>57.07772084526249</v>
      </c>
      <c r="H292" s="94">
        <v>25.643194204173131</v>
      </c>
      <c r="I292" s="95">
        <f t="shared" si="79"/>
        <v>1.0954295693462306E-2</v>
      </c>
      <c r="J292" s="95">
        <f t="shared" si="67"/>
        <v>4.9405826137645541E-2</v>
      </c>
      <c r="K292" s="95">
        <f t="shared" si="68"/>
        <v>0.10630753779857907</v>
      </c>
      <c r="L292" s="95">
        <f t="shared" si="69"/>
        <v>6.1231898759566564E-3</v>
      </c>
      <c r="M292" s="95">
        <f t="shared" si="70"/>
        <v>0.57077720845262492</v>
      </c>
      <c r="N292" s="95">
        <f t="shared" si="71"/>
        <v>0.25643194204173131</v>
      </c>
      <c r="O292" s="95">
        <f t="shared" si="77"/>
        <v>0.74356805795826852</v>
      </c>
      <c r="P292" s="95">
        <f t="shared" si="72"/>
        <v>1.4732068673769062E-2</v>
      </c>
      <c r="Q292" s="95">
        <f t="shared" si="73"/>
        <v>6.6444255652006984E-2</v>
      </c>
      <c r="R292" s="95">
        <f t="shared" si="74"/>
        <v>0.14296947893442916</v>
      </c>
      <c r="S292" s="95">
        <f t="shared" si="75"/>
        <v>8.2348748180093422E-3</v>
      </c>
      <c r="T292" s="95">
        <f t="shared" si="76"/>
        <v>0.76761932192178539</v>
      </c>
      <c r="U292" s="95">
        <f t="shared" si="78"/>
        <v>0.99999999999999989</v>
      </c>
    </row>
    <row r="293" spans="1:27" s="97" customFormat="1">
      <c r="A293" s="97" t="s">
        <v>36</v>
      </c>
      <c r="B293" s="97">
        <v>1980</v>
      </c>
      <c r="C293" s="98">
        <v>6.633931683209518E-2</v>
      </c>
      <c r="D293" s="98">
        <v>5.0895986423935469</v>
      </c>
      <c r="E293" s="98">
        <v>15.375176394375096</v>
      </c>
      <c r="F293" s="98">
        <v>0.91943622561341065</v>
      </c>
      <c r="G293" s="98">
        <f>100-(SUM(C293:F293))</f>
        <v>78.549449420785848</v>
      </c>
      <c r="H293" s="98"/>
      <c r="I293" s="99">
        <f t="shared" si="79"/>
        <v>6.6339316832095176E-4</v>
      </c>
      <c r="J293" s="99">
        <f t="shared" si="67"/>
        <v>5.0895986423935467E-2</v>
      </c>
      <c r="K293" s="99">
        <f t="shared" si="68"/>
        <v>0.15375176394375095</v>
      </c>
      <c r="L293" s="99">
        <f t="shared" si="69"/>
        <v>9.1943622561341063E-3</v>
      </c>
      <c r="M293" s="99">
        <f t="shared" si="70"/>
        <v>0.78549449420785844</v>
      </c>
      <c r="N293" s="99">
        <f t="shared" si="71"/>
        <v>0</v>
      </c>
      <c r="O293" s="99">
        <f t="shared" si="77"/>
        <v>0.99999999999999989</v>
      </c>
      <c r="P293" s="99">
        <f t="shared" si="72"/>
        <v>6.6339316832095187E-4</v>
      </c>
      <c r="Q293" s="99">
        <f t="shared" si="73"/>
        <v>5.0895986423935474E-2</v>
      </c>
      <c r="R293" s="99">
        <f t="shared" si="74"/>
        <v>0.15375176394375098</v>
      </c>
      <c r="S293" s="99">
        <f t="shared" si="75"/>
        <v>9.194362256134108E-3</v>
      </c>
      <c r="T293" s="99">
        <f t="shared" si="76"/>
        <v>0.78549449420785855</v>
      </c>
      <c r="U293" s="99">
        <f t="shared" si="78"/>
        <v>1</v>
      </c>
      <c r="V293" s="98"/>
      <c r="W293" s="98"/>
      <c r="X293" s="98"/>
      <c r="Y293" s="98"/>
      <c r="Z293" s="98"/>
      <c r="AA293" s="98"/>
    </row>
    <row r="294" spans="1:27">
      <c r="A294" s="93" t="s">
        <v>36</v>
      </c>
      <c r="B294" s="93">
        <v>1981</v>
      </c>
      <c r="C294" s="94">
        <v>0.16339214030850338</v>
      </c>
      <c r="D294" s="94">
        <v>5.2003059154355755</v>
      </c>
      <c r="E294" s="94">
        <v>14.973642649669806</v>
      </c>
      <c r="F294" s="94">
        <v>0.79390588045000277</v>
      </c>
      <c r="G294" s="98">
        <f t="shared" ref="G294:G321" si="80">100-(SUM(C294:F294))</f>
        <v>78.868753414136108</v>
      </c>
      <c r="I294" s="95">
        <f t="shared" si="79"/>
        <v>1.6339214030850339E-3</v>
      </c>
      <c r="J294" s="95">
        <f t="shared" ref="J294:J321" si="81">D294/100</f>
        <v>5.2003059154355755E-2</v>
      </c>
      <c r="K294" s="95">
        <f t="shared" ref="K294:K321" si="82">E294/100</f>
        <v>0.14973642649669805</v>
      </c>
      <c r="L294" s="95">
        <f t="shared" ref="L294:L321" si="83">F294/100</f>
        <v>7.9390588045000279E-3</v>
      </c>
      <c r="M294" s="95">
        <f t="shared" ref="M294:M321" si="84">G294/100</f>
        <v>0.78868753414136106</v>
      </c>
      <c r="N294" s="95">
        <f t="shared" ref="N294:N321" si="85">H294/100</f>
        <v>0</v>
      </c>
      <c r="O294" s="95">
        <f t="shared" si="77"/>
        <v>0.99999999999999989</v>
      </c>
      <c r="P294" s="95">
        <f t="shared" si="72"/>
        <v>1.6339214030850341E-3</v>
      </c>
      <c r="Q294" s="95">
        <f t="shared" si="73"/>
        <v>5.2003059154355762E-2</v>
      </c>
      <c r="R294" s="95">
        <f t="shared" si="74"/>
        <v>0.14973642649669808</v>
      </c>
      <c r="S294" s="95">
        <f t="shared" si="75"/>
        <v>7.9390588045000297E-3</v>
      </c>
      <c r="T294" s="95">
        <f t="shared" si="76"/>
        <v>0.78868753414136117</v>
      </c>
      <c r="U294" s="95">
        <f t="shared" si="78"/>
        <v>1</v>
      </c>
    </row>
    <row r="295" spans="1:27">
      <c r="A295" s="93" t="s">
        <v>36</v>
      </c>
      <c r="B295" s="93">
        <v>1982</v>
      </c>
      <c r="C295" s="94">
        <v>0.15799614913322937</v>
      </c>
      <c r="D295" s="94">
        <v>6.2451482823361815</v>
      </c>
      <c r="E295" s="94">
        <v>14.962677198462979</v>
      </c>
      <c r="F295" s="94">
        <v>0.88788201519655696</v>
      </c>
      <c r="G295" s="98">
        <f t="shared" si="80"/>
        <v>77.746296354871049</v>
      </c>
      <c r="I295" s="95">
        <f t="shared" si="79"/>
        <v>1.5799614913322938E-3</v>
      </c>
      <c r="J295" s="95">
        <f t="shared" si="81"/>
        <v>6.2451482823361812E-2</v>
      </c>
      <c r="K295" s="95">
        <f t="shared" si="82"/>
        <v>0.14962677198462979</v>
      </c>
      <c r="L295" s="95">
        <f t="shared" si="83"/>
        <v>8.8788201519655694E-3</v>
      </c>
      <c r="M295" s="95">
        <f t="shared" si="84"/>
        <v>0.77746296354871047</v>
      </c>
      <c r="N295" s="95">
        <f t="shared" si="85"/>
        <v>0</v>
      </c>
      <c r="O295" s="95">
        <f t="shared" si="77"/>
        <v>1</v>
      </c>
      <c r="P295" s="95">
        <f t="shared" si="72"/>
        <v>1.5799614913322938E-3</v>
      </c>
      <c r="Q295" s="95">
        <f t="shared" si="73"/>
        <v>6.2451482823361812E-2</v>
      </c>
      <c r="R295" s="95">
        <f t="shared" si="74"/>
        <v>0.14962677198462979</v>
      </c>
      <c r="S295" s="95">
        <f t="shared" si="75"/>
        <v>8.8788201519655694E-3</v>
      </c>
      <c r="T295" s="95">
        <f t="shared" si="76"/>
        <v>0.77746296354871047</v>
      </c>
      <c r="U295" s="95">
        <f t="shared" si="78"/>
        <v>1</v>
      </c>
    </row>
    <row r="296" spans="1:27">
      <c r="A296" s="93" t="s">
        <v>36</v>
      </c>
      <c r="B296" s="93">
        <v>1983</v>
      </c>
      <c r="C296" s="94">
        <v>0.36607854394107503</v>
      </c>
      <c r="D296" s="94">
        <v>5.9585798285989346</v>
      </c>
      <c r="E296" s="94">
        <v>14.721270038779387</v>
      </c>
      <c r="F296" s="94">
        <v>1.0055336491545037</v>
      </c>
      <c r="G296" s="98">
        <f t="shared" si="80"/>
        <v>77.948537939526091</v>
      </c>
      <c r="I296" s="95">
        <f t="shared" si="79"/>
        <v>3.6607854394107501E-3</v>
      </c>
      <c r="J296" s="95">
        <f t="shared" si="81"/>
        <v>5.9585798285989346E-2</v>
      </c>
      <c r="K296" s="95">
        <f t="shared" si="82"/>
        <v>0.14721270038779388</v>
      </c>
      <c r="L296" s="95">
        <f t="shared" si="83"/>
        <v>1.0055336491545037E-2</v>
      </c>
      <c r="M296" s="95">
        <f t="shared" si="84"/>
        <v>0.77948537939526086</v>
      </c>
      <c r="N296" s="95">
        <f t="shared" si="85"/>
        <v>0</v>
      </c>
      <c r="O296" s="95">
        <f t="shared" si="77"/>
        <v>0.99999999999999989</v>
      </c>
      <c r="P296" s="95">
        <f t="shared" si="72"/>
        <v>3.6607854394107506E-3</v>
      </c>
      <c r="Q296" s="95">
        <f t="shared" si="73"/>
        <v>5.9585798285989353E-2</v>
      </c>
      <c r="R296" s="95">
        <f t="shared" si="74"/>
        <v>0.14721270038779391</v>
      </c>
      <c r="S296" s="95">
        <f t="shared" si="75"/>
        <v>1.0055336491545039E-2</v>
      </c>
      <c r="T296" s="95">
        <f t="shared" si="76"/>
        <v>0.77948537939526097</v>
      </c>
      <c r="U296" s="95">
        <f t="shared" si="78"/>
        <v>1</v>
      </c>
    </row>
    <row r="297" spans="1:27">
      <c r="A297" s="93" t="s">
        <v>36</v>
      </c>
      <c r="B297" s="93">
        <v>1984</v>
      </c>
      <c r="C297" s="94">
        <v>0.2843674817158342</v>
      </c>
      <c r="D297" s="94">
        <v>8.2345227841699487</v>
      </c>
      <c r="E297" s="94">
        <v>15.524295850097724</v>
      </c>
      <c r="F297" s="94">
        <v>0.97778419212110146</v>
      </c>
      <c r="G297" s="98">
        <f t="shared" si="80"/>
        <v>74.979029691895391</v>
      </c>
      <c r="I297" s="95">
        <f t="shared" si="79"/>
        <v>2.8436748171583419E-3</v>
      </c>
      <c r="J297" s="95">
        <f t="shared" si="81"/>
        <v>8.2345227841699481E-2</v>
      </c>
      <c r="K297" s="95">
        <f t="shared" si="82"/>
        <v>0.15524295850097725</v>
      </c>
      <c r="L297" s="95">
        <f t="shared" si="83"/>
        <v>9.7778419212110144E-3</v>
      </c>
      <c r="M297" s="95">
        <f t="shared" si="84"/>
        <v>0.74979029691895394</v>
      </c>
      <c r="N297" s="95">
        <f t="shared" si="85"/>
        <v>0</v>
      </c>
      <c r="O297" s="95">
        <f t="shared" si="77"/>
        <v>1</v>
      </c>
      <c r="P297" s="95">
        <f t="shared" si="72"/>
        <v>2.8436748171583419E-3</v>
      </c>
      <c r="Q297" s="95">
        <f t="shared" si="73"/>
        <v>8.2345227841699481E-2</v>
      </c>
      <c r="R297" s="95">
        <f t="shared" si="74"/>
        <v>0.15524295850097725</v>
      </c>
      <c r="S297" s="95">
        <f t="shared" si="75"/>
        <v>9.7778419212110144E-3</v>
      </c>
      <c r="T297" s="95">
        <f t="shared" si="76"/>
        <v>0.74979029691895394</v>
      </c>
      <c r="U297" s="95">
        <f t="shared" si="78"/>
        <v>1</v>
      </c>
    </row>
    <row r="298" spans="1:27">
      <c r="A298" s="93" t="s">
        <v>36</v>
      </c>
      <c r="B298" s="93">
        <v>1985</v>
      </c>
      <c r="C298" s="94">
        <v>0.21852722634592603</v>
      </c>
      <c r="D298" s="94">
        <v>9.1376506637831447</v>
      </c>
      <c r="E298" s="94">
        <v>14.544282237893016</v>
      </c>
      <c r="F298" s="94">
        <v>0.73318785727186053</v>
      </c>
      <c r="G298" s="98">
        <f t="shared" si="80"/>
        <v>75.366352014706052</v>
      </c>
      <c r="I298" s="95">
        <f t="shared" si="79"/>
        <v>2.1852722634592603E-3</v>
      </c>
      <c r="J298" s="95">
        <f t="shared" si="81"/>
        <v>9.1376506637831451E-2</v>
      </c>
      <c r="K298" s="95">
        <f t="shared" si="82"/>
        <v>0.14544282237893016</v>
      </c>
      <c r="L298" s="95">
        <f t="shared" si="83"/>
        <v>7.3318785727186052E-3</v>
      </c>
      <c r="M298" s="95">
        <f t="shared" si="84"/>
        <v>0.75366352014706051</v>
      </c>
      <c r="N298" s="95">
        <f t="shared" si="85"/>
        <v>0</v>
      </c>
      <c r="O298" s="95">
        <f t="shared" si="77"/>
        <v>1</v>
      </c>
      <c r="P298" s="95">
        <f t="shared" si="72"/>
        <v>2.1852722634592603E-3</v>
      </c>
      <c r="Q298" s="95">
        <f t="shared" si="73"/>
        <v>9.1376506637831451E-2</v>
      </c>
      <c r="R298" s="95">
        <f t="shared" si="74"/>
        <v>0.14544282237893016</v>
      </c>
      <c r="S298" s="95">
        <f t="shared" si="75"/>
        <v>7.3318785727186052E-3</v>
      </c>
      <c r="T298" s="95">
        <f t="shared" si="76"/>
        <v>0.75366352014706051</v>
      </c>
      <c r="U298" s="95">
        <f t="shared" si="78"/>
        <v>1</v>
      </c>
    </row>
    <row r="299" spans="1:27">
      <c r="A299" s="93" t="s">
        <v>36</v>
      </c>
      <c r="B299" s="93">
        <v>1986</v>
      </c>
      <c r="C299" s="94">
        <v>0.32309874064744593</v>
      </c>
      <c r="D299" s="94">
        <v>7.0971137291358195</v>
      </c>
      <c r="E299" s="94">
        <v>14.364705827347613</v>
      </c>
      <c r="F299" s="94">
        <v>0.83422482653125407</v>
      </c>
      <c r="G299" s="98">
        <f t="shared" si="80"/>
        <v>77.380856876337873</v>
      </c>
      <c r="I299" s="95">
        <f t="shared" si="79"/>
        <v>3.2309874064744594E-3</v>
      </c>
      <c r="J299" s="95">
        <f t="shared" si="81"/>
        <v>7.0971137291358191E-2</v>
      </c>
      <c r="K299" s="95">
        <f t="shared" si="82"/>
        <v>0.14364705827347612</v>
      </c>
      <c r="L299" s="95">
        <f t="shared" si="83"/>
        <v>8.3422482653125411E-3</v>
      </c>
      <c r="M299" s="95">
        <f t="shared" si="84"/>
        <v>0.77380856876337878</v>
      </c>
      <c r="N299" s="95">
        <f t="shared" si="85"/>
        <v>0</v>
      </c>
      <c r="O299" s="95">
        <f t="shared" si="77"/>
        <v>1</v>
      </c>
      <c r="P299" s="95">
        <f t="shared" si="72"/>
        <v>3.2309874064744594E-3</v>
      </c>
      <c r="Q299" s="95">
        <f t="shared" si="73"/>
        <v>7.0971137291358191E-2</v>
      </c>
      <c r="R299" s="95">
        <f t="shared" si="74"/>
        <v>0.14364705827347612</v>
      </c>
      <c r="S299" s="95">
        <f t="shared" si="75"/>
        <v>8.3422482653125411E-3</v>
      </c>
      <c r="T299" s="95">
        <f t="shared" si="76"/>
        <v>0.77380856876337878</v>
      </c>
      <c r="U299" s="95">
        <f t="shared" si="78"/>
        <v>1</v>
      </c>
    </row>
    <row r="300" spans="1:27">
      <c r="A300" s="93" t="s">
        <v>36</v>
      </c>
      <c r="B300" s="93">
        <v>1987</v>
      </c>
      <c r="C300" s="94">
        <v>0.23787151082001989</v>
      </c>
      <c r="D300" s="94">
        <v>6.3685709923241092</v>
      </c>
      <c r="E300" s="94">
        <v>13.804318342303052</v>
      </c>
      <c r="F300" s="94">
        <v>0.70591022313930429</v>
      </c>
      <c r="G300" s="98">
        <f t="shared" si="80"/>
        <v>78.883328931413516</v>
      </c>
      <c r="I300" s="95">
        <f t="shared" si="79"/>
        <v>2.3787151082001988E-3</v>
      </c>
      <c r="J300" s="95">
        <f t="shared" si="81"/>
        <v>6.3685709923241088E-2</v>
      </c>
      <c r="K300" s="95">
        <f t="shared" si="82"/>
        <v>0.13804318342303051</v>
      </c>
      <c r="L300" s="95">
        <f t="shared" si="83"/>
        <v>7.059102231393043E-3</v>
      </c>
      <c r="M300" s="95">
        <f t="shared" si="84"/>
        <v>0.78883328931413521</v>
      </c>
      <c r="N300" s="95">
        <f t="shared" si="85"/>
        <v>0</v>
      </c>
      <c r="O300" s="95">
        <f t="shared" si="77"/>
        <v>1</v>
      </c>
      <c r="P300" s="95">
        <f t="shared" si="72"/>
        <v>2.3787151082001988E-3</v>
      </c>
      <c r="Q300" s="95">
        <f t="shared" si="73"/>
        <v>6.3685709923241088E-2</v>
      </c>
      <c r="R300" s="95">
        <f t="shared" si="74"/>
        <v>0.13804318342303051</v>
      </c>
      <c r="S300" s="95">
        <f t="shared" si="75"/>
        <v>7.059102231393043E-3</v>
      </c>
      <c r="T300" s="95">
        <f t="shared" si="76"/>
        <v>0.78883328931413521</v>
      </c>
      <c r="U300" s="95">
        <f t="shared" si="78"/>
        <v>1</v>
      </c>
    </row>
    <row r="301" spans="1:27">
      <c r="A301" s="93" t="s">
        <v>36</v>
      </c>
      <c r="B301" s="93">
        <v>1988</v>
      </c>
      <c r="C301" s="94">
        <v>0.29938071625675594</v>
      </c>
      <c r="D301" s="94">
        <v>5.69561092613284</v>
      </c>
      <c r="E301" s="94">
        <v>14.088869902941733</v>
      </c>
      <c r="F301" s="94">
        <v>0.72993090333224064</v>
      </c>
      <c r="G301" s="98">
        <f t="shared" si="80"/>
        <v>79.186207551336423</v>
      </c>
      <c r="I301" s="95">
        <f t="shared" si="79"/>
        <v>2.9938071625675595E-3</v>
      </c>
      <c r="J301" s="95">
        <f t="shared" si="81"/>
        <v>5.6956109261328401E-2</v>
      </c>
      <c r="K301" s="95">
        <f t="shared" si="82"/>
        <v>0.14088869902941734</v>
      </c>
      <c r="L301" s="95">
        <f t="shared" si="83"/>
        <v>7.2993090333224068E-3</v>
      </c>
      <c r="M301" s="95">
        <f t="shared" si="84"/>
        <v>0.79186207551336418</v>
      </c>
      <c r="N301" s="95">
        <f t="shared" si="85"/>
        <v>0</v>
      </c>
      <c r="O301" s="95">
        <f t="shared" si="77"/>
        <v>0.99999999999999989</v>
      </c>
      <c r="P301" s="95">
        <f t="shared" si="72"/>
        <v>2.9938071625675599E-3</v>
      </c>
      <c r="Q301" s="95">
        <f t="shared" si="73"/>
        <v>5.6956109261328408E-2</v>
      </c>
      <c r="R301" s="95">
        <f t="shared" si="74"/>
        <v>0.14088869902941736</v>
      </c>
      <c r="S301" s="95">
        <f t="shared" si="75"/>
        <v>7.2993090333224077E-3</v>
      </c>
      <c r="T301" s="95">
        <f t="shared" si="76"/>
        <v>0.79186207551336429</v>
      </c>
      <c r="U301" s="95">
        <f t="shared" si="78"/>
        <v>1</v>
      </c>
    </row>
    <row r="302" spans="1:27">
      <c r="A302" s="93" t="s">
        <v>36</v>
      </c>
      <c r="B302" s="93">
        <v>1989</v>
      </c>
      <c r="C302" s="94">
        <v>0.16792177969297037</v>
      </c>
      <c r="D302" s="94">
        <v>5.8907175365964379</v>
      </c>
      <c r="E302" s="94">
        <v>12.288235793576028</v>
      </c>
      <c r="F302" s="94">
        <v>1.1649242232915087</v>
      </c>
      <c r="G302" s="98">
        <f t="shared" si="80"/>
        <v>80.488200666843056</v>
      </c>
      <c r="I302" s="95">
        <f t="shared" si="79"/>
        <v>1.6792177969297036E-3</v>
      </c>
      <c r="J302" s="95">
        <f t="shared" si="81"/>
        <v>5.8907175365964376E-2</v>
      </c>
      <c r="K302" s="95">
        <f t="shared" si="82"/>
        <v>0.12288235793576029</v>
      </c>
      <c r="L302" s="95">
        <f t="shared" si="83"/>
        <v>1.1649242232915087E-2</v>
      </c>
      <c r="M302" s="95">
        <f t="shared" si="84"/>
        <v>0.80488200666843057</v>
      </c>
      <c r="N302" s="95">
        <f t="shared" si="85"/>
        <v>0</v>
      </c>
      <c r="O302" s="95">
        <f t="shared" si="77"/>
        <v>1</v>
      </c>
      <c r="P302" s="95">
        <f t="shared" si="72"/>
        <v>1.6792177969297036E-3</v>
      </c>
      <c r="Q302" s="95">
        <f t="shared" si="73"/>
        <v>5.8907175365964376E-2</v>
      </c>
      <c r="R302" s="95">
        <f t="shared" si="74"/>
        <v>0.12288235793576029</v>
      </c>
      <c r="S302" s="95">
        <f t="shared" si="75"/>
        <v>1.1649242232915087E-2</v>
      </c>
      <c r="T302" s="95">
        <f t="shared" si="76"/>
        <v>0.80488200666843057</v>
      </c>
      <c r="U302" s="95">
        <f t="shared" si="78"/>
        <v>1</v>
      </c>
    </row>
    <row r="303" spans="1:27">
      <c r="A303" s="93" t="s">
        <v>36</v>
      </c>
      <c r="B303" s="93">
        <v>1990</v>
      </c>
      <c r="C303" s="94">
        <v>0.22139226607323478</v>
      </c>
      <c r="D303" s="94">
        <v>4.8586765190708929</v>
      </c>
      <c r="E303" s="94">
        <v>11.853396760241081</v>
      </c>
      <c r="F303" s="94">
        <v>1.1331555176062758</v>
      </c>
      <c r="G303" s="98">
        <f t="shared" si="80"/>
        <v>81.933378937008513</v>
      </c>
      <c r="I303" s="95">
        <f t="shared" si="79"/>
        <v>2.2139226607323479E-3</v>
      </c>
      <c r="J303" s="95">
        <f t="shared" si="81"/>
        <v>4.8586765190708932E-2</v>
      </c>
      <c r="K303" s="95">
        <f t="shared" si="82"/>
        <v>0.11853396760241081</v>
      </c>
      <c r="L303" s="95">
        <f t="shared" si="83"/>
        <v>1.1331555176062758E-2</v>
      </c>
      <c r="M303" s="95">
        <f t="shared" si="84"/>
        <v>0.81933378937008516</v>
      </c>
      <c r="N303" s="95">
        <f t="shared" si="85"/>
        <v>0</v>
      </c>
      <c r="O303" s="95">
        <f t="shared" si="77"/>
        <v>1</v>
      </c>
      <c r="P303" s="95">
        <f t="shared" si="72"/>
        <v>2.2139226607323479E-3</v>
      </c>
      <c r="Q303" s="95">
        <f t="shared" si="73"/>
        <v>4.8586765190708932E-2</v>
      </c>
      <c r="R303" s="95">
        <f t="shared" si="74"/>
        <v>0.11853396760241081</v>
      </c>
      <c r="S303" s="95">
        <f t="shared" si="75"/>
        <v>1.1331555176062758E-2</v>
      </c>
      <c r="T303" s="95">
        <f t="shared" si="76"/>
        <v>0.81933378937008516</v>
      </c>
      <c r="U303" s="95">
        <f t="shared" si="78"/>
        <v>1</v>
      </c>
    </row>
    <row r="304" spans="1:27">
      <c r="A304" s="93" t="s">
        <v>36</v>
      </c>
      <c r="B304" s="93">
        <v>1991</v>
      </c>
      <c r="C304" s="94">
        <v>0.18150012448074612</v>
      </c>
      <c r="D304" s="94">
        <v>3.9268581004748282</v>
      </c>
      <c r="E304" s="94">
        <v>10.175988768535927</v>
      </c>
      <c r="F304" s="94">
        <v>0.88410725209745866</v>
      </c>
      <c r="G304" s="98">
        <f t="shared" si="80"/>
        <v>84.831545754411039</v>
      </c>
      <c r="I304" s="95">
        <f t="shared" si="79"/>
        <v>1.8150012448074613E-3</v>
      </c>
      <c r="J304" s="95">
        <f t="shared" si="81"/>
        <v>3.9268581004748282E-2</v>
      </c>
      <c r="K304" s="95">
        <f t="shared" si="82"/>
        <v>0.10175988768535926</v>
      </c>
      <c r="L304" s="95">
        <f t="shared" si="83"/>
        <v>8.8410725209745866E-3</v>
      </c>
      <c r="M304" s="95">
        <f t="shared" si="84"/>
        <v>0.84831545754411042</v>
      </c>
      <c r="N304" s="95">
        <f t="shared" si="85"/>
        <v>0</v>
      </c>
      <c r="O304" s="95">
        <f t="shared" si="77"/>
        <v>1</v>
      </c>
      <c r="P304" s="95">
        <f t="shared" ref="P304:P321" si="86">I304/$O304</f>
        <v>1.8150012448074613E-3</v>
      </c>
      <c r="Q304" s="95">
        <f t="shared" ref="Q304:Q321" si="87">J304/$O304</f>
        <v>3.9268581004748282E-2</v>
      </c>
      <c r="R304" s="95">
        <f t="shared" ref="R304:R321" si="88">K304/$O304</f>
        <v>0.10175988768535926</v>
      </c>
      <c r="S304" s="95">
        <f t="shared" ref="S304:S321" si="89">L304/$O304</f>
        <v>8.8410725209745866E-3</v>
      </c>
      <c r="T304" s="95">
        <f t="shared" ref="T304:T321" si="90">M304/$O304</f>
        <v>0.84831545754411042</v>
      </c>
      <c r="U304" s="95">
        <f t="shared" si="78"/>
        <v>1</v>
      </c>
    </row>
    <row r="305" spans="1:21">
      <c r="A305" s="93" t="s">
        <v>36</v>
      </c>
      <c r="B305" s="93">
        <v>1992</v>
      </c>
      <c r="C305" s="94">
        <v>0.1009370384098533</v>
      </c>
      <c r="D305" s="94">
        <v>3.5566180325489025</v>
      </c>
      <c r="E305" s="94">
        <v>10.437004282782976</v>
      </c>
      <c r="F305" s="94">
        <v>0.81412118467656025</v>
      </c>
      <c r="G305" s="98">
        <f t="shared" si="80"/>
        <v>85.091319461581705</v>
      </c>
      <c r="I305" s="95">
        <f t="shared" si="79"/>
        <v>1.009370384098533E-3</v>
      </c>
      <c r="J305" s="95">
        <f t="shared" si="81"/>
        <v>3.5566180325489027E-2</v>
      </c>
      <c r="K305" s="95">
        <f t="shared" si="82"/>
        <v>0.10437004282782976</v>
      </c>
      <c r="L305" s="95">
        <f t="shared" si="83"/>
        <v>8.1412118467656027E-3</v>
      </c>
      <c r="M305" s="95">
        <f t="shared" si="84"/>
        <v>0.85091319461581705</v>
      </c>
      <c r="N305" s="95">
        <f t="shared" si="85"/>
        <v>0</v>
      </c>
      <c r="O305" s="95">
        <f t="shared" si="77"/>
        <v>1</v>
      </c>
      <c r="P305" s="95">
        <f t="shared" si="86"/>
        <v>1.009370384098533E-3</v>
      </c>
      <c r="Q305" s="95">
        <f t="shared" si="87"/>
        <v>3.5566180325489027E-2</v>
      </c>
      <c r="R305" s="95">
        <f t="shared" si="88"/>
        <v>0.10437004282782976</v>
      </c>
      <c r="S305" s="95">
        <f t="shared" si="89"/>
        <v>8.1412118467656027E-3</v>
      </c>
      <c r="T305" s="95">
        <f t="shared" si="90"/>
        <v>0.85091319461581705</v>
      </c>
      <c r="U305" s="95">
        <f t="shared" si="78"/>
        <v>1</v>
      </c>
    </row>
    <row r="306" spans="1:21">
      <c r="A306" s="93" t="s">
        <v>36</v>
      </c>
      <c r="B306" s="93">
        <v>1993</v>
      </c>
      <c r="C306" s="94">
        <v>0.19523355698900322</v>
      </c>
      <c r="D306" s="94">
        <v>4.497821232176241</v>
      </c>
      <c r="E306" s="94">
        <v>16.51693306195731</v>
      </c>
      <c r="F306" s="94">
        <v>0.80402287604498435</v>
      </c>
      <c r="G306" s="98">
        <f t="shared" si="80"/>
        <v>77.985989272832455</v>
      </c>
      <c r="I306" s="95">
        <f t="shared" si="79"/>
        <v>1.9523355698900322E-3</v>
      </c>
      <c r="J306" s="95">
        <f t="shared" si="81"/>
        <v>4.4978212321762412E-2</v>
      </c>
      <c r="K306" s="95">
        <f t="shared" si="82"/>
        <v>0.16516933061957309</v>
      </c>
      <c r="L306" s="95">
        <f t="shared" si="83"/>
        <v>8.0402287604498437E-3</v>
      </c>
      <c r="M306" s="95">
        <f t="shared" si="84"/>
        <v>0.77985989272832457</v>
      </c>
      <c r="N306" s="95">
        <f t="shared" si="85"/>
        <v>0</v>
      </c>
      <c r="O306" s="95">
        <f t="shared" si="77"/>
        <v>1</v>
      </c>
      <c r="P306" s="95">
        <f t="shared" si="86"/>
        <v>1.9523355698900322E-3</v>
      </c>
      <c r="Q306" s="95">
        <f t="shared" si="87"/>
        <v>4.4978212321762412E-2</v>
      </c>
      <c r="R306" s="95">
        <f t="shared" si="88"/>
        <v>0.16516933061957309</v>
      </c>
      <c r="S306" s="95">
        <f t="shared" si="89"/>
        <v>8.0402287604498437E-3</v>
      </c>
      <c r="T306" s="95">
        <f t="shared" si="90"/>
        <v>0.77985989272832457</v>
      </c>
      <c r="U306" s="95">
        <f t="shared" si="78"/>
        <v>1</v>
      </c>
    </row>
    <row r="307" spans="1:21">
      <c r="A307" s="93" t="s">
        <v>36</v>
      </c>
      <c r="B307" s="93">
        <v>1994</v>
      </c>
      <c r="C307" s="94">
        <v>9.880805918933841E-2</v>
      </c>
      <c r="D307" s="94">
        <v>5.0880804726490769</v>
      </c>
      <c r="E307" s="94">
        <v>10.876868179453655</v>
      </c>
      <c r="F307" s="94">
        <v>0.82458387245928266</v>
      </c>
      <c r="G307" s="98">
        <f t="shared" si="80"/>
        <v>83.111659416248642</v>
      </c>
      <c r="I307" s="95">
        <f t="shared" si="79"/>
        <v>9.8808059189338404E-4</v>
      </c>
      <c r="J307" s="95">
        <f t="shared" si="81"/>
        <v>5.0880804726490772E-2</v>
      </c>
      <c r="K307" s="95">
        <f t="shared" si="82"/>
        <v>0.10876868179453655</v>
      </c>
      <c r="L307" s="95">
        <f t="shared" si="83"/>
        <v>8.2458387245928268E-3</v>
      </c>
      <c r="M307" s="95">
        <f t="shared" si="84"/>
        <v>0.8311165941624864</v>
      </c>
      <c r="N307" s="95">
        <f t="shared" si="85"/>
        <v>0</v>
      </c>
      <c r="O307" s="95">
        <f t="shared" si="77"/>
        <v>1</v>
      </c>
      <c r="P307" s="95">
        <f t="shared" si="86"/>
        <v>9.8808059189338404E-4</v>
      </c>
      <c r="Q307" s="95">
        <f t="shared" si="87"/>
        <v>5.0880804726490772E-2</v>
      </c>
      <c r="R307" s="95">
        <f t="shared" si="88"/>
        <v>0.10876868179453655</v>
      </c>
      <c r="S307" s="95">
        <f t="shared" si="89"/>
        <v>8.2458387245928268E-3</v>
      </c>
      <c r="T307" s="95">
        <f t="shared" si="90"/>
        <v>0.8311165941624864</v>
      </c>
      <c r="U307" s="95">
        <f t="shared" si="78"/>
        <v>1</v>
      </c>
    </row>
    <row r="308" spans="1:21">
      <c r="A308" s="93" t="s">
        <v>36</v>
      </c>
      <c r="B308" s="93">
        <v>1995</v>
      </c>
      <c r="C308" s="94">
        <v>0.14436465896649403</v>
      </c>
      <c r="D308" s="94">
        <v>4.7591191494048273</v>
      </c>
      <c r="E308" s="94">
        <v>10.478469062334122</v>
      </c>
      <c r="F308" s="94">
        <v>0.78424645668662718</v>
      </c>
      <c r="G308" s="98">
        <f t="shared" si="80"/>
        <v>83.833800672607936</v>
      </c>
      <c r="I308" s="95">
        <f t="shared" si="79"/>
        <v>1.4436465896649404E-3</v>
      </c>
      <c r="J308" s="95">
        <f t="shared" si="81"/>
        <v>4.7591191494048272E-2</v>
      </c>
      <c r="K308" s="95">
        <f t="shared" si="82"/>
        <v>0.10478469062334123</v>
      </c>
      <c r="L308" s="95">
        <f t="shared" si="83"/>
        <v>7.8424645668662713E-3</v>
      </c>
      <c r="M308" s="95">
        <f t="shared" si="84"/>
        <v>0.83833800672607939</v>
      </c>
      <c r="N308" s="95">
        <f t="shared" si="85"/>
        <v>0</v>
      </c>
      <c r="O308" s="95">
        <f t="shared" si="77"/>
        <v>1</v>
      </c>
      <c r="P308" s="95">
        <f t="shared" si="86"/>
        <v>1.4436465896649404E-3</v>
      </c>
      <c r="Q308" s="95">
        <f t="shared" si="87"/>
        <v>4.7591191494048272E-2</v>
      </c>
      <c r="R308" s="95">
        <f t="shared" si="88"/>
        <v>0.10478469062334123</v>
      </c>
      <c r="S308" s="95">
        <f t="shared" si="89"/>
        <v>7.8424645668662713E-3</v>
      </c>
      <c r="T308" s="95">
        <f t="shared" si="90"/>
        <v>0.83833800672607939</v>
      </c>
      <c r="U308" s="95">
        <f t="shared" si="78"/>
        <v>1</v>
      </c>
    </row>
    <row r="309" spans="1:21">
      <c r="A309" s="93" t="s">
        <v>36</v>
      </c>
      <c r="B309" s="93">
        <v>1996</v>
      </c>
      <c r="C309" s="94">
        <v>0.13959911277367237</v>
      </c>
      <c r="D309" s="94">
        <v>4.6070861759210056</v>
      </c>
      <c r="E309" s="94">
        <v>10.635860739783082</v>
      </c>
      <c r="F309" s="94">
        <v>0.70642133356289749</v>
      </c>
      <c r="G309" s="98">
        <f t="shared" si="80"/>
        <v>83.911032637959337</v>
      </c>
      <c r="I309" s="95">
        <f t="shared" si="79"/>
        <v>1.3959911277367238E-3</v>
      </c>
      <c r="J309" s="95">
        <f t="shared" si="81"/>
        <v>4.6070861759210054E-2</v>
      </c>
      <c r="K309" s="95">
        <f t="shared" si="82"/>
        <v>0.10635860739783082</v>
      </c>
      <c r="L309" s="95">
        <f t="shared" si="83"/>
        <v>7.0642133356289749E-3</v>
      </c>
      <c r="M309" s="95">
        <f t="shared" si="84"/>
        <v>0.83911032637959337</v>
      </c>
      <c r="N309" s="95">
        <f t="shared" si="85"/>
        <v>0</v>
      </c>
      <c r="O309" s="95">
        <f t="shared" si="77"/>
        <v>1</v>
      </c>
      <c r="P309" s="95">
        <f t="shared" si="86"/>
        <v>1.3959911277367238E-3</v>
      </c>
      <c r="Q309" s="95">
        <f t="shared" si="87"/>
        <v>4.6070861759210054E-2</v>
      </c>
      <c r="R309" s="95">
        <f t="shared" si="88"/>
        <v>0.10635860739783082</v>
      </c>
      <c r="S309" s="95">
        <f t="shared" si="89"/>
        <v>7.0642133356289749E-3</v>
      </c>
      <c r="T309" s="95">
        <f t="shared" si="90"/>
        <v>0.83911032637959337</v>
      </c>
      <c r="U309" s="95">
        <f t="shared" si="78"/>
        <v>1</v>
      </c>
    </row>
    <row r="310" spans="1:21">
      <c r="A310" s="93" t="s">
        <v>36</v>
      </c>
      <c r="B310" s="93">
        <v>1997</v>
      </c>
      <c r="C310" s="94">
        <v>0.19828897257100223</v>
      </c>
      <c r="D310" s="94">
        <v>4.7796584753290539</v>
      </c>
      <c r="E310" s="94">
        <v>11.967068235288673</v>
      </c>
      <c r="F310" s="94">
        <v>0.61752647493383828</v>
      </c>
      <c r="G310" s="98">
        <f t="shared" si="80"/>
        <v>82.437457841877432</v>
      </c>
      <c r="I310" s="95">
        <f t="shared" si="79"/>
        <v>1.9828897257100223E-3</v>
      </c>
      <c r="J310" s="95">
        <f t="shared" si="81"/>
        <v>4.7796584753290537E-2</v>
      </c>
      <c r="K310" s="95">
        <f t="shared" si="82"/>
        <v>0.11967068235288673</v>
      </c>
      <c r="L310" s="95">
        <f t="shared" si="83"/>
        <v>6.1752647493383828E-3</v>
      </c>
      <c r="M310" s="95">
        <f t="shared" si="84"/>
        <v>0.82437457841877437</v>
      </c>
      <c r="N310" s="95">
        <f t="shared" si="85"/>
        <v>0</v>
      </c>
      <c r="O310" s="95">
        <f t="shared" si="77"/>
        <v>1</v>
      </c>
      <c r="P310" s="95">
        <f t="shared" si="86"/>
        <v>1.9828897257100223E-3</v>
      </c>
      <c r="Q310" s="95">
        <f t="shared" si="87"/>
        <v>4.7796584753290537E-2</v>
      </c>
      <c r="R310" s="95">
        <f t="shared" si="88"/>
        <v>0.11967068235288673</v>
      </c>
      <c r="S310" s="95">
        <f t="shared" si="89"/>
        <v>6.1752647493383828E-3</v>
      </c>
      <c r="T310" s="95">
        <f t="shared" si="90"/>
        <v>0.82437457841877437</v>
      </c>
      <c r="U310" s="95">
        <f t="shared" si="78"/>
        <v>1</v>
      </c>
    </row>
    <row r="311" spans="1:21">
      <c r="A311" s="93" t="s">
        <v>36</v>
      </c>
      <c r="B311" s="93">
        <v>1998</v>
      </c>
      <c r="C311" s="94">
        <v>8.1241371500169884E-2</v>
      </c>
      <c r="D311" s="94">
        <v>5.1817432195063304</v>
      </c>
      <c r="E311" s="94">
        <v>12.260509029518659</v>
      </c>
      <c r="F311" s="94">
        <v>0.51114561054783603</v>
      </c>
      <c r="G311" s="98">
        <f t="shared" si="80"/>
        <v>81.965360768927013</v>
      </c>
      <c r="I311" s="95">
        <f t="shared" si="79"/>
        <v>8.124137150016988E-4</v>
      </c>
      <c r="J311" s="95">
        <f t="shared" si="81"/>
        <v>5.1817432195063302E-2</v>
      </c>
      <c r="K311" s="95">
        <f t="shared" si="82"/>
        <v>0.12260509029518658</v>
      </c>
      <c r="L311" s="95">
        <f t="shared" si="83"/>
        <v>5.1114561054783599E-3</v>
      </c>
      <c r="M311" s="95">
        <f t="shared" si="84"/>
        <v>0.81965360768927009</v>
      </c>
      <c r="N311" s="95">
        <f t="shared" si="85"/>
        <v>0</v>
      </c>
      <c r="O311" s="95">
        <f t="shared" si="77"/>
        <v>1</v>
      </c>
      <c r="P311" s="95">
        <f t="shared" si="86"/>
        <v>8.124137150016988E-4</v>
      </c>
      <c r="Q311" s="95">
        <f t="shared" si="87"/>
        <v>5.1817432195063302E-2</v>
      </c>
      <c r="R311" s="95">
        <f t="shared" si="88"/>
        <v>0.12260509029518658</v>
      </c>
      <c r="S311" s="95">
        <f t="shared" si="89"/>
        <v>5.1114561054783599E-3</v>
      </c>
      <c r="T311" s="95">
        <f t="shared" si="90"/>
        <v>0.81965360768927009</v>
      </c>
      <c r="U311" s="95">
        <f t="shared" si="78"/>
        <v>1</v>
      </c>
    </row>
    <row r="312" spans="1:21">
      <c r="A312" s="93" t="s">
        <v>36</v>
      </c>
      <c r="B312" s="93">
        <v>1999</v>
      </c>
      <c r="C312" s="94">
        <v>0.13241194254085531</v>
      </c>
      <c r="D312" s="94">
        <v>5.464791201913747</v>
      </c>
      <c r="E312" s="94">
        <v>12.204381776278471</v>
      </c>
      <c r="F312" s="94">
        <v>0.47530252509050225</v>
      </c>
      <c r="G312" s="98">
        <f t="shared" si="80"/>
        <v>81.723112554176424</v>
      </c>
      <c r="I312" s="95">
        <f t="shared" si="79"/>
        <v>1.3241194254085531E-3</v>
      </c>
      <c r="J312" s="95">
        <f t="shared" si="81"/>
        <v>5.4647912019137469E-2</v>
      </c>
      <c r="K312" s="95">
        <f t="shared" si="82"/>
        <v>0.12204381776278471</v>
      </c>
      <c r="L312" s="95">
        <f t="shared" si="83"/>
        <v>4.7530252509050226E-3</v>
      </c>
      <c r="M312" s="95">
        <f t="shared" si="84"/>
        <v>0.81723112554176425</v>
      </c>
      <c r="N312" s="95">
        <f t="shared" si="85"/>
        <v>0</v>
      </c>
      <c r="O312" s="95">
        <f t="shared" si="77"/>
        <v>1</v>
      </c>
      <c r="P312" s="95">
        <f t="shared" si="86"/>
        <v>1.3241194254085531E-3</v>
      </c>
      <c r="Q312" s="95">
        <f t="shared" si="87"/>
        <v>5.4647912019137469E-2</v>
      </c>
      <c r="R312" s="95">
        <f t="shared" si="88"/>
        <v>0.12204381776278471</v>
      </c>
      <c r="S312" s="95">
        <f t="shared" si="89"/>
        <v>4.7530252509050226E-3</v>
      </c>
      <c r="T312" s="95">
        <f t="shared" si="90"/>
        <v>0.81723112554176425</v>
      </c>
      <c r="U312" s="95">
        <f t="shared" si="78"/>
        <v>1</v>
      </c>
    </row>
    <row r="313" spans="1:21">
      <c r="A313" s="93" t="s">
        <v>36</v>
      </c>
      <c r="B313" s="93">
        <v>2000</v>
      </c>
      <c r="C313" s="94">
        <v>0.1998046695067314</v>
      </c>
      <c r="D313" s="94">
        <v>6.3956402681334525</v>
      </c>
      <c r="E313" s="94">
        <v>10.612196044749963</v>
      </c>
      <c r="F313" s="94">
        <v>0.49245865188570492</v>
      </c>
      <c r="G313" s="98">
        <f t="shared" si="80"/>
        <v>82.299900365724142</v>
      </c>
      <c r="I313" s="95">
        <f t="shared" si="79"/>
        <v>1.9980466950673139E-3</v>
      </c>
      <c r="J313" s="95">
        <f t="shared" si="81"/>
        <v>6.3956402681334526E-2</v>
      </c>
      <c r="K313" s="95">
        <f t="shared" si="82"/>
        <v>0.10612196044749962</v>
      </c>
      <c r="L313" s="95">
        <f t="shared" si="83"/>
        <v>4.9245865188570492E-3</v>
      </c>
      <c r="M313" s="95">
        <f t="shared" si="84"/>
        <v>0.82299900365724143</v>
      </c>
      <c r="N313" s="95">
        <f t="shared" si="85"/>
        <v>0</v>
      </c>
      <c r="O313" s="95">
        <f t="shared" si="77"/>
        <v>1</v>
      </c>
      <c r="P313" s="95">
        <f t="shared" si="86"/>
        <v>1.9980466950673139E-3</v>
      </c>
      <c r="Q313" s="95">
        <f t="shared" si="87"/>
        <v>6.3956402681334526E-2</v>
      </c>
      <c r="R313" s="95">
        <f t="shared" si="88"/>
        <v>0.10612196044749962</v>
      </c>
      <c r="S313" s="95">
        <f t="shared" si="89"/>
        <v>4.9245865188570492E-3</v>
      </c>
      <c r="T313" s="95">
        <f t="shared" si="90"/>
        <v>0.82299900365724143</v>
      </c>
      <c r="U313" s="95">
        <f t="shared" si="78"/>
        <v>1</v>
      </c>
    </row>
    <row r="314" spans="1:21">
      <c r="A314" s="93" t="s">
        <v>36</v>
      </c>
      <c r="B314" s="93">
        <v>2001</v>
      </c>
      <c r="C314" s="94">
        <v>0.22331841339264016</v>
      </c>
      <c r="D314" s="94">
        <v>6.1323189671337861</v>
      </c>
      <c r="E314" s="94">
        <v>9.8295231175030047</v>
      </c>
      <c r="F314" s="94">
        <v>0.46463798621394503</v>
      </c>
      <c r="G314" s="98">
        <f t="shared" si="80"/>
        <v>83.350201515756623</v>
      </c>
      <c r="I314" s="95">
        <f t="shared" si="79"/>
        <v>2.2331841339264017E-3</v>
      </c>
      <c r="J314" s="95">
        <f t="shared" si="81"/>
        <v>6.132318967133786E-2</v>
      </c>
      <c r="K314" s="95">
        <f t="shared" si="82"/>
        <v>9.8295231175030043E-2</v>
      </c>
      <c r="L314" s="95">
        <f t="shared" si="83"/>
        <v>4.6463798621394501E-3</v>
      </c>
      <c r="M314" s="95">
        <f t="shared" si="84"/>
        <v>0.83350201515756628</v>
      </c>
      <c r="N314" s="95">
        <f t="shared" si="85"/>
        <v>0</v>
      </c>
      <c r="O314" s="95">
        <f t="shared" ref="O314:O321" si="91">SUM(I314:M314)</f>
        <v>1</v>
      </c>
      <c r="P314" s="95">
        <f t="shared" si="86"/>
        <v>2.2331841339264017E-3</v>
      </c>
      <c r="Q314" s="95">
        <f t="shared" si="87"/>
        <v>6.132318967133786E-2</v>
      </c>
      <c r="R314" s="95">
        <f t="shared" si="88"/>
        <v>9.8295231175030043E-2</v>
      </c>
      <c r="S314" s="95">
        <f t="shared" si="89"/>
        <v>4.6463798621394501E-3</v>
      </c>
      <c r="T314" s="95">
        <f t="shared" si="90"/>
        <v>0.83350201515756628</v>
      </c>
      <c r="U314" s="95">
        <f t="shared" si="78"/>
        <v>1</v>
      </c>
    </row>
    <row r="315" spans="1:21">
      <c r="A315" s="93" t="s">
        <v>36</v>
      </c>
      <c r="B315" s="93">
        <v>2002</v>
      </c>
      <c r="C315" s="94">
        <v>0.29397621003142349</v>
      </c>
      <c r="D315" s="94">
        <v>6.0851086037936382</v>
      </c>
      <c r="E315" s="94">
        <v>9.934663850387853</v>
      </c>
      <c r="F315" s="94">
        <v>0.44123001693448488</v>
      </c>
      <c r="G315" s="98">
        <f t="shared" si="80"/>
        <v>83.245021318852594</v>
      </c>
      <c r="I315" s="95">
        <f t="shared" si="79"/>
        <v>2.9397621003142351E-3</v>
      </c>
      <c r="J315" s="95">
        <f t="shared" si="81"/>
        <v>6.0851086037936382E-2</v>
      </c>
      <c r="K315" s="95">
        <f t="shared" si="82"/>
        <v>9.9346638503878537E-2</v>
      </c>
      <c r="L315" s="95">
        <f t="shared" si="83"/>
        <v>4.412300169344849E-3</v>
      </c>
      <c r="M315" s="95">
        <f t="shared" si="84"/>
        <v>0.83245021318852597</v>
      </c>
      <c r="N315" s="95">
        <f t="shared" si="85"/>
        <v>0</v>
      </c>
      <c r="O315" s="95">
        <f t="shared" si="91"/>
        <v>1</v>
      </c>
      <c r="P315" s="95">
        <f t="shared" si="86"/>
        <v>2.9397621003142351E-3</v>
      </c>
      <c r="Q315" s="95">
        <f t="shared" si="87"/>
        <v>6.0851086037936382E-2</v>
      </c>
      <c r="R315" s="95">
        <f t="shared" si="88"/>
        <v>9.9346638503878537E-2</v>
      </c>
      <c r="S315" s="95">
        <f t="shared" si="89"/>
        <v>4.412300169344849E-3</v>
      </c>
      <c r="T315" s="95">
        <f t="shared" si="90"/>
        <v>0.83245021318852597</v>
      </c>
      <c r="U315" s="95">
        <f t="shared" si="78"/>
        <v>1</v>
      </c>
    </row>
    <row r="316" spans="1:21">
      <c r="A316" s="93" t="s">
        <v>36</v>
      </c>
      <c r="B316" s="93">
        <v>2003</v>
      </c>
      <c r="C316" s="94">
        <v>0.53281471737523134</v>
      </c>
      <c r="D316" s="94">
        <v>5.9894658700005605</v>
      </c>
      <c r="E316" s="94">
        <v>10.284064704587651</v>
      </c>
      <c r="F316" s="94">
        <v>0.42863907199728912</v>
      </c>
      <c r="G316" s="98">
        <f t="shared" si="80"/>
        <v>82.765015636039266</v>
      </c>
      <c r="I316" s="95">
        <f t="shared" si="79"/>
        <v>5.328147173752313E-3</v>
      </c>
      <c r="J316" s="95">
        <f t="shared" si="81"/>
        <v>5.9894658700005605E-2</v>
      </c>
      <c r="K316" s="95">
        <f t="shared" si="82"/>
        <v>0.10284064704587652</v>
      </c>
      <c r="L316" s="95">
        <f t="shared" si="83"/>
        <v>4.2863907199728914E-3</v>
      </c>
      <c r="M316" s="95">
        <f t="shared" si="84"/>
        <v>0.82765015636039263</v>
      </c>
      <c r="N316" s="95">
        <f t="shared" si="85"/>
        <v>0</v>
      </c>
      <c r="O316" s="95">
        <f t="shared" si="91"/>
        <v>1</v>
      </c>
      <c r="P316" s="95">
        <f t="shared" si="86"/>
        <v>5.328147173752313E-3</v>
      </c>
      <c r="Q316" s="95">
        <f t="shared" si="87"/>
        <v>5.9894658700005605E-2</v>
      </c>
      <c r="R316" s="95">
        <f t="shared" si="88"/>
        <v>0.10284064704587652</v>
      </c>
      <c r="S316" s="95">
        <f t="shared" si="89"/>
        <v>4.2863907199728914E-3</v>
      </c>
      <c r="T316" s="95">
        <f t="shared" si="90"/>
        <v>0.82765015636039263</v>
      </c>
      <c r="U316" s="95">
        <f t="shared" si="78"/>
        <v>1</v>
      </c>
    </row>
    <row r="317" spans="1:21">
      <c r="A317" s="93" t="s">
        <v>36</v>
      </c>
      <c r="B317" s="93">
        <v>2004</v>
      </c>
      <c r="C317" s="94">
        <v>0.35144110130059542</v>
      </c>
      <c r="D317" s="94">
        <v>5.9742605906802826</v>
      </c>
      <c r="E317" s="94">
        <v>9.7032436200160106</v>
      </c>
      <c r="F317" s="94">
        <v>0.43120112652713338</v>
      </c>
      <c r="G317" s="98">
        <f t="shared" si="80"/>
        <v>83.539853561475979</v>
      </c>
      <c r="I317" s="95">
        <f t="shared" si="79"/>
        <v>3.5144110130059542E-3</v>
      </c>
      <c r="J317" s="95">
        <f t="shared" si="81"/>
        <v>5.9742605906802825E-2</v>
      </c>
      <c r="K317" s="95">
        <f t="shared" si="82"/>
        <v>9.703243620016011E-2</v>
      </c>
      <c r="L317" s="95">
        <f t="shared" si="83"/>
        <v>4.3120112652713337E-3</v>
      </c>
      <c r="M317" s="95">
        <f t="shared" si="84"/>
        <v>0.83539853561475974</v>
      </c>
      <c r="N317" s="95">
        <f t="shared" si="85"/>
        <v>0</v>
      </c>
      <c r="O317" s="95">
        <f t="shared" si="91"/>
        <v>1</v>
      </c>
      <c r="P317" s="95">
        <f t="shared" si="86"/>
        <v>3.5144110130059542E-3</v>
      </c>
      <c r="Q317" s="95">
        <f t="shared" si="87"/>
        <v>5.9742605906802825E-2</v>
      </c>
      <c r="R317" s="95">
        <f t="shared" si="88"/>
        <v>9.703243620016011E-2</v>
      </c>
      <c r="S317" s="95">
        <f t="shared" si="89"/>
        <v>4.3120112652713337E-3</v>
      </c>
      <c r="T317" s="95">
        <f t="shared" si="90"/>
        <v>0.83539853561475974</v>
      </c>
      <c r="U317" s="95">
        <f t="shared" ref="U317:U321" si="92">SUM(P317:T317)</f>
        <v>1</v>
      </c>
    </row>
    <row r="318" spans="1:21">
      <c r="A318" s="93" t="s">
        <v>36</v>
      </c>
      <c r="B318" s="93">
        <v>2005</v>
      </c>
      <c r="C318" s="94">
        <v>0.55024027922972774</v>
      </c>
      <c r="D318" s="94">
        <v>5.6778756680554894</v>
      </c>
      <c r="E318" s="94">
        <v>8.235482621884886</v>
      </c>
      <c r="F318" s="94">
        <v>0.410338587717752</v>
      </c>
      <c r="G318" s="98">
        <f t="shared" si="80"/>
        <v>85.126062843112152</v>
      </c>
      <c r="I318" s="95">
        <f t="shared" si="79"/>
        <v>5.5024027922972773E-3</v>
      </c>
      <c r="J318" s="95">
        <f t="shared" si="81"/>
        <v>5.6778756680554897E-2</v>
      </c>
      <c r="K318" s="95">
        <f t="shared" si="82"/>
        <v>8.2354826218848862E-2</v>
      </c>
      <c r="L318" s="95">
        <f t="shared" si="83"/>
        <v>4.10338587717752E-3</v>
      </c>
      <c r="M318" s="95">
        <f t="shared" si="84"/>
        <v>0.85126062843112149</v>
      </c>
      <c r="N318" s="95">
        <f t="shared" si="85"/>
        <v>0</v>
      </c>
      <c r="O318" s="95">
        <f t="shared" si="91"/>
        <v>1</v>
      </c>
      <c r="P318" s="95">
        <f t="shared" si="86"/>
        <v>5.5024027922972773E-3</v>
      </c>
      <c r="Q318" s="95">
        <f t="shared" si="87"/>
        <v>5.6778756680554897E-2</v>
      </c>
      <c r="R318" s="95">
        <f t="shared" si="88"/>
        <v>8.2354826218848862E-2</v>
      </c>
      <c r="S318" s="95">
        <f t="shared" si="89"/>
        <v>4.10338587717752E-3</v>
      </c>
      <c r="T318" s="95">
        <f t="shared" si="90"/>
        <v>0.85126062843112149</v>
      </c>
      <c r="U318" s="95">
        <f t="shared" si="92"/>
        <v>1</v>
      </c>
    </row>
    <row r="319" spans="1:21">
      <c r="A319" s="93" t="s">
        <v>36</v>
      </c>
      <c r="B319" s="93">
        <v>2006</v>
      </c>
      <c r="C319" s="94">
        <v>0.61089578412167034</v>
      </c>
      <c r="D319" s="94">
        <v>6.53310684333709</v>
      </c>
      <c r="E319" s="94">
        <v>9.3103490332426624</v>
      </c>
      <c r="F319" s="94">
        <v>0.35111704868057436</v>
      </c>
      <c r="G319" s="98">
        <f t="shared" si="80"/>
        <v>83.194531290618002</v>
      </c>
      <c r="I319" s="95">
        <f t="shared" si="79"/>
        <v>6.108957841216703E-3</v>
      </c>
      <c r="J319" s="95">
        <f t="shared" si="81"/>
        <v>6.5331068433370901E-2</v>
      </c>
      <c r="K319" s="95">
        <f t="shared" si="82"/>
        <v>9.3103490332426625E-2</v>
      </c>
      <c r="L319" s="95">
        <f t="shared" si="83"/>
        <v>3.5111704868057438E-3</v>
      </c>
      <c r="M319" s="95">
        <f t="shared" si="84"/>
        <v>0.83194531290618001</v>
      </c>
      <c r="N319" s="95">
        <f t="shared" si="85"/>
        <v>0</v>
      </c>
      <c r="O319" s="95">
        <f t="shared" si="91"/>
        <v>1</v>
      </c>
      <c r="P319" s="95">
        <f t="shared" si="86"/>
        <v>6.108957841216703E-3</v>
      </c>
      <c r="Q319" s="95">
        <f t="shared" si="87"/>
        <v>6.5331068433370901E-2</v>
      </c>
      <c r="R319" s="95">
        <f t="shared" si="88"/>
        <v>9.3103490332426625E-2</v>
      </c>
      <c r="S319" s="95">
        <f t="shared" si="89"/>
        <v>3.5111704868057438E-3</v>
      </c>
      <c r="T319" s="95">
        <f t="shared" si="90"/>
        <v>0.83194531290618001</v>
      </c>
      <c r="U319" s="95">
        <f t="shared" si="92"/>
        <v>1</v>
      </c>
    </row>
    <row r="320" spans="1:21">
      <c r="A320" s="93" t="s">
        <v>36</v>
      </c>
      <c r="B320" s="93">
        <v>2007</v>
      </c>
      <c r="C320" s="94">
        <v>0.61089578412167034</v>
      </c>
      <c r="D320" s="94">
        <v>6.53310684333709</v>
      </c>
      <c r="E320" s="94">
        <v>9.3103490332426624</v>
      </c>
      <c r="F320" s="94">
        <v>0.35111704868057436</v>
      </c>
      <c r="G320" s="98">
        <f t="shared" si="80"/>
        <v>83.194531290618002</v>
      </c>
      <c r="I320" s="95">
        <f t="shared" si="79"/>
        <v>6.108957841216703E-3</v>
      </c>
      <c r="J320" s="95">
        <f t="shared" si="81"/>
        <v>6.5331068433370901E-2</v>
      </c>
      <c r="K320" s="95">
        <f t="shared" si="82"/>
        <v>9.3103490332426625E-2</v>
      </c>
      <c r="L320" s="95">
        <f t="shared" si="83"/>
        <v>3.5111704868057438E-3</v>
      </c>
      <c r="M320" s="95">
        <f t="shared" si="84"/>
        <v>0.83194531290618001</v>
      </c>
      <c r="N320" s="95">
        <f t="shared" si="85"/>
        <v>0</v>
      </c>
      <c r="O320" s="95">
        <f t="shared" si="91"/>
        <v>1</v>
      </c>
      <c r="P320" s="95">
        <f t="shared" si="86"/>
        <v>6.108957841216703E-3</v>
      </c>
      <c r="Q320" s="95">
        <f t="shared" si="87"/>
        <v>6.5331068433370901E-2</v>
      </c>
      <c r="R320" s="95">
        <f t="shared" si="88"/>
        <v>9.3103490332426625E-2</v>
      </c>
      <c r="S320" s="95">
        <f t="shared" si="89"/>
        <v>3.5111704868057438E-3</v>
      </c>
      <c r="T320" s="95">
        <f t="shared" si="90"/>
        <v>0.83194531290618001</v>
      </c>
      <c r="U320" s="95">
        <f t="shared" si="92"/>
        <v>1</v>
      </c>
    </row>
    <row r="321" spans="1:21">
      <c r="A321" s="93" t="s">
        <v>36</v>
      </c>
      <c r="B321" s="93">
        <v>2008</v>
      </c>
      <c r="C321" s="94">
        <v>0.61089578412167034</v>
      </c>
      <c r="D321" s="94">
        <v>6.53310684333709</v>
      </c>
      <c r="E321" s="94">
        <v>9.3103490332426624</v>
      </c>
      <c r="F321" s="94">
        <v>0.35111704868057436</v>
      </c>
      <c r="G321" s="98">
        <f t="shared" si="80"/>
        <v>83.194531290618002</v>
      </c>
      <c r="I321" s="95">
        <f t="shared" si="79"/>
        <v>6.108957841216703E-3</v>
      </c>
      <c r="J321" s="95">
        <f t="shared" si="81"/>
        <v>6.5331068433370901E-2</v>
      </c>
      <c r="K321" s="95">
        <f t="shared" si="82"/>
        <v>9.3103490332426625E-2</v>
      </c>
      <c r="L321" s="95">
        <f t="shared" si="83"/>
        <v>3.5111704868057438E-3</v>
      </c>
      <c r="M321" s="95">
        <f t="shared" si="84"/>
        <v>0.83194531290618001</v>
      </c>
      <c r="N321" s="95">
        <f t="shared" si="85"/>
        <v>0</v>
      </c>
      <c r="O321" s="95">
        <f t="shared" si="91"/>
        <v>1</v>
      </c>
      <c r="P321" s="95">
        <f t="shared" si="86"/>
        <v>6.108957841216703E-3</v>
      </c>
      <c r="Q321" s="95">
        <f t="shared" si="87"/>
        <v>6.5331068433370901E-2</v>
      </c>
      <c r="R321" s="95">
        <f t="shared" si="88"/>
        <v>9.3103490332426625E-2</v>
      </c>
      <c r="S321" s="95">
        <f t="shared" si="89"/>
        <v>3.5111704868057438E-3</v>
      </c>
      <c r="T321" s="95">
        <f t="shared" si="90"/>
        <v>0.83194531290618001</v>
      </c>
      <c r="U321" s="95">
        <f t="shared" si="92"/>
        <v>1</v>
      </c>
    </row>
    <row r="322" spans="1:21">
      <c r="G322" s="98" t="s">
        <v>127</v>
      </c>
    </row>
  </sheetData>
  <pageMargins left="0.7" right="0.7" top="0.75" bottom="0.75" header="0.3" footer="0.3"/>
  <pageSetup paperSize="9" orientation="portrait" r:id="rId1"/>
  <ignoredErrors>
    <ignoredError sqref="G293:G3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123"/>
  <sheetViews>
    <sheetView tabSelected="1" topLeftCell="B1" zoomScale="80" zoomScaleNormal="80" workbookViewId="0">
      <pane xSplit="2" ySplit="1" topLeftCell="D38" activePane="bottomRight" state="frozen"/>
      <selection activeCell="B1" sqref="B1"/>
      <selection pane="topRight" activeCell="D1" sqref="D1"/>
      <selection pane="bottomLeft" activeCell="B2" sqref="B2"/>
      <selection pane="bottomRight" activeCell="P52" sqref="P52"/>
    </sheetView>
  </sheetViews>
  <sheetFormatPr baseColWidth="10" defaultColWidth="11.5703125" defaultRowHeight="12.75"/>
  <cols>
    <col min="1" max="1" width="0" style="1" hidden="1" customWidth="1"/>
    <col min="2" max="2" width="39.140625" style="1" bestFit="1" customWidth="1"/>
    <col min="3" max="3" width="0" style="1" hidden="1" customWidth="1"/>
    <col min="4" max="4" width="13.85546875" style="3" customWidth="1"/>
    <col min="5" max="5" width="14.140625" style="1" customWidth="1"/>
    <col min="6" max="6" width="11.5703125" style="1"/>
    <col min="7" max="7" width="13.28515625" style="1" customWidth="1"/>
    <col min="8" max="13" width="11.5703125" style="1"/>
    <col min="14" max="14" width="16.85546875" style="1" bestFit="1" customWidth="1"/>
    <col min="15" max="16384" width="11.5703125" style="1"/>
  </cols>
  <sheetData>
    <row r="1" spans="1:14">
      <c r="B1" s="3" t="s">
        <v>96</v>
      </c>
      <c r="D1" s="1" t="s">
        <v>0</v>
      </c>
      <c r="E1" s="30" t="s">
        <v>97</v>
      </c>
      <c r="F1" s="30" t="s">
        <v>2</v>
      </c>
      <c r="G1" s="30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33</v>
      </c>
      <c r="N1" s="66" t="s">
        <v>110</v>
      </c>
    </row>
    <row r="2" spans="1:14">
      <c r="A2" s="1" t="s">
        <v>0</v>
      </c>
      <c r="B2" s="1">
        <v>1982</v>
      </c>
      <c r="D2" s="2">
        <f>DESAJUSTEMENTS!AC2</f>
        <v>-0.21969489526287925</v>
      </c>
      <c r="E2" s="2">
        <f>DESAJUSTEMENTS!AC38</f>
        <v>8.8543051487540367E-2</v>
      </c>
      <c r="F2" s="2">
        <f>DESAJUSTEMENTS!AC74</f>
        <v>-5.6465407553020298E-2</v>
      </c>
      <c r="G2" s="2">
        <f>DESAJUSTEMENTS!AH110</f>
        <v>0.17092901565112756</v>
      </c>
      <c r="H2" s="2">
        <f>DESAJUSTEMENTS!AH146</f>
        <v>0.32637125047483717</v>
      </c>
      <c r="I2" s="2">
        <f>DESAJUSTEMENTS!AH213</f>
        <v>-0.19468744310565692</v>
      </c>
      <c r="J2" s="2">
        <f>DESAJUSTEMENTS!AH279</f>
        <v>-2.3695231529204053E-2</v>
      </c>
      <c r="K2" s="2">
        <f>DESAJUSTEMENTS!AH315</f>
        <v>-5.9681794394082818E-2</v>
      </c>
      <c r="L2" s="2"/>
      <c r="M2" s="2">
        <v>0.10266176738311596</v>
      </c>
    </row>
    <row r="3" spans="1:14">
      <c r="A3" s="1" t="s">
        <v>0</v>
      </c>
      <c r="B3" s="1">
        <v>1983</v>
      </c>
      <c r="D3" s="2">
        <f>DESAJUSTEMENTS!AC3</f>
        <v>-7.8768273814351017E-2</v>
      </c>
      <c r="E3" s="2">
        <f>DESAJUSTEMENTS!AC39</f>
        <v>5.8559178067291884E-2</v>
      </c>
      <c r="F3" s="2">
        <f>DESAJUSTEMENTS!AC75</f>
        <v>7.0621570347086174E-2</v>
      </c>
      <c r="G3" s="2">
        <f>DESAJUSTEMENTS!AH111</f>
        <v>0.45503276297753104</v>
      </c>
      <c r="H3" s="2">
        <f>DESAJUSTEMENTS!AH147</f>
        <v>0.33526262673945123</v>
      </c>
      <c r="I3" s="2">
        <f>DESAJUSTEMENTS!AH214</f>
        <v>-0.22397237165225739</v>
      </c>
      <c r="J3" s="2">
        <f>DESAJUSTEMENTS!AH280</f>
        <v>2.851892921578451E-2</v>
      </c>
      <c r="K3" s="2">
        <f>DESAJUSTEMENTS!AH316</f>
        <v>-5.9451705573077482E-2</v>
      </c>
      <c r="L3" s="2">
        <f>DESAJUSTEMENTS!AH352</f>
        <v>0.16781047361406684</v>
      </c>
      <c r="M3" s="2">
        <v>1.0164021514775327E-2</v>
      </c>
    </row>
    <row r="4" spans="1:14">
      <c r="A4" s="1" t="s">
        <v>0</v>
      </c>
      <c r="B4" s="1">
        <v>1984</v>
      </c>
      <c r="D4" s="2">
        <f>DESAJUSTEMENTS!AC4</f>
        <v>-2.8293868963239894E-2</v>
      </c>
      <c r="E4" s="2">
        <f>DESAJUSTEMENTS!AC40</f>
        <v>0.11605023703429977</v>
      </c>
      <c r="F4" s="2">
        <f>DESAJUSTEMENTS!AC76</f>
        <v>2.4241566877135291E-2</v>
      </c>
      <c r="G4" s="2">
        <f>DESAJUSTEMENTS!AH112</f>
        <v>0.55565778087008788</v>
      </c>
      <c r="H4" s="2">
        <f>DESAJUSTEMENTS!AH148</f>
        <v>0.17436228729089046</v>
      </c>
      <c r="I4" s="2">
        <f>DESAJUSTEMENTS!AH215</f>
        <v>-7.8139064303253583E-2</v>
      </c>
      <c r="J4" s="2">
        <f>DESAJUSTEMENTS!AH281</f>
        <v>3.8523524739305171E-3</v>
      </c>
      <c r="K4" s="2">
        <f>DESAJUSTEMENTS!AH317</f>
        <v>5.9314300172250541E-2</v>
      </c>
      <c r="L4" s="2">
        <f>DESAJUSTEMENTS!AH353</f>
        <v>8.5904291967817251E-2</v>
      </c>
      <c r="M4" s="2">
        <v>-5.4410591472329097E-3</v>
      </c>
    </row>
    <row r="5" spans="1:14">
      <c r="A5" s="1" t="s">
        <v>0</v>
      </c>
      <c r="B5" s="1">
        <v>1985</v>
      </c>
      <c r="D5" s="2">
        <f>DESAJUSTEMENTS!AC5</f>
        <v>-0.17226430307328014</v>
      </c>
      <c r="E5" s="2">
        <f>DESAJUSTEMENTS!AC41</f>
        <v>8.5152040733899786E-2</v>
      </c>
      <c r="F5" s="2">
        <f>DESAJUSTEMENTS!AC77</f>
        <v>-5.4947078943281831E-2</v>
      </c>
      <c r="G5" s="2">
        <f>DESAJUSTEMENTS!AH113</f>
        <v>0.35164967043659728</v>
      </c>
      <c r="H5" s="2">
        <f>DESAJUSTEMENTS!AH149</f>
        <v>5.5502035115035035E-2</v>
      </c>
      <c r="I5" s="2">
        <f>DESAJUSTEMENTS!AH216</f>
        <v>-0.19345012273982029</v>
      </c>
      <c r="J5" s="2">
        <f>DESAJUSTEMENTS!AH282</f>
        <v>2.9200876400857553E-2</v>
      </c>
      <c r="K5" s="2">
        <f>DESAJUSTEMENTS!AH318</f>
        <v>-1.4417394086362665E-2</v>
      </c>
      <c r="L5" s="2">
        <f>DESAJUSTEMENTS!AH354</f>
        <v>0.35204788736523102</v>
      </c>
      <c r="M5" s="2">
        <v>-0.37749668576159989</v>
      </c>
    </row>
    <row r="6" spans="1:14">
      <c r="A6" s="1" t="s">
        <v>0</v>
      </c>
      <c r="B6" s="1">
        <v>1986</v>
      </c>
      <c r="D6" s="2">
        <f>DESAJUSTEMENTS!AC6</f>
        <v>-0.13138105930429758</v>
      </c>
      <c r="E6" s="2">
        <f>DESAJUSTEMENTS!AC42</f>
        <v>0.11057238048212674</v>
      </c>
      <c r="F6" s="2">
        <f>DESAJUSTEMENTS!AC78</f>
        <v>1.2097955250327964E-2</v>
      </c>
      <c r="G6" s="2">
        <f>DESAJUSTEMENTS!AH114</f>
        <v>0.34036737732113864</v>
      </c>
      <c r="H6" s="2">
        <f>DESAJUSTEMENTS!AH150</f>
        <v>6.4071110012749996E-2</v>
      </c>
      <c r="I6" s="2">
        <f>DESAJUSTEMENTS!AH217</f>
        <v>-0.14969488353129617</v>
      </c>
      <c r="J6" s="2">
        <f>DESAJUSTEMENTS!AH283</f>
        <v>1.4177198563999552E-2</v>
      </c>
      <c r="K6" s="2">
        <f>DESAJUSTEMENTS!AH319</f>
        <v>-0.13753941404449421</v>
      </c>
      <c r="L6" s="2">
        <f>DESAJUSTEMENTS!AH355</f>
        <v>0.38854139423151934</v>
      </c>
      <c r="M6" s="2">
        <v>0.14832619140118203</v>
      </c>
    </row>
    <row r="7" spans="1:14">
      <c r="A7" s="1" t="s">
        <v>0</v>
      </c>
      <c r="B7" s="1">
        <v>1987</v>
      </c>
      <c r="D7" s="2">
        <f>DESAJUSTEMENTS!AC7</f>
        <v>-0.23189269524219921</v>
      </c>
      <c r="E7" s="2">
        <f>DESAJUSTEMENTS!AC43</f>
        <v>6.7246734744201342E-2</v>
      </c>
      <c r="F7" s="2">
        <f>DESAJUSTEMENTS!AC79</f>
        <v>-1.7981310356504028E-2</v>
      </c>
      <c r="G7" s="2">
        <f>DESAJUSTEMENTS!AH115</f>
        <v>0.32381441698197072</v>
      </c>
      <c r="H7" s="2"/>
      <c r="I7" s="2">
        <f>DESAJUSTEMENTS!AH218</f>
        <v>-0.18473544971727837</v>
      </c>
      <c r="J7" s="2">
        <f>DESAJUSTEMENTS!AH284</f>
        <v>2.8158144638717689E-2</v>
      </c>
      <c r="K7" s="2">
        <f>DESAJUSTEMENTS!AH320</f>
        <v>-0.17208603287526519</v>
      </c>
      <c r="L7" s="2">
        <f>DESAJUSTEMENTS!AH356</f>
        <v>0.33392754185100215</v>
      </c>
      <c r="M7" s="2">
        <v>4.1627631892900668E-2</v>
      </c>
    </row>
    <row r="8" spans="1:14">
      <c r="A8" s="1" t="s">
        <v>0</v>
      </c>
      <c r="B8" s="1">
        <v>1988</v>
      </c>
      <c r="D8" s="2">
        <f>DESAJUSTEMENTS!AC8</f>
        <v>-0.12915754342701269</v>
      </c>
      <c r="E8" s="2">
        <f>DESAJUSTEMENTS!AC44</f>
        <v>0.10424646152288439</v>
      </c>
      <c r="F8" s="2">
        <f>DESAJUSTEMENTS!AC80</f>
        <v>-1.3242388785477607E-3</v>
      </c>
      <c r="G8" s="2">
        <f>DESAJUSTEMENTS!AH116</f>
        <v>0.3078310033661999</v>
      </c>
      <c r="H8" s="2">
        <f>DESAJUSTEMENTS!AH152</f>
        <v>4.6391622995420649E-2</v>
      </c>
      <c r="I8" s="2">
        <f>DESAJUSTEMENTS!AH219</f>
        <v>-0.1671537889093396</v>
      </c>
      <c r="J8" s="2">
        <f>DESAJUSTEMENTS!AH285</f>
        <v>2.5401426641084607E-2</v>
      </c>
      <c r="K8" s="2">
        <f>DESAJUSTEMENTS!AH321</f>
        <v>-0.14955223156110267</v>
      </c>
      <c r="L8" s="2">
        <f>DESAJUSTEMENTS!AH357</f>
        <v>0.13692949434637047</v>
      </c>
      <c r="M8" s="2">
        <v>0.13019324785133327</v>
      </c>
    </row>
    <row r="9" spans="1:14">
      <c r="A9" s="1" t="s">
        <v>0</v>
      </c>
      <c r="B9" s="1">
        <v>1989</v>
      </c>
      <c r="D9" s="2">
        <f>DESAJUSTEMENTS!AC9</f>
        <v>-7.8997869737922319E-2</v>
      </c>
      <c r="E9" s="2">
        <f>DESAJUSTEMENTS!AC45</f>
        <v>0.12597764431992028</v>
      </c>
      <c r="F9" s="2">
        <f>DESAJUSTEMENTS!AC81</f>
        <v>-6.3598376913916302E-2</v>
      </c>
      <c r="G9" s="2">
        <f>DESAJUSTEMENTS!AH117</f>
        <v>0.12953943607752025</v>
      </c>
      <c r="H9" s="2">
        <f>DESAJUSTEMENTS!AH153</f>
        <v>0.1181264842647714</v>
      </c>
      <c r="I9" s="2">
        <f>DESAJUSTEMENTS!AH220</f>
        <v>-0.27700228409693833</v>
      </c>
      <c r="J9" s="2">
        <f>DESAJUSTEMENTS!AH286</f>
        <v>-4.2051939839540288E-2</v>
      </c>
      <c r="K9" s="2">
        <f>DESAJUSTEMENTS!AH322</f>
        <v>-8.4912289012357894E-2</v>
      </c>
      <c r="L9" s="2">
        <f>DESAJUSTEMENTS!AH358</f>
        <v>0.28822920806793639</v>
      </c>
      <c r="M9" s="2">
        <v>0.1513786547548939</v>
      </c>
    </row>
    <row r="10" spans="1:14">
      <c r="A10" s="1" t="s">
        <v>0</v>
      </c>
      <c r="B10" s="1">
        <v>1990</v>
      </c>
      <c r="D10" s="2">
        <f>DESAJUSTEMENTS!AC10</f>
        <v>-7.4639251896743017E-2</v>
      </c>
      <c r="E10" s="2">
        <f>DESAJUSTEMENTS!AC46</f>
        <v>0.12093803106149612</v>
      </c>
      <c r="F10" s="2">
        <f>DESAJUSTEMENTS!AC82</f>
        <v>-8.6170832830093524E-2</v>
      </c>
      <c r="G10" s="2">
        <f>DESAJUSTEMENTS!AH118</f>
        <v>0.15037937542082605</v>
      </c>
      <c r="H10" s="2">
        <f>DESAJUSTEMENTS!AH154</f>
        <v>0.20179298198612422</v>
      </c>
      <c r="I10" s="2">
        <f>DESAJUSTEMENTS!AH221</f>
        <v>-0.38765022651439468</v>
      </c>
      <c r="J10" s="2">
        <f>DESAJUSTEMENTS!AH287</f>
        <v>-1.6982487479474465E-2</v>
      </c>
      <c r="K10" s="2">
        <f>DESAJUSTEMENTS!AH323</f>
        <v>-8.8858071161107013E-2</v>
      </c>
      <c r="L10" s="2">
        <f>DESAJUSTEMENTS!AH359</f>
        <v>0.50184026827535178</v>
      </c>
      <c r="M10" s="2">
        <v>8.4902891273941281E-2</v>
      </c>
    </row>
    <row r="11" spans="1:14">
      <c r="A11" s="1" t="s">
        <v>0</v>
      </c>
      <c r="B11" s="1">
        <v>1991</v>
      </c>
      <c r="D11" s="2">
        <f>DESAJUSTEMENTS!AC11</f>
        <v>-0.10778080044505145</v>
      </c>
      <c r="E11" s="2">
        <f>DESAJUSTEMENTS!AC47</f>
        <v>-7.5140125692889789E-2</v>
      </c>
      <c r="F11" s="2">
        <f>DESAJUSTEMENTS!AC83</f>
        <v>-0.13948443011873385</v>
      </c>
      <c r="G11" s="2">
        <f>DESAJUSTEMENTS!AH119</f>
        <v>0.10439968700513694</v>
      </c>
      <c r="H11" s="2">
        <f>DESAJUSTEMENTS!AH155</f>
        <v>0.18517220613362106</v>
      </c>
      <c r="I11" s="2">
        <f>DESAJUSTEMENTS!AH222</f>
        <v>-0.67700645288739025</v>
      </c>
      <c r="J11" s="2">
        <f>DESAJUSTEMENTS!AH288</f>
        <v>6.0142602031229918E-2</v>
      </c>
      <c r="K11" s="2">
        <f>DESAJUSTEMENTS!AH324</f>
        <v>-0.13403253650622515</v>
      </c>
      <c r="L11" s="2">
        <f>DESAJUSTEMENTS!AH360</f>
        <v>0.42716494621913209</v>
      </c>
      <c r="M11" s="2">
        <v>0.31579377132270847</v>
      </c>
    </row>
    <row r="12" spans="1:14">
      <c r="A12" s="1" t="s">
        <v>0</v>
      </c>
      <c r="B12" s="1">
        <v>1992</v>
      </c>
      <c r="D12" s="2">
        <f>DESAJUSTEMENTS!AC12</f>
        <v>-1.4654979997034348E-2</v>
      </c>
      <c r="E12" s="2">
        <f>DESAJUSTEMENTS!AC48</f>
        <v>-6.9598942576846221E-2</v>
      </c>
      <c r="F12" s="2">
        <f>DESAJUSTEMENTS!AC84</f>
        <v>-0.14920949081478335</v>
      </c>
      <c r="G12" s="2">
        <f>DESAJUSTEMENTS!AH120</f>
        <v>2.2609459043690876E-2</v>
      </c>
      <c r="H12" s="2">
        <f>DESAJUSTEMENTS!AH156</f>
        <v>0.14928208039078372</v>
      </c>
      <c r="I12" s="2">
        <f>DESAJUSTEMENTS!AH223</f>
        <v>-0.58170395936097141</v>
      </c>
      <c r="J12" s="2">
        <f>DESAJUSTEMENTS!AH289</f>
        <v>2.6032309321663817E-2</v>
      </c>
      <c r="K12" s="2">
        <f>DESAJUSTEMENTS!AH325</f>
        <v>-0.15988528356993159</v>
      </c>
      <c r="L12" s="2">
        <f>DESAJUSTEMENTS!AH361</f>
        <v>0.46681913825815829</v>
      </c>
      <c r="M12" s="2">
        <v>0.1983203407585947</v>
      </c>
    </row>
    <row r="13" spans="1:14">
      <c r="A13" s="1" t="s">
        <v>0</v>
      </c>
      <c r="B13" s="1">
        <v>1993</v>
      </c>
      <c r="D13" s="2">
        <f>DESAJUSTEMENTS!AC13</f>
        <v>4.5364646478009377E-2</v>
      </c>
      <c r="E13" s="2">
        <f>DESAJUSTEMENTS!AC49</f>
        <v>-6.8739176500981894E-2</v>
      </c>
      <c r="F13" s="2">
        <f>DESAJUSTEMENTS!AC85</f>
        <v>8.8167012886588E-2</v>
      </c>
      <c r="G13" s="2">
        <f>DESAJUSTEMENTS!AH121</f>
        <v>6.0617140551288508E-2</v>
      </c>
      <c r="H13" s="2">
        <f>DESAJUSTEMENTS!AH157</f>
        <v>0.10962051262058758</v>
      </c>
      <c r="I13" s="2">
        <f>DESAJUSTEMENTS!AH224</f>
        <v>-0.18014694243707607</v>
      </c>
      <c r="J13" s="2">
        <f>DESAJUSTEMENTS!AH290</f>
        <v>6.4337802953806256E-2</v>
      </c>
      <c r="K13" s="2">
        <f>DESAJUSTEMENTS!AH326</f>
        <v>-0.11331536977282455</v>
      </c>
      <c r="L13" s="2">
        <f>DESAJUSTEMENTS!AH362</f>
        <v>0.31112480302128104</v>
      </c>
      <c r="M13" s="2">
        <v>0.17097103545465808</v>
      </c>
    </row>
    <row r="14" spans="1:14">
      <c r="A14" s="1" t="s">
        <v>0</v>
      </c>
      <c r="B14" s="1">
        <v>1994</v>
      </c>
      <c r="D14" s="2">
        <f>DESAJUSTEMENTS!AC14</f>
        <v>1.1823515407367124E-2</v>
      </c>
      <c r="E14" s="2">
        <f>DESAJUSTEMENTS!AC50</f>
        <v>-9.4452257749085444E-2</v>
      </c>
      <c r="F14" s="2">
        <f>DESAJUSTEMENTS!AC86</f>
        <v>6.105691850850898E-2</v>
      </c>
      <c r="G14" s="2">
        <f>DESAJUSTEMENTS!AH122</f>
        <v>-2.2087106727358154E-4</v>
      </c>
      <c r="H14" s="2">
        <f>DESAJUSTEMENTS!AH158</f>
        <v>3.897982787238919E-2</v>
      </c>
      <c r="I14" s="2">
        <f>DESAJUSTEMENTS!AH225</f>
        <v>-7.7549741530394817E-2</v>
      </c>
      <c r="J14" s="2">
        <f>DESAJUSTEMENTS!AH291</f>
        <v>-1.6991015722527935E-2</v>
      </c>
      <c r="K14" s="2">
        <f>DESAJUSTEMENTS!AH327</f>
        <v>-8.8654513869886556E-2</v>
      </c>
      <c r="L14" s="2">
        <f>DESAJUSTEMENTS!AH363</f>
        <v>-1.1073180686987866E-2</v>
      </c>
      <c r="M14" s="2">
        <v>0.15965593246835438</v>
      </c>
    </row>
    <row r="15" spans="1:14">
      <c r="A15" s="1" t="s">
        <v>0</v>
      </c>
      <c r="B15" s="1">
        <v>1995</v>
      </c>
      <c r="D15" s="2">
        <f>DESAJUSTEMENTS!AC15</f>
        <v>-1.6669839280031001E-2</v>
      </c>
      <c r="E15" s="2">
        <f>DESAJUSTEMENTS!AC51</f>
        <v>-9.2361224625821012E-2</v>
      </c>
      <c r="F15" s="2">
        <f>DESAJUSTEMENTS!AC87</f>
        <v>8.3014085284080288E-2</v>
      </c>
      <c r="G15" s="2">
        <f>DESAJUSTEMENTS!AH123</f>
        <v>0.10347098559597251</v>
      </c>
      <c r="H15" s="2">
        <f>DESAJUSTEMENTS!AH159</f>
        <v>-2.7864691849904078E-2</v>
      </c>
      <c r="I15" s="2">
        <f>DESAJUSTEMENTS!AH226</f>
        <v>4.90414530484184E-2</v>
      </c>
      <c r="J15" s="2">
        <f>DESAJUSTEMENTS!AH292</f>
        <v>-3.461065724136185E-2</v>
      </c>
      <c r="K15" s="2">
        <f>DESAJUSTEMENTS!AH328</f>
        <v>-0.10865622483501186</v>
      </c>
      <c r="L15" s="2">
        <f>DESAJUSTEMENTS!AH364</f>
        <v>3.6824049647117531E-2</v>
      </c>
      <c r="M15" s="2">
        <v>-8.9544098412303597E-3</v>
      </c>
    </row>
    <row r="16" spans="1:14">
      <c r="A16" s="1" t="s">
        <v>0</v>
      </c>
      <c r="B16" s="1">
        <v>1996</v>
      </c>
      <c r="D16" s="2">
        <f>DESAJUSTEMENTS!AC16</f>
        <v>4.8571346640412856E-2</v>
      </c>
      <c r="E16" s="2">
        <f>DESAJUSTEMENTS!AC52</f>
        <v>-4.5334987776878485E-2</v>
      </c>
      <c r="F16" s="2">
        <f>DESAJUSTEMENTS!AC88</f>
        <v>8.3736300329077112E-2</v>
      </c>
      <c r="G16" s="2">
        <f>DESAJUSTEMENTS!AH124</f>
        <v>1.2117298298476015E-2</v>
      </c>
      <c r="H16" s="2">
        <f>DESAJUSTEMENTS!AH160</f>
        <v>-3.6074687446949763E-2</v>
      </c>
      <c r="I16" s="2">
        <f>DESAJUSTEMENTS!AH227</f>
        <v>0.10343220286474371</v>
      </c>
      <c r="J16" s="2">
        <f>DESAJUSTEMENTS!AH293</f>
        <v>1.6153422214875042E-3</v>
      </c>
      <c r="K16" s="2">
        <f>DESAJUSTEMENTS!AH329</f>
        <v>-8.1272931167873513E-2</v>
      </c>
      <c r="L16" s="2">
        <f>DESAJUSTEMENTS!AH365</f>
        <v>-0.12016059531143625</v>
      </c>
      <c r="M16" s="2">
        <v>-0.12250929261897799</v>
      </c>
    </row>
    <row r="17" spans="1:13">
      <c r="A17" s="1" t="s">
        <v>0</v>
      </c>
      <c r="B17" s="1">
        <v>1997</v>
      </c>
      <c r="D17" s="2">
        <f>DESAJUSTEMENTS!AC17</f>
        <v>0.17265989891361153</v>
      </c>
      <c r="E17" s="2">
        <f>DESAJUSTEMENTS!AC53</f>
        <v>2.0466140690911217E-3</v>
      </c>
      <c r="F17" s="2">
        <f>DESAJUSTEMENTS!AC89</f>
        <v>8.1243130911727621E-2</v>
      </c>
      <c r="G17" s="2">
        <f>DESAJUSTEMENTS!AH125</f>
        <v>4.0717448971414869E-2</v>
      </c>
      <c r="H17" s="2">
        <f>DESAJUSTEMENTS!AH161</f>
        <v>-4.7018874544611629E-2</v>
      </c>
      <c r="I17" s="2">
        <f>DESAJUSTEMENTS!AH228</f>
        <v>0.25506595649276104</v>
      </c>
      <c r="J17" s="2">
        <f>DESAJUSTEMENTS!AH294</f>
        <v>1.1263603008909997E-2</v>
      </c>
      <c r="K17" s="2">
        <f>DESAJUSTEMENTS!AH330</f>
        <v>-1.6655796622587715E-2</v>
      </c>
      <c r="L17" s="2">
        <f>DESAJUSTEMENTS!AH366</f>
        <v>-0.21560481617412061</v>
      </c>
      <c r="M17" s="2">
        <v>-7.1738928228924775E-2</v>
      </c>
    </row>
    <row r="18" spans="1:13">
      <c r="A18" s="1" t="s">
        <v>0</v>
      </c>
      <c r="B18" s="1">
        <v>1998</v>
      </c>
      <c r="D18" s="2">
        <f>DESAJUSTEMENTS!AC18</f>
        <v>0.17618640581735828</v>
      </c>
      <c r="E18" s="2">
        <f>DESAJUSTEMENTS!AC54</f>
        <v>-3.5214089775534876E-2</v>
      </c>
      <c r="F18" s="2">
        <f>DESAJUSTEMENTS!AC90</f>
        <v>3.5266550125686059E-2</v>
      </c>
      <c r="G18" s="2">
        <f>DESAJUSTEMENTS!AH126</f>
        <v>2.3379118776791722E-2</v>
      </c>
      <c r="H18" s="2">
        <f>DESAJUSTEMENTS!AH162</f>
        <v>2.184606090469119E-2</v>
      </c>
      <c r="I18" s="2">
        <f>DESAJUSTEMENTS!AH229</f>
        <v>0.28222940787486267</v>
      </c>
      <c r="J18" s="2">
        <f>DESAJUSTEMENTS!AH295</f>
        <v>-4.0381971864917815E-3</v>
      </c>
      <c r="K18" s="2">
        <f>DESAJUSTEMENTS!AH331</f>
        <v>-6.7088995270355459E-2</v>
      </c>
      <c r="L18" s="2">
        <f>DESAJUSTEMENTS!AH367</f>
        <v>-0.20613643338170021</v>
      </c>
      <c r="M18" s="2">
        <v>-5.224905315541835E-3</v>
      </c>
    </row>
    <row r="19" spans="1:13">
      <c r="A19" s="1" t="s">
        <v>0</v>
      </c>
      <c r="B19" s="1">
        <v>1999</v>
      </c>
      <c r="D19" s="2">
        <f>DESAJUSTEMENTS!AC19</f>
        <v>0.23246332611039233</v>
      </c>
      <c r="E19" s="2">
        <f>DESAJUSTEMENTS!AC55</f>
        <v>-7.3949617113414925E-2</v>
      </c>
      <c r="F19" s="2">
        <f>DESAJUSTEMENTS!AC91</f>
        <v>-7.4817501525262023E-3</v>
      </c>
      <c r="G19" s="2">
        <f>DESAJUSTEMENTS!AH127</f>
        <v>-4.7629597015226857E-2</v>
      </c>
      <c r="H19" s="2">
        <f>DESAJUSTEMENTS!AH163</f>
        <v>-1.0019377607341284E-2</v>
      </c>
      <c r="I19" s="2">
        <f>DESAJUSTEMENTS!AH230</f>
        <v>0.2610779611067946</v>
      </c>
      <c r="J19" s="2">
        <f>DESAJUSTEMENTS!AH296</f>
        <v>6.9817089139635772E-3</v>
      </c>
      <c r="K19" s="2">
        <f>DESAJUSTEMENTS!AH332</f>
        <v>-3.1026529002447987E-2</v>
      </c>
      <c r="L19" s="2">
        <f>DESAJUSTEMENTS!AH368</f>
        <v>-0.27615917862601341</v>
      </c>
      <c r="M19" s="2">
        <v>-7.3932182690645873E-2</v>
      </c>
    </row>
    <row r="20" spans="1:13">
      <c r="A20" s="1" t="s">
        <v>0</v>
      </c>
      <c r="B20" s="1">
        <v>2000</v>
      </c>
      <c r="D20" s="2">
        <f>DESAJUSTEMENTS!AC20</f>
        <v>0.129498816090278</v>
      </c>
      <c r="E20" s="2">
        <f>DESAJUSTEMENTS!AC56</f>
        <v>-6.7750651100203632E-2</v>
      </c>
      <c r="F20" s="2">
        <f>DESAJUSTEMENTS!AC92</f>
        <v>-1.7909260297465219E-2</v>
      </c>
      <c r="G20" s="2">
        <f>DESAJUSTEMENTS!AH128</f>
        <v>-6.4790494954223551E-2</v>
      </c>
      <c r="H20" s="2">
        <f>DESAJUSTEMENTS!AH164</f>
        <v>4.5637389019924146E-2</v>
      </c>
      <c r="I20" s="2">
        <f>DESAJUSTEMENTS!AH231</f>
        <v>0.32684209307500406</v>
      </c>
      <c r="J20" s="2">
        <f>DESAJUSTEMENTS!AH297</f>
        <v>2.7176624132884932E-2</v>
      </c>
      <c r="K20" s="2">
        <f>DESAJUSTEMENTS!AH333</f>
        <v>-6.1050930436723362E-2</v>
      </c>
      <c r="L20" s="2">
        <f>DESAJUSTEMENTS!AH369</f>
        <v>-0.37163909994710237</v>
      </c>
      <c r="M20" s="2">
        <v>-0.18166602307732424</v>
      </c>
    </row>
    <row r="21" spans="1:13">
      <c r="A21" s="1" t="s">
        <v>0</v>
      </c>
      <c r="B21" s="1">
        <v>2001</v>
      </c>
      <c r="D21" s="2">
        <f>DESAJUSTEMENTS!AC21</f>
        <v>0.13545017058470663</v>
      </c>
      <c r="E21" s="2">
        <f>DESAJUSTEMENTS!AC57</f>
        <v>1.568204339814408E-2</v>
      </c>
      <c r="F21" s="2">
        <f>DESAJUSTEMENTS!AC93</f>
        <v>1.758087430259624E-2</v>
      </c>
      <c r="G21" s="2">
        <f>DESAJUSTEMENTS!AH129</f>
        <v>-3.2247801770081817E-2</v>
      </c>
      <c r="H21" s="2">
        <f>DESAJUSTEMENTS!AH165</f>
        <v>-2.1642387917506056E-2</v>
      </c>
      <c r="I21" s="2">
        <f>DESAJUSTEMENTS!AH232</f>
        <v>0.34629453662410992</v>
      </c>
      <c r="J21" s="2">
        <f>DESAJUSTEMENTS!AH298</f>
        <v>-4.8303177194668383E-3</v>
      </c>
      <c r="K21" s="2">
        <f>DESAJUSTEMENTS!AH334</f>
        <v>-6.5600020714083371E-2</v>
      </c>
      <c r="L21" s="2">
        <f>DESAJUSTEMENTS!AH370</f>
        <v>-0.41542826594408538</v>
      </c>
      <c r="M21" s="2">
        <v>-0.15705263501310843</v>
      </c>
    </row>
    <row r="22" spans="1:13">
      <c r="A22" s="1" t="s">
        <v>0</v>
      </c>
      <c r="B22" s="1">
        <v>2002</v>
      </c>
      <c r="D22" s="2">
        <f>DESAJUSTEMENTS!AC22</f>
        <v>7.9462070607689797E-2</v>
      </c>
      <c r="E22" s="2">
        <f>DESAJUSTEMENTS!AC58</f>
        <v>8.8545669106408986E-2</v>
      </c>
      <c r="F22" s="2">
        <f>DESAJUSTEMENTS!AC94</f>
        <v>-2.1844948970894028E-2</v>
      </c>
      <c r="G22" s="2">
        <f>DESAJUSTEMENTS!AH130</f>
        <v>1.9196163573662662E-3</v>
      </c>
      <c r="H22" s="2">
        <f>DESAJUSTEMENTS!AH166</f>
        <v>0.13092065081928531</v>
      </c>
      <c r="I22" s="2">
        <f>DESAJUSTEMENTS!AH233</f>
        <v>0.34453536014263642</v>
      </c>
      <c r="J22" s="2">
        <f>DESAJUSTEMENTS!AH299</f>
        <v>-2.6748440331865964E-2</v>
      </c>
      <c r="K22" s="2">
        <f>DESAJUSTEMENTS!AH335</f>
        <v>-0.12142333997161936</v>
      </c>
      <c r="L22" s="2">
        <f>DESAJUSTEMENTS!AH371</f>
        <v>-0.3271090933709081</v>
      </c>
      <c r="M22" s="2">
        <v>-0.1817367316446922</v>
      </c>
    </row>
    <row r="23" spans="1:13">
      <c r="A23" s="1" t="s">
        <v>0</v>
      </c>
      <c r="B23" s="1">
        <v>2003</v>
      </c>
      <c r="D23" s="2">
        <f>DESAJUSTEMENTS!AC23</f>
        <v>-1.7670611149034408E-3</v>
      </c>
      <c r="E23" s="2">
        <f>DESAJUSTEMENTS!AC59</f>
        <v>4.6247624132570823E-2</v>
      </c>
      <c r="F23" s="2">
        <f>DESAJUSTEMENTS!AC95</f>
        <v>-6.4130174151704036E-2</v>
      </c>
      <c r="G23" s="2">
        <f>DESAJUSTEMENTS!AH131</f>
        <v>-1.7603882430666752E-3</v>
      </c>
      <c r="H23" s="2">
        <f>DESAJUSTEMENTS!AH167</f>
        <v>3.4104345647553498E-2</v>
      </c>
      <c r="I23" s="2">
        <f>DESAJUSTEMENTS!AH234</f>
        <v>0.21069665845589242</v>
      </c>
      <c r="J23" s="2">
        <f>DESAJUSTEMENTS!AH300</f>
        <v>-2.4396149308411753E-2</v>
      </c>
      <c r="K23" s="2">
        <f>DESAJUSTEMENTS!AH336</f>
        <v>-6.7627098800953245E-2</v>
      </c>
      <c r="L23" s="2">
        <f>DESAJUSTEMENTS!AH372</f>
        <v>-0.2997115135056983</v>
      </c>
      <c r="M23" s="2">
        <v>-7.8457703077969163E-2</v>
      </c>
    </row>
    <row r="24" spans="1:13">
      <c r="A24" s="1" t="s">
        <v>0</v>
      </c>
      <c r="B24" s="1">
        <v>2004</v>
      </c>
      <c r="D24" s="2">
        <f>DESAJUSTEMENTS!AC24</f>
        <v>5.2910542877937117E-2</v>
      </c>
      <c r="E24" s="2">
        <f>DESAJUSTEMENTS!AC60</f>
        <v>0.11248726433011463</v>
      </c>
      <c r="F24" s="2">
        <f>DESAJUSTEMENTS!AC96</f>
        <v>-9.392247750903724E-3</v>
      </c>
      <c r="G24" s="2">
        <f>DESAJUSTEMENTS!AH132</f>
        <v>-0.12827363266843048</v>
      </c>
      <c r="H24" s="2">
        <f>DESAJUSTEMENTS!AH168</f>
        <v>1.8013694840760468E-2</v>
      </c>
      <c r="I24" s="2">
        <f>DESAJUSTEMENTS!AH235</f>
        <v>0.27699540176601523</v>
      </c>
      <c r="J24" s="2">
        <f>DESAJUSTEMENTS!AH301</f>
        <v>-1.0913931038891281E-2</v>
      </c>
      <c r="K24" s="2">
        <f>DESAJUSTEMENTS!AH337</f>
        <v>-9.6859784442062686E-3</v>
      </c>
      <c r="L24" s="2">
        <f>DESAJUSTEMENTS!AH373</f>
        <v>-0.45697305364749746</v>
      </c>
      <c r="M24" s="2">
        <v>0.11713689038377635</v>
      </c>
    </row>
    <row r="25" spans="1:13">
      <c r="A25" s="1" t="s">
        <v>0</v>
      </c>
      <c r="B25" s="1">
        <v>2005</v>
      </c>
      <c r="D25" s="2">
        <f>DESAJUSTEMENTS!AC25</f>
        <v>-2.3159638237252784E-3</v>
      </c>
      <c r="E25" s="2">
        <f>DESAJUSTEMENTS!AC61</f>
        <v>0.11095685939121672</v>
      </c>
      <c r="F25" s="2">
        <f>DESAJUSTEMENTS!AC97</f>
        <v>5.0303865752023124E-3</v>
      </c>
      <c r="G25" s="2">
        <f>DESAJUSTEMENTS!AH133</f>
        <v>-0.19484255453232618</v>
      </c>
      <c r="H25" s="2">
        <f>DESAJUSTEMENTS!AH169</f>
        <v>3.1482474276284526E-2</v>
      </c>
      <c r="I25" s="2">
        <f>DESAJUSTEMENTS!AH236</f>
        <v>0.14257167284444025</v>
      </c>
      <c r="J25" s="2">
        <f>DESAJUSTEMENTS!AH302</f>
        <v>-1.3810186623322663E-2</v>
      </c>
      <c r="K25" s="2">
        <f>DESAJUSTEMENTS!AH338</f>
        <v>-1.7763196220617374E-2</v>
      </c>
      <c r="L25" s="2">
        <f>DESAJUSTEMENTS!AH374</f>
        <v>-0.56133771075184402</v>
      </c>
      <c r="M25" s="2">
        <v>-3.8807010752957741E-2</v>
      </c>
    </row>
    <row r="26" spans="1:13">
      <c r="A26" s="1" t="s">
        <v>0</v>
      </c>
      <c r="B26" s="1">
        <v>2006</v>
      </c>
      <c r="D26" s="2">
        <f>DESAJUSTEMENTS!AC26</f>
        <v>-1.5889371295080664E-2</v>
      </c>
      <c r="E26" s="2">
        <f>DESAJUSTEMENTS!AC62</f>
        <v>0.14915138606186065</v>
      </c>
      <c r="F26" s="2">
        <f>DESAJUSTEMENTS!AC98</f>
        <v>-7.7508726058453565E-4</v>
      </c>
      <c r="G26" s="2">
        <f>DESAJUSTEMENTS!AH134</f>
        <v>-0.26464150544483822</v>
      </c>
      <c r="H26" s="2">
        <f>DESAJUSTEMENTS!AH170</f>
        <v>0.11258167316904225</v>
      </c>
      <c r="I26" s="2">
        <f>DESAJUSTEMENTS!AH237</f>
        <v>0.1625683151749665</v>
      </c>
      <c r="J26" s="2">
        <f>DESAJUSTEMENTS!AH303</f>
        <v>8.9348941483510854E-3</v>
      </c>
      <c r="K26" s="2">
        <f>DESAJUSTEMENTS!AH339</f>
        <v>2.7478054738575654E-2</v>
      </c>
      <c r="L26" s="2">
        <f>DESAJUSTEMENTS!AH375</f>
        <v>-0.61067151288349331</v>
      </c>
      <c r="M26" s="2">
        <v>-3.2544261625982139E-2</v>
      </c>
    </row>
    <row r="27" spans="1:13">
      <c r="A27" s="1" t="s">
        <v>0</v>
      </c>
      <c r="B27" s="1">
        <v>2007</v>
      </c>
      <c r="D27" s="2">
        <f>DESAJUSTEMENTS!AC27</f>
        <v>-5.2279105252394001E-2</v>
      </c>
      <c r="E27" s="2">
        <f>DESAJUSTEMENTS!AC63</f>
        <v>0.17680183580990561</v>
      </c>
      <c r="F27" s="2">
        <f>DESAJUSTEMENTS!AC99</f>
        <v>1.0363900668436198E-2</v>
      </c>
      <c r="G27" s="2">
        <f>DESAJUSTEMENTS!AH135</f>
        <v>-0.31419530598704326</v>
      </c>
      <c r="H27" s="2">
        <f>DESAJUSTEMENTS!AH171</f>
        <v>0.18350042486601828</v>
      </c>
      <c r="I27" s="2">
        <f>DESAJUSTEMENTS!AH238</f>
        <v>0.20825130428093386</v>
      </c>
      <c r="J27" s="2">
        <f>DESAJUSTEMENTS!AH304</f>
        <v>6.1180813414938298E-3</v>
      </c>
      <c r="K27" s="2">
        <f>DESAJUSTEMENTS!AH340</f>
        <v>4.615948086162028E-3</v>
      </c>
      <c r="L27" s="2">
        <f>DESAJUSTEMENTS!AH376</f>
        <v>-0.43632213270376735</v>
      </c>
      <c r="M27" s="2">
        <v>-4.2596908211221626E-2</v>
      </c>
    </row>
    <row r="28" spans="1:13">
      <c r="B28" s="1">
        <v>2008</v>
      </c>
      <c r="D28" s="2">
        <f>DESAJUSTEMENTS!AC28</f>
        <v>-0.163959850889701</v>
      </c>
      <c r="E28" s="2">
        <f>DESAJUSTEMENTS!AC64</f>
        <v>0.15084912248003518</v>
      </c>
      <c r="F28" s="2">
        <f>DESAJUSTEMENTS!AC100</f>
        <v>-5.3763662472698391E-2</v>
      </c>
      <c r="G28" s="2">
        <f>DESAJUSTEMENTS!AH136</f>
        <v>-0.42901334057602231</v>
      </c>
      <c r="H28" s="2">
        <f>DESAJUSTEMENTS!AH172</f>
        <v>0.19343241852273693</v>
      </c>
      <c r="I28" s="2">
        <f>DESAJUSTEMENTS!AH239</f>
        <v>0.13533459648488252</v>
      </c>
      <c r="J28" s="2">
        <f>DESAJUSTEMENTS!AH305</f>
        <v>-7.9961670026024584E-2</v>
      </c>
      <c r="K28" s="2">
        <f>DESAJUSTEMENTS!AH341</f>
        <v>-5.0928451576852683E-2</v>
      </c>
      <c r="L28" s="2">
        <f>DESAJUSTEMENTS!AH377</f>
        <v>-0.59936831214828146</v>
      </c>
      <c r="M28" s="2">
        <v>-4.4556125787727871E-2</v>
      </c>
    </row>
    <row r="29" spans="1:13">
      <c r="A29" s="1" t="s">
        <v>0</v>
      </c>
      <c r="B29" s="1">
        <v>2009</v>
      </c>
      <c r="D29" s="2">
        <f>DESAJUSTEMENTS!AC29</f>
        <v>-0.11180055670061047</v>
      </c>
      <c r="E29" s="2">
        <f>DESAJUSTEMENTS!AC65</f>
        <v>0.15149601577442923</v>
      </c>
      <c r="F29" s="2">
        <f>DESAJUSTEMENTS!AC101</f>
        <v>-4.0419499274218701E-2</v>
      </c>
      <c r="G29" s="2">
        <f>DESAJUSTEMENTS!AH137</f>
        <v>-0.14347153570699908</v>
      </c>
      <c r="H29" s="2">
        <f>DESAJUSTEMENTS!AH173</f>
        <v>4.6565020322085829E-2</v>
      </c>
      <c r="I29" s="2">
        <f>DESAJUSTEMENTS!AH240</f>
        <v>-1.4253455769755211E-2</v>
      </c>
      <c r="J29" s="2">
        <f>DESAJUSTEMENTS!AH306</f>
        <v>-6.0358885407368133E-2</v>
      </c>
      <c r="K29" s="2">
        <f>DESAJUSTEMENTS!AH342</f>
        <v>-6.1125967897585509E-2</v>
      </c>
      <c r="L29" s="2">
        <f>DESAJUSTEMENTS!AH378</f>
        <v>-0.44670043872446152</v>
      </c>
      <c r="M29" s="2">
        <v>-0.10486196417053882</v>
      </c>
    </row>
    <row r="30" spans="1:13">
      <c r="A30" s="20"/>
      <c r="B30" s="1">
        <v>2010</v>
      </c>
      <c r="D30" s="2">
        <f>DESAJUSTEMENTS!AC30</f>
        <v>-0.10037328263067458</v>
      </c>
      <c r="E30" s="2">
        <f>DESAJUSTEMENTS!AC66</f>
        <v>0.18099222738678619</v>
      </c>
      <c r="F30" s="2">
        <f>DESAJUSTEMENTS!AC102</f>
        <v>-6.1718381486589355E-2</v>
      </c>
      <c r="G30" s="2">
        <f>DESAJUSTEMENTS!AH138</f>
        <v>-0.20545372124103281</v>
      </c>
      <c r="H30" s="2">
        <f>DESAJUSTEMENTS!AH174</f>
        <v>6.3777536191395173E-2</v>
      </c>
      <c r="I30" s="2">
        <f>DESAJUSTEMENTS!AH241</f>
        <v>8.8494619571077206E-3</v>
      </c>
      <c r="J30" s="2">
        <f>DESAJUSTEMENTS!AH307</f>
        <v>-5.9120393088605158E-2</v>
      </c>
      <c r="K30" s="2">
        <f>DESAJUSTEMENTS!AH343</f>
        <v>-2.9826557148468016E-2</v>
      </c>
      <c r="L30" s="2">
        <f>DESAJUSTEMENTS!AH379</f>
        <v>-0.37444895322085342</v>
      </c>
      <c r="M30" s="2">
        <v>-0.26224282199793858</v>
      </c>
    </row>
    <row r="31" spans="1:13">
      <c r="A31" s="20"/>
      <c r="B31" s="1">
        <v>2011</v>
      </c>
      <c r="D31" s="2">
        <f>DESAJUSTEMENTS!AC31</f>
        <v>-9.960221209831302E-2</v>
      </c>
      <c r="E31" s="2">
        <f>DESAJUSTEMENTS!AC67</f>
        <v>0.21625170420099496</v>
      </c>
      <c r="F31" s="2">
        <f>DESAJUSTEMENTS!AC103</f>
        <v>-4.3408062066817403E-2</v>
      </c>
      <c r="G31" s="2">
        <f>DESAJUSTEMENTS!AH139</f>
        <v>-0.26854186823491161</v>
      </c>
      <c r="H31" s="2">
        <f>DESAJUSTEMENTS!AH175</f>
        <v>8.1066316202281274E-2</v>
      </c>
      <c r="I31" s="2">
        <f>DESAJUSTEMENTS!AH242</f>
        <v>-6.0020357476578176E-2</v>
      </c>
      <c r="J31" s="2">
        <f>DESAJUSTEMENTS!AH308</f>
        <v>-4.70489915937932E-2</v>
      </c>
      <c r="K31" s="2">
        <f>DESAJUSTEMENTS!AH344</f>
        <v>-3.1686483251651609E-3</v>
      </c>
      <c r="L31" s="2">
        <f>DESAJUSTEMENTS!AH380</f>
        <v>-0.21482785434623899</v>
      </c>
      <c r="M31" s="2">
        <v>-0.60692094889547776</v>
      </c>
    </row>
    <row r="32" spans="1:13">
      <c r="A32" s="20"/>
      <c r="B32" s="1">
        <v>2012</v>
      </c>
      <c r="D32" s="2">
        <f>DESAJUSTEMENTS!AC32</f>
        <v>-0.11208201941109527</v>
      </c>
      <c r="E32" s="2">
        <f>DESAJUSTEMENTS!AC68</f>
        <v>0.25695886955139841</v>
      </c>
      <c r="F32" s="2">
        <f>DESAJUSTEMENTS!AC104</f>
        <v>9.533538288599817E-3</v>
      </c>
      <c r="G32" s="2">
        <f>DESAJUSTEMENTS!AH140</f>
        <v>-0.13764280017620859</v>
      </c>
      <c r="H32" s="2">
        <f>DESAJUSTEMENTS!AH176</f>
        <v>9.5876779270009094E-2</v>
      </c>
      <c r="I32" s="2">
        <f>DESAJUSTEMENTS!AH243</f>
        <v>-8.9269042868223139E-2</v>
      </c>
      <c r="J32" s="2">
        <f>DESAJUSTEMENTS!AH309</f>
        <v>-0.11411403775307291</v>
      </c>
      <c r="K32" s="2">
        <f>DESAJUSTEMENTS!AH345</f>
        <v>2.4179149452720396E-3</v>
      </c>
      <c r="L32" s="2">
        <f>DESAJUSTEMENTS!AH381</f>
        <v>-9.4201805351434478E-2</v>
      </c>
      <c r="M32" s="2">
        <v>-0.32266316805874989</v>
      </c>
    </row>
    <row r="33" spans="1:14">
      <c r="A33" s="20"/>
      <c r="B33" s="1">
        <v>2013</v>
      </c>
      <c r="D33" s="2">
        <f>DESAJUSTEMENTS!AC33</f>
        <v>-3.8157240021245799E-2</v>
      </c>
      <c r="E33" s="2">
        <f>DESAJUSTEMENTS!AC69</f>
        <v>0.23455840619726234</v>
      </c>
      <c r="F33" s="2">
        <f>DESAJUSTEMENTS!AC105</f>
        <v>4.1823206269386487E-2</v>
      </c>
      <c r="G33" s="2">
        <f>DESAJUSTEMENTS!AH141</f>
        <v>-1.9789130720113249E-2</v>
      </c>
      <c r="H33" s="2">
        <f>DESAJUSTEMENTS!AH177</f>
        <v>9.1601637848003098E-2</v>
      </c>
      <c r="I33" s="2">
        <f>DESAJUSTEMENTS!AH244</f>
        <v>-8.5521516036282136E-2</v>
      </c>
      <c r="J33" s="2">
        <f>DESAJUSTEMENTS!AH310</f>
        <v>-2.1423636146255469E-2</v>
      </c>
      <c r="K33" s="2">
        <f>DESAJUSTEMENTS!AH346</f>
        <v>-9.0913295248397407E-4</v>
      </c>
      <c r="L33" s="2">
        <f>DESAJUSTEMENTS!AH382</f>
        <v>0.13292776712164733</v>
      </c>
      <c r="M33" s="2">
        <v>-0.21069563533072333</v>
      </c>
    </row>
    <row r="34" spans="1:14">
      <c r="A34" s="20"/>
      <c r="B34" s="1">
        <v>2014</v>
      </c>
      <c r="D34" s="2">
        <f>DESAJUSTEMENTS!AC34</f>
        <v>-9.3354624056782035E-2</v>
      </c>
      <c r="E34" s="2">
        <f>DESAJUSTEMENTS!AC70</f>
        <v>0.24693451635815616</v>
      </c>
      <c r="F34" s="2">
        <f>DESAJUSTEMENTS!AC106</f>
        <v>7.3332939965688043E-2</v>
      </c>
      <c r="G34" s="2">
        <f>DESAJUSTEMENTS!AH142</f>
        <v>-3.2008385005469543E-3</v>
      </c>
      <c r="H34" s="2">
        <f>DESAJUSTEMENTS!AH178</f>
        <v>5.7063524795903611E-2</v>
      </c>
      <c r="I34" s="2">
        <f>DESAJUSTEMENTS!AH245</f>
        <v>-8.5489652129845398E-2</v>
      </c>
      <c r="J34" s="2">
        <f>DESAJUSTEMENTS!AH311</f>
        <v>3.0033923828905011E-2</v>
      </c>
      <c r="K34" s="2">
        <f>DESAJUSTEMENTS!AH347</f>
        <v>5.5669442504654616E-3</v>
      </c>
      <c r="L34" s="2">
        <f>DESAJUSTEMENTS!AH383</f>
        <v>0.11013215632037204</v>
      </c>
      <c r="M34" s="2">
        <v>-0.1459411356894123</v>
      </c>
    </row>
    <row r="35" spans="1:14">
      <c r="A35" s="20"/>
      <c r="B35" s="1">
        <v>2015</v>
      </c>
      <c r="D35" s="2">
        <f>DESAJUSTEMENTS!AC35</f>
        <v>-1.603269031239557E-2</v>
      </c>
      <c r="E35" s="2">
        <f>DESAJUSTEMENTS!AC71</f>
        <v>0.2852732751101244</v>
      </c>
      <c r="F35" s="2">
        <f>DESAJUSTEMENTS!AC107</f>
        <v>0.10251143962259669</v>
      </c>
      <c r="G35" s="2">
        <f>DESAJUSTEMENTS!AH143</f>
        <v>0.16897821004037733</v>
      </c>
      <c r="H35" s="2">
        <f>DESAJUSTEMENTS!AH179</f>
        <v>0.10092129531550678</v>
      </c>
      <c r="I35" s="2">
        <f>DESAJUSTEMENTS!AH246</f>
        <v>-3.5606220507636628E-2</v>
      </c>
      <c r="J35" s="2">
        <f>DESAJUSTEMENTS!AH312</f>
        <v>0.16680597733930305</v>
      </c>
      <c r="K35" s="2">
        <f>DESAJUSTEMENTS!AH348</f>
        <v>2.9461089645988096E-2</v>
      </c>
      <c r="L35" s="2">
        <f>DESAJUSTEMENTS!AH384</f>
        <v>0.22799564071741485</v>
      </c>
      <c r="M35" s="2">
        <v>0.11065559046791283</v>
      </c>
    </row>
    <row r="36" spans="1:14">
      <c r="A36" s="20"/>
      <c r="B36" s="1">
        <v>2016</v>
      </c>
      <c r="D36" s="2">
        <f>DESAJUSTEMENTS!AC36</f>
        <v>3.5880019629791211E-2</v>
      </c>
      <c r="E36" s="2">
        <f>DESAJUSTEMENTS!AC72</f>
        <v>0.26555506724393746</v>
      </c>
      <c r="F36" s="2">
        <f>DESAJUSTEMENTS!AC108</f>
        <v>0.11195316003124213</v>
      </c>
      <c r="G36" s="2">
        <f>DESAJUSTEMENTS!AH144</f>
        <v>0.29197986873869092</v>
      </c>
      <c r="H36" s="2">
        <f>DESAJUSTEMENTS!AH180</f>
        <v>9.7730888350302803E-2</v>
      </c>
      <c r="I36" s="2">
        <f>DESAJUSTEMENTS!AH247</f>
        <v>-4.6784789008677649E-2</v>
      </c>
      <c r="J36" s="2">
        <f>DESAJUSTEMENTS!AH313</f>
        <v>0.16487082438077663</v>
      </c>
      <c r="K36" s="2">
        <f>DESAJUSTEMENTS!AH349</f>
        <v>3.147055461552109E-2</v>
      </c>
      <c r="L36" s="2">
        <f>DESAJUSTEMENTS!AH385</f>
        <v>0.31955813134793926</v>
      </c>
      <c r="M36" s="2">
        <v>4.314325007499839E-2</v>
      </c>
    </row>
    <row r="37" spans="1:14" ht="12" customHeight="1">
      <c r="B37" s="30"/>
      <c r="D37" s="1"/>
    </row>
    <row r="38" spans="1:14">
      <c r="A38" s="1" t="s">
        <v>1</v>
      </c>
      <c r="B38" s="3"/>
      <c r="D38" s="1" t="s">
        <v>62</v>
      </c>
      <c r="E38" s="30" t="s">
        <v>114</v>
      </c>
      <c r="F38" s="30" t="s">
        <v>115</v>
      </c>
      <c r="G38" s="30" t="s">
        <v>116</v>
      </c>
      <c r="H38" s="1" t="s">
        <v>117</v>
      </c>
      <c r="I38" s="1" t="s">
        <v>118</v>
      </c>
      <c r="J38" s="1" t="s">
        <v>119</v>
      </c>
      <c r="K38" s="1" t="s">
        <v>120</v>
      </c>
      <c r="L38" s="1" t="s">
        <v>121</v>
      </c>
      <c r="M38" s="1" t="s">
        <v>129</v>
      </c>
      <c r="N38" s="66" t="s">
        <v>109</v>
      </c>
    </row>
    <row r="39" spans="1:14">
      <c r="B39" s="1">
        <v>1982</v>
      </c>
      <c r="D39" s="65">
        <f t="shared" ref="D39:K39" si="0">D2*100</f>
        <v>-21.969489526287926</v>
      </c>
      <c r="E39" s="65">
        <f t="shared" si="0"/>
        <v>8.8543051487540367</v>
      </c>
      <c r="F39" s="65">
        <f t="shared" si="0"/>
        <v>-5.6465407553020297</v>
      </c>
      <c r="G39" s="65">
        <f t="shared" si="0"/>
        <v>17.092901565112754</v>
      </c>
      <c r="H39" s="65">
        <f t="shared" si="0"/>
        <v>32.637125047483714</v>
      </c>
      <c r="I39" s="65">
        <f t="shared" si="0"/>
        <v>-19.468744310565693</v>
      </c>
      <c r="J39" s="65">
        <f t="shared" si="0"/>
        <v>-2.3695231529204053</v>
      </c>
      <c r="K39" s="65">
        <f t="shared" si="0"/>
        <v>-5.9681794394082814</v>
      </c>
      <c r="L39" s="65"/>
      <c r="M39" s="65">
        <f t="shared" ref="D39:M40" si="1">M2*100</f>
        <v>10.266176738311596</v>
      </c>
      <c r="N39" s="66"/>
    </row>
    <row r="40" spans="1:14">
      <c r="B40" s="1">
        <v>1983</v>
      </c>
      <c r="D40" s="65">
        <f t="shared" si="1"/>
        <v>-7.8768273814351017</v>
      </c>
      <c r="E40" s="65">
        <f t="shared" si="1"/>
        <v>5.8559178067291882</v>
      </c>
      <c r="F40" s="65">
        <f t="shared" si="1"/>
        <v>7.0621570347086173</v>
      </c>
      <c r="G40" s="65">
        <f t="shared" si="1"/>
        <v>45.503276297753104</v>
      </c>
      <c r="H40" s="65">
        <f t="shared" si="1"/>
        <v>33.526262673945126</v>
      </c>
      <c r="I40" s="65">
        <f t="shared" si="1"/>
        <v>-22.397237165225739</v>
      </c>
      <c r="J40" s="65">
        <f t="shared" si="1"/>
        <v>2.8518929215784512</v>
      </c>
      <c r="K40" s="65">
        <f t="shared" si="1"/>
        <v>-5.9451705573077485</v>
      </c>
      <c r="L40" s="65">
        <f t="shared" si="1"/>
        <v>16.781047361406685</v>
      </c>
      <c r="M40" s="65">
        <f t="shared" si="1"/>
        <v>1.0164021514775328</v>
      </c>
      <c r="N40" s="66"/>
    </row>
    <row r="41" spans="1:14">
      <c r="B41" s="1">
        <v>1984</v>
      </c>
      <c r="D41" s="65">
        <f t="shared" ref="D41:M41" si="2">D4*100</f>
        <v>-2.8293868963239892</v>
      </c>
      <c r="E41" s="65">
        <f t="shared" si="2"/>
        <v>11.605023703429977</v>
      </c>
      <c r="F41" s="65">
        <f t="shared" si="2"/>
        <v>2.4241566877135292</v>
      </c>
      <c r="G41" s="65">
        <f t="shared" si="2"/>
        <v>55.565778087008788</v>
      </c>
      <c r="H41" s="65">
        <f t="shared" si="2"/>
        <v>17.436228729089045</v>
      </c>
      <c r="I41" s="65">
        <f t="shared" si="2"/>
        <v>-7.8139064303253587</v>
      </c>
      <c r="J41" s="65">
        <f t="shared" si="2"/>
        <v>0.38523524739305171</v>
      </c>
      <c r="K41" s="65">
        <f t="shared" si="2"/>
        <v>5.931430017225054</v>
      </c>
      <c r="L41" s="65">
        <f t="shared" si="2"/>
        <v>8.5904291967817255</v>
      </c>
      <c r="M41" s="65">
        <f t="shared" si="2"/>
        <v>-0.54410591472329095</v>
      </c>
      <c r="N41" s="66"/>
    </row>
    <row r="42" spans="1:14">
      <c r="B42" s="1">
        <v>1985</v>
      </c>
      <c r="D42" s="65">
        <f t="shared" ref="D42:M42" si="3">D5*100</f>
        <v>-17.226430307328013</v>
      </c>
      <c r="E42" s="65">
        <f t="shared" si="3"/>
        <v>8.5152040733899792</v>
      </c>
      <c r="F42" s="65">
        <f t="shared" si="3"/>
        <v>-5.4947078943281831</v>
      </c>
      <c r="G42" s="65">
        <f t="shared" si="3"/>
        <v>35.164967043659729</v>
      </c>
      <c r="H42" s="65">
        <f t="shared" si="3"/>
        <v>5.5502035115035033</v>
      </c>
      <c r="I42" s="65">
        <f t="shared" si="3"/>
        <v>-19.345012273982029</v>
      </c>
      <c r="J42" s="65">
        <f t="shared" si="3"/>
        <v>2.9200876400857552</v>
      </c>
      <c r="K42" s="65">
        <f t="shared" si="3"/>
        <v>-1.4417394086362665</v>
      </c>
      <c r="L42" s="65">
        <f t="shared" si="3"/>
        <v>35.204788736523099</v>
      </c>
      <c r="M42" s="65">
        <f t="shared" si="3"/>
        <v>-37.749668576159991</v>
      </c>
      <c r="N42" s="66"/>
    </row>
    <row r="43" spans="1:14">
      <c r="B43" s="1">
        <v>1986</v>
      </c>
      <c r="D43" s="65">
        <f t="shared" ref="D43:M43" si="4">D6*100</f>
        <v>-13.138105930429758</v>
      </c>
      <c r="E43" s="65">
        <f t="shared" si="4"/>
        <v>11.057238048212675</v>
      </c>
      <c r="F43" s="65">
        <f t="shared" si="4"/>
        <v>1.2097955250327963</v>
      </c>
      <c r="G43" s="65">
        <f t="shared" si="4"/>
        <v>34.036737732113863</v>
      </c>
      <c r="H43" s="65">
        <f t="shared" si="4"/>
        <v>6.4071110012749992</v>
      </c>
      <c r="I43" s="65">
        <f t="shared" si="4"/>
        <v>-14.969488353129618</v>
      </c>
      <c r="J43" s="65">
        <f t="shared" si="4"/>
        <v>1.4177198563999551</v>
      </c>
      <c r="K43" s="65">
        <f t="shared" si="4"/>
        <v>-13.753941404449421</v>
      </c>
      <c r="L43" s="65">
        <f t="shared" si="4"/>
        <v>38.854139423151935</v>
      </c>
      <c r="M43" s="65">
        <f t="shared" si="4"/>
        <v>14.832619140118203</v>
      </c>
      <c r="N43" s="66"/>
    </row>
    <row r="44" spans="1:14">
      <c r="B44" s="1">
        <v>1987</v>
      </c>
      <c r="D44" s="65">
        <f t="shared" ref="D44:M44" si="5">D7*100</f>
        <v>-23.18926952421992</v>
      </c>
      <c r="E44" s="65">
        <f t="shared" si="5"/>
        <v>6.7246734744201344</v>
      </c>
      <c r="F44" s="65">
        <f t="shared" si="5"/>
        <v>-1.7981310356504028</v>
      </c>
      <c r="G44" s="65">
        <f t="shared" si="5"/>
        <v>32.381441698197072</v>
      </c>
      <c r="H44" s="65"/>
      <c r="I44" s="65">
        <f t="shared" si="5"/>
        <v>-18.473544971727836</v>
      </c>
      <c r="J44" s="65">
        <f t="shared" si="5"/>
        <v>2.815814463871769</v>
      </c>
      <c r="K44" s="65">
        <f t="shared" si="5"/>
        <v>-17.208603287526518</v>
      </c>
      <c r="L44" s="65">
        <f t="shared" si="5"/>
        <v>33.392754185100216</v>
      </c>
      <c r="M44" s="65">
        <f t="shared" si="5"/>
        <v>4.1627631892900672</v>
      </c>
      <c r="N44" s="66"/>
    </row>
    <row r="45" spans="1:14">
      <c r="B45" s="1">
        <v>1988</v>
      </c>
      <c r="D45" s="65">
        <f t="shared" ref="D45:M45" si="6">D8*100</f>
        <v>-12.91575434270127</v>
      </c>
      <c r="E45" s="65">
        <f t="shared" si="6"/>
        <v>10.424646152288439</v>
      </c>
      <c r="F45" s="65">
        <f t="shared" si="6"/>
        <v>-0.13242388785477607</v>
      </c>
      <c r="G45" s="65">
        <f t="shared" si="6"/>
        <v>30.783100336619988</v>
      </c>
      <c r="H45" s="65">
        <f t="shared" si="6"/>
        <v>4.6391622995420647</v>
      </c>
      <c r="I45" s="65">
        <f t="shared" si="6"/>
        <v>-16.715378890933959</v>
      </c>
      <c r="J45" s="65">
        <f t="shared" si="6"/>
        <v>2.5401426641084606</v>
      </c>
      <c r="K45" s="65">
        <f t="shared" si="6"/>
        <v>-14.955223156110268</v>
      </c>
      <c r="L45" s="65">
        <f t="shared" si="6"/>
        <v>13.692949434637047</v>
      </c>
      <c r="M45" s="65">
        <f t="shared" si="6"/>
        <v>13.019324785133326</v>
      </c>
      <c r="N45" s="66"/>
    </row>
    <row r="46" spans="1:14">
      <c r="B46" s="1">
        <v>1989</v>
      </c>
      <c r="D46" s="65">
        <f t="shared" ref="D46:M46" si="7">D9*100</f>
        <v>-7.8997869737922315</v>
      </c>
      <c r="E46" s="65">
        <f t="shared" si="7"/>
        <v>12.597764431992028</v>
      </c>
      <c r="F46" s="65">
        <f t="shared" si="7"/>
        <v>-6.3598376913916299</v>
      </c>
      <c r="G46" s="65">
        <f t="shared" si="7"/>
        <v>12.953943607752025</v>
      </c>
      <c r="H46" s="65">
        <f t="shared" si="7"/>
        <v>11.812648426477141</v>
      </c>
      <c r="I46" s="65">
        <f t="shared" si="7"/>
        <v>-27.700228409693832</v>
      </c>
      <c r="J46" s="65">
        <f t="shared" si="7"/>
        <v>-4.2051939839540289</v>
      </c>
      <c r="K46" s="65">
        <f t="shared" si="7"/>
        <v>-8.4912289012357896</v>
      </c>
      <c r="L46" s="65">
        <f t="shared" si="7"/>
        <v>28.82292080679364</v>
      </c>
      <c r="M46" s="65">
        <f t="shared" si="7"/>
        <v>15.13786547548939</v>
      </c>
      <c r="N46" s="66"/>
    </row>
    <row r="47" spans="1:14">
      <c r="B47" s="1">
        <v>1990</v>
      </c>
      <c r="D47" s="65">
        <f t="shared" ref="D47:M47" si="8">D10*100</f>
        <v>-7.4639251896743017</v>
      </c>
      <c r="E47" s="65">
        <f t="shared" si="8"/>
        <v>12.093803106149611</v>
      </c>
      <c r="F47" s="65">
        <f t="shared" si="8"/>
        <v>-8.617083283009352</v>
      </c>
      <c r="G47" s="65">
        <f t="shared" si="8"/>
        <v>15.037937542082606</v>
      </c>
      <c r="H47" s="65">
        <f t="shared" si="8"/>
        <v>20.179298198612422</v>
      </c>
      <c r="I47" s="65">
        <f t="shared" si="8"/>
        <v>-38.765022651439466</v>
      </c>
      <c r="J47" s="65">
        <f t="shared" si="8"/>
        <v>-1.6982487479474464</v>
      </c>
      <c r="K47" s="65">
        <f t="shared" si="8"/>
        <v>-8.8858071161107013</v>
      </c>
      <c r="L47" s="65">
        <f t="shared" si="8"/>
        <v>50.184026827535178</v>
      </c>
      <c r="M47" s="65">
        <f t="shared" si="8"/>
        <v>8.4902891273941279</v>
      </c>
      <c r="N47" s="66"/>
    </row>
    <row r="48" spans="1:14">
      <c r="B48" s="1">
        <v>1991</v>
      </c>
      <c r="D48" s="65">
        <f t="shared" ref="D48:M48" si="9">D11*100</f>
        <v>-10.778080044505145</v>
      </c>
      <c r="E48" s="65">
        <f t="shared" si="9"/>
        <v>-7.5140125692889788</v>
      </c>
      <c r="F48" s="65">
        <f t="shared" si="9"/>
        <v>-13.948443011873385</v>
      </c>
      <c r="G48" s="65">
        <f t="shared" si="9"/>
        <v>10.439968700513694</v>
      </c>
      <c r="H48" s="65">
        <f t="shared" si="9"/>
        <v>18.517220613362106</v>
      </c>
      <c r="I48" s="65">
        <f t="shared" si="9"/>
        <v>-67.700645288739025</v>
      </c>
      <c r="J48" s="65">
        <f t="shared" si="9"/>
        <v>6.0142602031229915</v>
      </c>
      <c r="K48" s="65">
        <f t="shared" si="9"/>
        <v>-13.403253650622515</v>
      </c>
      <c r="L48" s="65">
        <f t="shared" si="9"/>
        <v>42.716494621913206</v>
      </c>
      <c r="M48" s="65">
        <f t="shared" si="9"/>
        <v>31.579377132270846</v>
      </c>
      <c r="N48" s="66"/>
    </row>
    <row r="49" spans="1:14">
      <c r="B49" s="1">
        <v>1992</v>
      </c>
      <c r="D49" s="65">
        <f t="shared" ref="D49:M49" si="10">D12*100</f>
        <v>-1.4654979997034348</v>
      </c>
      <c r="E49" s="65">
        <f t="shared" si="10"/>
        <v>-6.9598942576846223</v>
      </c>
      <c r="F49" s="65">
        <f t="shared" si="10"/>
        <v>-14.920949081478335</v>
      </c>
      <c r="G49" s="65">
        <f t="shared" si="10"/>
        <v>2.2609459043690876</v>
      </c>
      <c r="H49" s="65">
        <f t="shared" si="10"/>
        <v>14.928208039078372</v>
      </c>
      <c r="I49" s="65">
        <f t="shared" si="10"/>
        <v>-58.170395936097144</v>
      </c>
      <c r="J49" s="65">
        <f t="shared" si="10"/>
        <v>2.6032309321663818</v>
      </c>
      <c r="K49" s="65">
        <f t="shared" si="10"/>
        <v>-15.988528356993159</v>
      </c>
      <c r="L49" s="65">
        <f t="shared" si="10"/>
        <v>46.681913825815826</v>
      </c>
      <c r="M49" s="65">
        <f t="shared" si="10"/>
        <v>19.832034075859468</v>
      </c>
      <c r="N49" s="66"/>
    </row>
    <row r="50" spans="1:14">
      <c r="B50" s="1">
        <v>1993</v>
      </c>
      <c r="D50" s="65">
        <f t="shared" ref="D50:M50" si="11">D13*100</f>
        <v>4.5364646478009378</v>
      </c>
      <c r="E50" s="65">
        <f t="shared" si="11"/>
        <v>-6.8739176500981891</v>
      </c>
      <c r="F50" s="65">
        <f t="shared" si="11"/>
        <v>8.8167012886588001</v>
      </c>
      <c r="G50" s="65">
        <f t="shared" si="11"/>
        <v>6.0617140551288511</v>
      </c>
      <c r="H50" s="65">
        <f t="shared" si="11"/>
        <v>10.962051262058758</v>
      </c>
      <c r="I50" s="65">
        <f t="shared" si="11"/>
        <v>-18.014694243707609</v>
      </c>
      <c r="J50" s="65">
        <f t="shared" si="11"/>
        <v>6.4337802953806253</v>
      </c>
      <c r="K50" s="65">
        <f t="shared" si="11"/>
        <v>-11.331536977282456</v>
      </c>
      <c r="L50" s="65">
        <f t="shared" si="11"/>
        <v>31.112480302128105</v>
      </c>
      <c r="M50" s="65">
        <f t="shared" si="11"/>
        <v>17.097103545465806</v>
      </c>
      <c r="N50" s="66"/>
    </row>
    <row r="51" spans="1:14">
      <c r="A51" s="1" t="s">
        <v>1</v>
      </c>
      <c r="B51" s="1">
        <v>1994</v>
      </c>
      <c r="D51" s="65">
        <f t="shared" ref="D51:M51" si="12">D14*100</f>
        <v>1.1823515407367124</v>
      </c>
      <c r="E51" s="65">
        <f t="shared" si="12"/>
        <v>-9.4452257749085451</v>
      </c>
      <c r="F51" s="65">
        <f t="shared" si="12"/>
        <v>6.1056918508508984</v>
      </c>
      <c r="G51" s="65">
        <f t="shared" si="12"/>
        <v>-2.2087106727358155E-2</v>
      </c>
      <c r="H51" s="65">
        <f t="shared" si="12"/>
        <v>3.8979827872389192</v>
      </c>
      <c r="I51" s="65">
        <f t="shared" si="12"/>
        <v>-7.7549741530394813</v>
      </c>
      <c r="J51" s="65">
        <f t="shared" si="12"/>
        <v>-1.6991015722527936</v>
      </c>
      <c r="K51" s="65">
        <f t="shared" si="12"/>
        <v>-8.8654513869886564</v>
      </c>
      <c r="L51" s="65">
        <f t="shared" si="12"/>
        <v>-1.1073180686987867</v>
      </c>
      <c r="M51" s="65">
        <f t="shared" si="12"/>
        <v>15.965593246835438</v>
      </c>
      <c r="N51" s="57"/>
    </row>
    <row r="52" spans="1:14">
      <c r="A52" s="1" t="s">
        <v>1</v>
      </c>
      <c r="B52" s="1">
        <v>1995</v>
      </c>
      <c r="D52" s="65">
        <f t="shared" ref="D52:M52" si="13">D15*100</f>
        <v>-1.6669839280031</v>
      </c>
      <c r="E52" s="65">
        <f t="shared" si="13"/>
        <v>-9.2361224625821006</v>
      </c>
      <c r="F52" s="65">
        <f t="shared" si="13"/>
        <v>8.3014085284080288</v>
      </c>
      <c r="G52" s="65">
        <f t="shared" si="13"/>
        <v>10.347098559597251</v>
      </c>
      <c r="H52" s="65">
        <f t="shared" si="13"/>
        <v>-2.7864691849904077</v>
      </c>
      <c r="I52" s="65">
        <f t="shared" si="13"/>
        <v>4.9041453048418404</v>
      </c>
      <c r="J52" s="65">
        <f t="shared" si="13"/>
        <v>-3.4610657241361849</v>
      </c>
      <c r="K52" s="65">
        <f t="shared" si="13"/>
        <v>-10.865622483501186</v>
      </c>
      <c r="L52" s="65">
        <f t="shared" si="13"/>
        <v>3.6824049647117532</v>
      </c>
      <c r="M52" s="65">
        <f t="shared" si="13"/>
        <v>-0.89544098412303597</v>
      </c>
      <c r="N52" s="57"/>
    </row>
    <row r="53" spans="1:14">
      <c r="A53" s="1" t="s">
        <v>1</v>
      </c>
      <c r="B53" s="1">
        <v>1996</v>
      </c>
      <c r="D53" s="65">
        <f t="shared" ref="D53:M53" si="14">D16*100</f>
        <v>4.8571346640412854</v>
      </c>
      <c r="E53" s="65">
        <f t="shared" si="14"/>
        <v>-4.5334987776878481</v>
      </c>
      <c r="F53" s="65">
        <f t="shared" si="14"/>
        <v>8.3736300329077107</v>
      </c>
      <c r="G53" s="65">
        <f t="shared" si="14"/>
        <v>1.2117298298476016</v>
      </c>
      <c r="H53" s="65">
        <f t="shared" si="14"/>
        <v>-3.6074687446949762</v>
      </c>
      <c r="I53" s="65">
        <f t="shared" si="14"/>
        <v>10.34322028647437</v>
      </c>
      <c r="J53" s="65">
        <f t="shared" si="14"/>
        <v>0.16153422214875041</v>
      </c>
      <c r="K53" s="65">
        <f t="shared" si="14"/>
        <v>-8.1272931167873512</v>
      </c>
      <c r="L53" s="65">
        <f t="shared" si="14"/>
        <v>-12.016059531143625</v>
      </c>
      <c r="M53" s="65">
        <f t="shared" si="14"/>
        <v>-12.250929261897799</v>
      </c>
      <c r="N53" s="57"/>
    </row>
    <row r="54" spans="1:14">
      <c r="A54" s="1" t="s">
        <v>1</v>
      </c>
      <c r="B54" s="1">
        <v>1997</v>
      </c>
      <c r="D54" s="65">
        <f t="shared" ref="D54:M54" si="15">D17*100</f>
        <v>17.265989891361151</v>
      </c>
      <c r="E54" s="65">
        <f t="shared" si="15"/>
        <v>0.20466140690911216</v>
      </c>
      <c r="F54" s="65">
        <f t="shared" si="15"/>
        <v>8.1243130911727626</v>
      </c>
      <c r="G54" s="65">
        <f t="shared" si="15"/>
        <v>4.0717448971414871</v>
      </c>
      <c r="H54" s="65">
        <f t="shared" si="15"/>
        <v>-4.7018874544611631</v>
      </c>
      <c r="I54" s="65">
        <f t="shared" si="15"/>
        <v>25.506595649276104</v>
      </c>
      <c r="J54" s="65">
        <f t="shared" si="15"/>
        <v>1.1263603008909997</v>
      </c>
      <c r="K54" s="65">
        <f t="shared" si="15"/>
        <v>-1.6655796622587715</v>
      </c>
      <c r="L54" s="65">
        <f t="shared" si="15"/>
        <v>-21.560481617412062</v>
      </c>
      <c r="M54" s="65">
        <f t="shared" si="15"/>
        <v>-7.1738928228924772</v>
      </c>
      <c r="N54" s="57"/>
    </row>
    <row r="55" spans="1:14">
      <c r="A55" s="1" t="s">
        <v>1</v>
      </c>
      <c r="B55" s="1">
        <v>1998</v>
      </c>
      <c r="D55" s="65">
        <f t="shared" ref="D55:M55" si="16">D18*100</f>
        <v>17.618640581735828</v>
      </c>
      <c r="E55" s="65">
        <f t="shared" si="16"/>
        <v>-3.5214089775534876</v>
      </c>
      <c r="F55" s="65">
        <f t="shared" si="16"/>
        <v>3.526655012568606</v>
      </c>
      <c r="G55" s="65">
        <f t="shared" si="16"/>
        <v>2.3379118776791721</v>
      </c>
      <c r="H55" s="65">
        <f t="shared" si="16"/>
        <v>2.1846060904691189</v>
      </c>
      <c r="I55" s="65">
        <f t="shared" si="16"/>
        <v>28.222940787486266</v>
      </c>
      <c r="J55" s="65">
        <f t="shared" si="16"/>
        <v>-0.40381971864917815</v>
      </c>
      <c r="K55" s="65">
        <f t="shared" si="16"/>
        <v>-6.7088995270355456</v>
      </c>
      <c r="L55" s="65">
        <f t="shared" si="16"/>
        <v>-20.613643338170021</v>
      </c>
      <c r="M55" s="65">
        <f t="shared" si="16"/>
        <v>-0.52249053155418346</v>
      </c>
      <c r="N55" s="57"/>
    </row>
    <row r="56" spans="1:14">
      <c r="A56" s="1" t="s">
        <v>1</v>
      </c>
      <c r="B56" s="1">
        <v>1999</v>
      </c>
      <c r="D56" s="65">
        <f t="shared" ref="D56:M56" si="17">D19*100</f>
        <v>23.246332611039232</v>
      </c>
      <c r="E56" s="65">
        <f t="shared" si="17"/>
        <v>-7.3949617113414927</v>
      </c>
      <c r="F56" s="65">
        <f t="shared" si="17"/>
        <v>-0.7481750152526202</v>
      </c>
      <c r="G56" s="65">
        <f t="shared" si="17"/>
        <v>-4.7629597015226857</v>
      </c>
      <c r="H56" s="65">
        <f t="shared" si="17"/>
        <v>-1.0019377607341284</v>
      </c>
      <c r="I56" s="65">
        <f t="shared" si="17"/>
        <v>26.107796110679459</v>
      </c>
      <c r="J56" s="65">
        <f t="shared" si="17"/>
        <v>0.69817089139635768</v>
      </c>
      <c r="K56" s="65">
        <f t="shared" si="17"/>
        <v>-3.1026529002447987</v>
      </c>
      <c r="L56" s="65">
        <f t="shared" si="17"/>
        <v>-27.615917862601343</v>
      </c>
      <c r="M56" s="65">
        <f t="shared" si="17"/>
        <v>-7.3932182690645876</v>
      </c>
      <c r="N56" s="57"/>
    </row>
    <row r="57" spans="1:14">
      <c r="A57" s="1" t="s">
        <v>1</v>
      </c>
      <c r="B57" s="1">
        <v>2000</v>
      </c>
      <c r="D57" s="65">
        <f t="shared" ref="D57:M57" si="18">D20*100</f>
        <v>12.9498816090278</v>
      </c>
      <c r="E57" s="65">
        <f t="shared" si="18"/>
        <v>-6.7750651100203632</v>
      </c>
      <c r="F57" s="65">
        <f t="shared" si="18"/>
        <v>-1.7909260297465219</v>
      </c>
      <c r="G57" s="65">
        <f t="shared" si="18"/>
        <v>-6.4790494954223554</v>
      </c>
      <c r="H57" s="65">
        <f t="shared" si="18"/>
        <v>4.5637389019924148</v>
      </c>
      <c r="I57" s="65">
        <f t="shared" si="18"/>
        <v>32.684209307500403</v>
      </c>
      <c r="J57" s="65">
        <f t="shared" si="18"/>
        <v>2.717662413288493</v>
      </c>
      <c r="K57" s="65">
        <f t="shared" si="18"/>
        <v>-6.1050930436723361</v>
      </c>
      <c r="L57" s="65">
        <f t="shared" si="18"/>
        <v>-37.163909994710238</v>
      </c>
      <c r="M57" s="65">
        <f t="shared" si="18"/>
        <v>-18.166602307732425</v>
      </c>
      <c r="N57" s="57"/>
    </row>
    <row r="58" spans="1:14">
      <c r="A58" s="1" t="s">
        <v>1</v>
      </c>
      <c r="B58" s="1">
        <v>2001</v>
      </c>
      <c r="D58" s="65">
        <f t="shared" ref="D58:M58" si="19">D21*100</f>
        <v>13.545017058470663</v>
      </c>
      <c r="E58" s="65">
        <f t="shared" si="19"/>
        <v>1.5682043398144079</v>
      </c>
      <c r="F58" s="65">
        <f t="shared" si="19"/>
        <v>1.7580874302596239</v>
      </c>
      <c r="G58" s="65">
        <f t="shared" si="19"/>
        <v>-3.2247801770081819</v>
      </c>
      <c r="H58" s="65">
        <f t="shared" si="19"/>
        <v>-2.1642387917506056</v>
      </c>
      <c r="I58" s="65">
        <f t="shared" si="19"/>
        <v>34.629453662410995</v>
      </c>
      <c r="J58" s="65">
        <f t="shared" si="19"/>
        <v>-0.48303177194668384</v>
      </c>
      <c r="K58" s="65">
        <f t="shared" si="19"/>
        <v>-6.5600020714083369</v>
      </c>
      <c r="L58" s="65">
        <f t="shared" si="19"/>
        <v>-41.542826594408538</v>
      </c>
      <c r="M58" s="65">
        <f t="shared" si="19"/>
        <v>-15.705263501310842</v>
      </c>
      <c r="N58" s="57"/>
    </row>
    <row r="59" spans="1:14">
      <c r="A59" s="1" t="s">
        <v>1</v>
      </c>
      <c r="B59" s="1">
        <v>2002</v>
      </c>
      <c r="D59" s="65">
        <f t="shared" ref="D59:M59" si="20">D22*100</f>
        <v>7.9462070607689794</v>
      </c>
      <c r="E59" s="65">
        <f t="shared" si="20"/>
        <v>8.854566910640898</v>
      </c>
      <c r="F59" s="65">
        <f t="shared" si="20"/>
        <v>-2.1844948970894027</v>
      </c>
      <c r="G59" s="65">
        <f t="shared" si="20"/>
        <v>0.19196163573662661</v>
      </c>
      <c r="H59" s="65">
        <f t="shared" si="20"/>
        <v>13.092065081928531</v>
      </c>
      <c r="I59" s="65">
        <f t="shared" si="20"/>
        <v>34.453536014263641</v>
      </c>
      <c r="J59" s="65">
        <f t="shared" si="20"/>
        <v>-2.6748440331865964</v>
      </c>
      <c r="K59" s="65">
        <f t="shared" si="20"/>
        <v>-12.142333997161936</v>
      </c>
      <c r="L59" s="65">
        <f t="shared" si="20"/>
        <v>-32.710909337090811</v>
      </c>
      <c r="M59" s="65">
        <f t="shared" si="20"/>
        <v>-18.173673164469221</v>
      </c>
      <c r="N59" s="57"/>
    </row>
    <row r="60" spans="1:14">
      <c r="A60" s="1" t="s">
        <v>1</v>
      </c>
      <c r="B60" s="1">
        <v>2003</v>
      </c>
      <c r="D60" s="65">
        <f t="shared" ref="D60:M60" si="21">D23*100</f>
        <v>-0.17670611149034407</v>
      </c>
      <c r="E60" s="65">
        <f t="shared" si="21"/>
        <v>4.6247624132570824</v>
      </c>
      <c r="F60" s="65">
        <f t="shared" si="21"/>
        <v>-6.4130174151704038</v>
      </c>
      <c r="G60" s="65">
        <f t="shared" si="21"/>
        <v>-0.17603882430666751</v>
      </c>
      <c r="H60" s="65">
        <f t="shared" si="21"/>
        <v>3.41043456475535</v>
      </c>
      <c r="I60" s="65">
        <f t="shared" si="21"/>
        <v>21.069665845589242</v>
      </c>
      <c r="J60" s="65">
        <f t="shared" si="21"/>
        <v>-2.4396149308411754</v>
      </c>
      <c r="K60" s="65">
        <f t="shared" si="21"/>
        <v>-6.7627098800953247</v>
      </c>
      <c r="L60" s="65">
        <f t="shared" si="21"/>
        <v>-29.97115135056983</v>
      </c>
      <c r="M60" s="65">
        <f t="shared" si="21"/>
        <v>-7.8457703077969159</v>
      </c>
      <c r="N60" s="57"/>
    </row>
    <row r="61" spans="1:14">
      <c r="A61" s="1" t="s">
        <v>1</v>
      </c>
      <c r="B61" s="1">
        <v>2004</v>
      </c>
      <c r="D61" s="65">
        <f t="shared" ref="D61:M61" si="22">D24*100</f>
        <v>5.2910542877937115</v>
      </c>
      <c r="E61" s="65">
        <f t="shared" si="22"/>
        <v>11.248726433011463</v>
      </c>
      <c r="F61" s="65">
        <f t="shared" si="22"/>
        <v>-0.93922477509037239</v>
      </c>
      <c r="G61" s="65">
        <f t="shared" si="22"/>
        <v>-12.827363266843047</v>
      </c>
      <c r="H61" s="65">
        <f t="shared" si="22"/>
        <v>1.8013694840760468</v>
      </c>
      <c r="I61" s="65">
        <f t="shared" si="22"/>
        <v>27.699540176601523</v>
      </c>
      <c r="J61" s="65">
        <f t="shared" si="22"/>
        <v>-1.091393103889128</v>
      </c>
      <c r="K61" s="65">
        <f t="shared" si="22"/>
        <v>-0.96859784442062691</v>
      </c>
      <c r="L61" s="65">
        <f t="shared" si="22"/>
        <v>-45.697305364749745</v>
      </c>
      <c r="M61" s="65">
        <f t="shared" si="22"/>
        <v>11.713689038377636</v>
      </c>
      <c r="N61" s="57"/>
    </row>
    <row r="62" spans="1:14">
      <c r="A62" s="1" t="s">
        <v>1</v>
      </c>
      <c r="B62" s="1">
        <v>2005</v>
      </c>
      <c r="D62" s="65">
        <f t="shared" ref="D62:M62" si="23">D25*100</f>
        <v>-0.23159638237252783</v>
      </c>
      <c r="E62" s="65">
        <f t="shared" si="23"/>
        <v>11.095685939121672</v>
      </c>
      <c r="F62" s="65">
        <f t="shared" si="23"/>
        <v>0.50303865752023125</v>
      </c>
      <c r="G62" s="65">
        <f t="shared" si="23"/>
        <v>-19.484255453232617</v>
      </c>
      <c r="H62" s="65">
        <f t="shared" si="23"/>
        <v>3.1482474276284527</v>
      </c>
      <c r="I62" s="65">
        <f t="shared" si="23"/>
        <v>14.257167284444025</v>
      </c>
      <c r="J62" s="65">
        <f t="shared" si="23"/>
        <v>-1.3810186623322662</v>
      </c>
      <c r="K62" s="65">
        <f t="shared" si="23"/>
        <v>-1.7763196220617374</v>
      </c>
      <c r="L62" s="65">
        <f t="shared" si="23"/>
        <v>-56.133771075184399</v>
      </c>
      <c r="M62" s="65">
        <f t="shared" si="23"/>
        <v>-3.8807010752957742</v>
      </c>
      <c r="N62" s="57"/>
    </row>
    <row r="63" spans="1:14">
      <c r="A63" s="1" t="s">
        <v>1</v>
      </c>
      <c r="B63" s="1">
        <v>2006</v>
      </c>
      <c r="D63" s="65">
        <f t="shared" ref="D63:M63" si="24">D26*100</f>
        <v>-1.5889371295080663</v>
      </c>
      <c r="E63" s="65">
        <f t="shared" si="24"/>
        <v>14.915138606186066</v>
      </c>
      <c r="F63" s="65">
        <f t="shared" si="24"/>
        <v>-7.7508726058453561E-2</v>
      </c>
      <c r="G63" s="65">
        <f t="shared" si="24"/>
        <v>-26.464150544483822</v>
      </c>
      <c r="H63" s="65">
        <f t="shared" si="24"/>
        <v>11.258167316904224</v>
      </c>
      <c r="I63" s="65">
        <f t="shared" si="24"/>
        <v>16.25683151749665</v>
      </c>
      <c r="J63" s="65">
        <f t="shared" si="24"/>
        <v>0.89348941483510858</v>
      </c>
      <c r="K63" s="65">
        <f t="shared" si="24"/>
        <v>2.7478054738575652</v>
      </c>
      <c r="L63" s="65">
        <f t="shared" si="24"/>
        <v>-61.067151288349329</v>
      </c>
      <c r="M63" s="65">
        <f t="shared" si="24"/>
        <v>-3.254426162598214</v>
      </c>
      <c r="N63" s="57"/>
    </row>
    <row r="64" spans="1:14">
      <c r="A64" s="20"/>
      <c r="B64" s="1">
        <v>2007</v>
      </c>
      <c r="D64" s="65">
        <f t="shared" ref="D64:M64" si="25">D27*100</f>
        <v>-5.2279105252394</v>
      </c>
      <c r="E64" s="65">
        <f t="shared" si="25"/>
        <v>17.680183580990562</v>
      </c>
      <c r="F64" s="65">
        <f t="shared" si="25"/>
        <v>1.0363900668436197</v>
      </c>
      <c r="G64" s="65">
        <f t="shared" si="25"/>
        <v>-31.419530598704327</v>
      </c>
      <c r="H64" s="65">
        <f t="shared" si="25"/>
        <v>18.350042486601829</v>
      </c>
      <c r="I64" s="65">
        <f t="shared" si="25"/>
        <v>20.825130428093384</v>
      </c>
      <c r="J64" s="65">
        <f t="shared" si="25"/>
        <v>0.61180813414938295</v>
      </c>
      <c r="K64" s="65">
        <f t="shared" si="25"/>
        <v>0.46159480861620278</v>
      </c>
      <c r="L64" s="65">
        <f t="shared" si="25"/>
        <v>-43.632213270376738</v>
      </c>
      <c r="M64" s="65">
        <f t="shared" si="25"/>
        <v>-4.2596908211221622</v>
      </c>
      <c r="N64" s="57"/>
    </row>
    <row r="65" spans="1:14">
      <c r="B65" s="1">
        <v>2008</v>
      </c>
      <c r="D65" s="65">
        <f t="shared" ref="D65:M65" si="26">D28*100</f>
        <v>-16.3959850889701</v>
      </c>
      <c r="E65" s="65">
        <f t="shared" si="26"/>
        <v>15.084912248003517</v>
      </c>
      <c r="F65" s="65">
        <f t="shared" si="26"/>
        <v>-5.3763662472698392</v>
      </c>
      <c r="G65" s="65">
        <f t="shared" si="26"/>
        <v>-42.901334057602227</v>
      </c>
      <c r="H65" s="65">
        <f t="shared" si="26"/>
        <v>19.343241852273692</v>
      </c>
      <c r="I65" s="65">
        <f t="shared" si="26"/>
        <v>13.533459648488252</v>
      </c>
      <c r="J65" s="65">
        <f t="shared" si="26"/>
        <v>-7.9961670026024585</v>
      </c>
      <c r="K65" s="65">
        <f t="shared" si="26"/>
        <v>-5.092845157685268</v>
      </c>
      <c r="L65" s="65">
        <f t="shared" si="26"/>
        <v>-59.936831214828146</v>
      </c>
      <c r="M65" s="65">
        <f t="shared" si="26"/>
        <v>-4.4556125787727874</v>
      </c>
      <c r="N65" s="57"/>
    </row>
    <row r="66" spans="1:14">
      <c r="A66" s="1" t="s">
        <v>2</v>
      </c>
      <c r="B66" s="1">
        <v>2009</v>
      </c>
      <c r="D66" s="65">
        <f t="shared" ref="D66:F68" si="27">D29*100</f>
        <v>-11.180055670061046</v>
      </c>
      <c r="E66" s="65">
        <f t="shared" si="27"/>
        <v>15.149601577442922</v>
      </c>
      <c r="F66" s="65">
        <f t="shared" si="27"/>
        <v>-4.0419499274218698</v>
      </c>
      <c r="G66" s="65">
        <f t="shared" ref="G66:M68" si="28">G29*100</f>
        <v>-14.347153570699907</v>
      </c>
      <c r="H66" s="65">
        <f t="shared" si="28"/>
        <v>4.6565020322085831</v>
      </c>
      <c r="I66" s="65">
        <f t="shared" si="28"/>
        <v>-1.425345576975521</v>
      </c>
      <c r="J66" s="65">
        <f t="shared" si="28"/>
        <v>-6.0358885407368135</v>
      </c>
      <c r="K66" s="65">
        <f t="shared" si="28"/>
        <v>-6.1125967897585509</v>
      </c>
      <c r="L66" s="65">
        <f t="shared" si="28"/>
        <v>-44.670043872446151</v>
      </c>
      <c r="M66" s="65">
        <f t="shared" si="28"/>
        <v>-10.486196417053883</v>
      </c>
      <c r="N66" s="57"/>
    </row>
    <row r="67" spans="1:14">
      <c r="A67" s="1" t="s">
        <v>2</v>
      </c>
      <c r="B67" s="1">
        <v>2010</v>
      </c>
      <c r="D67" s="65">
        <f t="shared" si="27"/>
        <v>-10.037328263067458</v>
      </c>
      <c r="E67" s="65">
        <f t="shared" si="27"/>
        <v>18.09922273867862</v>
      </c>
      <c r="F67" s="65">
        <f t="shared" si="27"/>
        <v>-6.1718381486589351</v>
      </c>
      <c r="G67" s="65">
        <f t="shared" si="28"/>
        <v>-20.545372124103281</v>
      </c>
      <c r="H67" s="65">
        <f t="shared" si="28"/>
        <v>6.3777536191395177</v>
      </c>
      <c r="I67" s="65">
        <f t="shared" si="28"/>
        <v>0.88494619571077204</v>
      </c>
      <c r="J67" s="65">
        <f t="shared" si="28"/>
        <v>-5.9120393088605159</v>
      </c>
      <c r="K67" s="65">
        <f t="shared" si="28"/>
        <v>-2.9826557148468016</v>
      </c>
      <c r="L67" s="65">
        <f t="shared" si="28"/>
        <v>-37.444895322085344</v>
      </c>
      <c r="M67" s="65">
        <f t="shared" si="28"/>
        <v>-26.224282199793858</v>
      </c>
      <c r="N67" s="57"/>
    </row>
    <row r="68" spans="1:14">
      <c r="A68" s="1" t="s">
        <v>2</v>
      </c>
      <c r="B68" s="1">
        <v>2011</v>
      </c>
      <c r="D68" s="65">
        <f t="shared" si="27"/>
        <v>-9.9602212098313014</v>
      </c>
      <c r="E68" s="65">
        <f t="shared" si="27"/>
        <v>21.625170420099497</v>
      </c>
      <c r="F68" s="65">
        <f t="shared" si="27"/>
        <v>-4.3408062066817399</v>
      </c>
      <c r="G68" s="65">
        <f t="shared" si="28"/>
        <v>-26.854186823491162</v>
      </c>
      <c r="H68" s="65">
        <f t="shared" si="28"/>
        <v>8.1066316202281268</v>
      </c>
      <c r="I68" s="65">
        <f t="shared" si="28"/>
        <v>-6.0020357476578177</v>
      </c>
      <c r="J68" s="65">
        <f t="shared" si="28"/>
        <v>-4.7048991593793197</v>
      </c>
      <c r="K68" s="65">
        <f t="shared" si="28"/>
        <v>-0.31686483251651609</v>
      </c>
      <c r="L68" s="65">
        <f t="shared" si="28"/>
        <v>-21.482785434623899</v>
      </c>
      <c r="M68" s="65">
        <f t="shared" si="28"/>
        <v>-60.692094889547775</v>
      </c>
      <c r="N68" s="57"/>
    </row>
    <row r="69" spans="1:14">
      <c r="A69" s="1" t="s">
        <v>2</v>
      </c>
      <c r="B69" s="1">
        <v>2012</v>
      </c>
      <c r="D69" s="65">
        <f t="shared" ref="D69:M69" si="29">D32*100</f>
        <v>-11.208201941109527</v>
      </c>
      <c r="E69" s="65">
        <f t="shared" si="29"/>
        <v>25.695886955139841</v>
      </c>
      <c r="F69" s="65">
        <f t="shared" si="29"/>
        <v>0.95335382885998166</v>
      </c>
      <c r="G69" s="65">
        <f t="shared" si="29"/>
        <v>-13.764280017620859</v>
      </c>
      <c r="H69" s="65">
        <f t="shared" si="29"/>
        <v>9.5876779270009092</v>
      </c>
      <c r="I69" s="65">
        <f t="shared" si="29"/>
        <v>-8.9269042868223138</v>
      </c>
      <c r="J69" s="65">
        <f t="shared" si="29"/>
        <v>-11.41140377530729</v>
      </c>
      <c r="K69" s="65">
        <f t="shared" si="29"/>
        <v>0.24179149452720397</v>
      </c>
      <c r="L69" s="65">
        <f t="shared" si="29"/>
        <v>-9.420180535143448</v>
      </c>
      <c r="M69" s="65">
        <f t="shared" si="29"/>
        <v>-32.266316805874986</v>
      </c>
      <c r="N69" s="57"/>
    </row>
    <row r="70" spans="1:14">
      <c r="A70" s="1" t="s">
        <v>2</v>
      </c>
      <c r="B70" s="1">
        <v>2013</v>
      </c>
      <c r="D70" s="65">
        <f t="shared" ref="D70:M70" si="30">D33*100</f>
        <v>-3.81572400212458</v>
      </c>
      <c r="E70" s="65">
        <f t="shared" si="30"/>
        <v>23.455840619726235</v>
      </c>
      <c r="F70" s="65">
        <f t="shared" si="30"/>
        <v>4.1823206269386484</v>
      </c>
      <c r="G70" s="65">
        <f t="shared" si="30"/>
        <v>-1.9789130720113248</v>
      </c>
      <c r="H70" s="65">
        <f t="shared" si="30"/>
        <v>9.160163784800309</v>
      </c>
      <c r="I70" s="65">
        <f t="shared" si="30"/>
        <v>-8.5521516036282144</v>
      </c>
      <c r="J70" s="65">
        <f t="shared" si="30"/>
        <v>-2.1423636146255469</v>
      </c>
      <c r="K70" s="65">
        <f t="shared" si="30"/>
        <v>-9.0913295248397405E-2</v>
      </c>
      <c r="L70" s="65">
        <f t="shared" si="30"/>
        <v>13.292776712164734</v>
      </c>
      <c r="M70" s="65">
        <f t="shared" si="30"/>
        <v>-21.069563533072333</v>
      </c>
      <c r="N70" s="57"/>
    </row>
    <row r="71" spans="1:14">
      <c r="A71" s="1" t="s">
        <v>2</v>
      </c>
      <c r="B71" s="1">
        <v>2014</v>
      </c>
      <c r="D71" s="65">
        <f t="shared" ref="D71:M71" si="31">D34*100</f>
        <v>-9.3354624056782036</v>
      </c>
      <c r="E71" s="65">
        <f t="shared" si="31"/>
        <v>24.693451635815617</v>
      </c>
      <c r="F71" s="65">
        <f t="shared" si="31"/>
        <v>7.3332939965688047</v>
      </c>
      <c r="G71" s="65">
        <f t="shared" si="31"/>
        <v>-0.32008385005469542</v>
      </c>
      <c r="H71" s="65">
        <f t="shared" si="31"/>
        <v>5.7063524795903611</v>
      </c>
      <c r="I71" s="65">
        <f t="shared" si="31"/>
        <v>-8.5489652129845393</v>
      </c>
      <c r="J71" s="65">
        <f t="shared" si="31"/>
        <v>3.0033923828905009</v>
      </c>
      <c r="K71" s="65">
        <f t="shared" si="31"/>
        <v>0.5566944250465462</v>
      </c>
      <c r="L71" s="65">
        <f t="shared" si="31"/>
        <v>11.013215632037204</v>
      </c>
      <c r="M71" s="65">
        <f t="shared" si="31"/>
        <v>-14.59411356894123</v>
      </c>
      <c r="N71" s="57"/>
    </row>
    <row r="72" spans="1:14">
      <c r="A72" s="1" t="s">
        <v>2</v>
      </c>
      <c r="B72" s="1">
        <v>2015</v>
      </c>
      <c r="D72" s="65">
        <f t="shared" ref="D72:M72" si="32">D35*100</f>
        <v>-1.603269031239557</v>
      </c>
      <c r="E72" s="65">
        <f t="shared" si="32"/>
        <v>28.527327511012441</v>
      </c>
      <c r="F72" s="65">
        <f t="shared" si="32"/>
        <v>10.25114396225967</v>
      </c>
      <c r="G72" s="65">
        <f t="shared" si="32"/>
        <v>16.897821004037734</v>
      </c>
      <c r="H72" s="65">
        <f t="shared" si="32"/>
        <v>10.092129531550679</v>
      </c>
      <c r="I72" s="65">
        <f t="shared" si="32"/>
        <v>-3.560622050763663</v>
      </c>
      <c r="J72" s="65">
        <f t="shared" si="32"/>
        <v>16.680597733930306</v>
      </c>
      <c r="K72" s="65">
        <f t="shared" si="32"/>
        <v>2.9461089645988094</v>
      </c>
      <c r="L72" s="65">
        <f t="shared" si="32"/>
        <v>22.799564071741486</v>
      </c>
      <c r="M72" s="65">
        <f t="shared" si="32"/>
        <v>11.065559046791282</v>
      </c>
      <c r="N72" s="57"/>
    </row>
    <row r="73" spans="1:14">
      <c r="A73" s="1" t="s">
        <v>2</v>
      </c>
      <c r="B73" s="1">
        <v>2016</v>
      </c>
      <c r="D73" s="65">
        <f t="shared" ref="D73:M73" si="33">D36*100</f>
        <v>3.5880019629791211</v>
      </c>
      <c r="E73" s="65">
        <f t="shared" si="33"/>
        <v>26.555506724393744</v>
      </c>
      <c r="F73" s="65">
        <f t="shared" si="33"/>
        <v>11.195316003124214</v>
      </c>
      <c r="G73" s="65">
        <f t="shared" si="33"/>
        <v>29.197986873869091</v>
      </c>
      <c r="H73" s="65">
        <f t="shared" si="33"/>
        <v>9.7730888350302809</v>
      </c>
      <c r="I73" s="65">
        <f t="shared" si="33"/>
        <v>-4.6784789008677645</v>
      </c>
      <c r="J73" s="65">
        <f t="shared" si="33"/>
        <v>16.487082438077664</v>
      </c>
      <c r="K73" s="65">
        <f t="shared" si="33"/>
        <v>3.1470554615521089</v>
      </c>
      <c r="L73" s="65">
        <f t="shared" si="33"/>
        <v>31.955813134793924</v>
      </c>
      <c r="M73" s="65">
        <f t="shared" si="33"/>
        <v>4.3143250074998392</v>
      </c>
      <c r="N73" s="57"/>
    </row>
    <row r="74" spans="1:14">
      <c r="A74" s="1" t="s">
        <v>2</v>
      </c>
      <c r="D74" s="1"/>
    </row>
    <row r="75" spans="1:14">
      <c r="A75" s="1" t="s">
        <v>2</v>
      </c>
      <c r="D75" s="1"/>
      <c r="M75" s="91" t="s">
        <v>128</v>
      </c>
      <c r="N75" s="105"/>
    </row>
    <row r="76" spans="1:14">
      <c r="A76" s="1" t="s">
        <v>2</v>
      </c>
      <c r="D76" s="1"/>
    </row>
    <row r="77" spans="1:14">
      <c r="A77" s="1" t="s">
        <v>2</v>
      </c>
      <c r="D77" s="1"/>
    </row>
    <row r="78" spans="1:14">
      <c r="A78" s="1" t="s">
        <v>2</v>
      </c>
      <c r="D78" s="1"/>
    </row>
    <row r="79" spans="1:14">
      <c r="A79" s="1" t="s">
        <v>2</v>
      </c>
      <c r="D79" s="1"/>
    </row>
    <row r="80" spans="1:14">
      <c r="A80" s="1" t="s">
        <v>2</v>
      </c>
      <c r="D80" s="1"/>
    </row>
    <row r="81" spans="1:4">
      <c r="A81" s="1" t="s">
        <v>2</v>
      </c>
      <c r="D81" s="1"/>
    </row>
    <row r="82" spans="1:4">
      <c r="A82" s="1" t="s">
        <v>2</v>
      </c>
      <c r="D82" s="1"/>
    </row>
    <row r="83" spans="1:4">
      <c r="A83" s="1" t="s">
        <v>2</v>
      </c>
      <c r="D83" s="1"/>
    </row>
    <row r="84" spans="1:4">
      <c r="A84" s="1" t="s">
        <v>2</v>
      </c>
      <c r="D84" s="1"/>
    </row>
    <row r="85" spans="1:4">
      <c r="A85" s="1" t="s">
        <v>2</v>
      </c>
      <c r="D85" s="1"/>
    </row>
    <row r="86" spans="1:4">
      <c r="A86" s="1" t="s">
        <v>2</v>
      </c>
      <c r="D86" s="1"/>
    </row>
    <row r="87" spans="1:4">
      <c r="A87" s="1" t="s">
        <v>2</v>
      </c>
      <c r="D87" s="1"/>
    </row>
    <row r="88" spans="1:4">
      <c r="A88" s="1" t="s">
        <v>2</v>
      </c>
      <c r="D88" s="1"/>
    </row>
    <row r="89" spans="1:4">
      <c r="A89" s="1" t="s">
        <v>2</v>
      </c>
      <c r="D89" s="1"/>
    </row>
    <row r="90" spans="1:4">
      <c r="A90" s="1" t="s">
        <v>2</v>
      </c>
      <c r="D90" s="1"/>
    </row>
    <row r="91" spans="1:4">
      <c r="A91" s="1" t="s">
        <v>2</v>
      </c>
      <c r="D91" s="1"/>
    </row>
    <row r="92" spans="1:4">
      <c r="A92" s="1" t="s">
        <v>2</v>
      </c>
      <c r="D92" s="1"/>
    </row>
    <row r="93" spans="1:4">
      <c r="A93" s="1" t="s">
        <v>2</v>
      </c>
      <c r="D93" s="1"/>
    </row>
    <row r="94" spans="1:4">
      <c r="A94" s="20"/>
      <c r="B94" s="20"/>
    </row>
    <row r="95" spans="1:4">
      <c r="A95" s="30" t="s">
        <v>3</v>
      </c>
      <c r="B95" s="30"/>
    </row>
    <row r="96" spans="1:4">
      <c r="A96" s="1" t="s">
        <v>3</v>
      </c>
    </row>
    <row r="97" spans="1:1">
      <c r="A97" s="1" t="s">
        <v>3</v>
      </c>
    </row>
    <row r="98" spans="1:1">
      <c r="A98" s="1" t="s">
        <v>3</v>
      </c>
    </row>
    <row r="99" spans="1:1">
      <c r="A99" s="1" t="s">
        <v>3</v>
      </c>
    </row>
    <row r="100" spans="1:1">
      <c r="A100" s="1" t="s">
        <v>3</v>
      </c>
    </row>
    <row r="101" spans="1:1">
      <c r="A101" s="1" t="s">
        <v>3</v>
      </c>
    </row>
    <row r="102" spans="1:1">
      <c r="A102" s="1" t="s">
        <v>3</v>
      </c>
    </row>
    <row r="103" spans="1:1">
      <c r="A103" s="1" t="s">
        <v>3</v>
      </c>
    </row>
    <row r="104" spans="1:1">
      <c r="A104" s="1" t="s">
        <v>3</v>
      </c>
    </row>
    <row r="105" spans="1:1">
      <c r="A105" s="1" t="s">
        <v>3</v>
      </c>
    </row>
    <row r="106" spans="1:1">
      <c r="A106" s="1" t="s">
        <v>3</v>
      </c>
    </row>
    <row r="107" spans="1:1">
      <c r="A107" s="1" t="s">
        <v>3</v>
      </c>
    </row>
    <row r="108" spans="1:1">
      <c r="A108" s="1" t="s">
        <v>3</v>
      </c>
    </row>
    <row r="109" spans="1:1">
      <c r="A109" s="1" t="s">
        <v>3</v>
      </c>
    </row>
    <row r="110" spans="1:1">
      <c r="A110" s="1" t="s">
        <v>3</v>
      </c>
    </row>
    <row r="111" spans="1:1">
      <c r="A111" s="1" t="s">
        <v>3</v>
      </c>
    </row>
    <row r="112" spans="1:1">
      <c r="A112" s="1" t="s">
        <v>3</v>
      </c>
    </row>
    <row r="113" spans="1:1">
      <c r="A113" s="1" t="s">
        <v>3</v>
      </c>
    </row>
    <row r="114" spans="1:1">
      <c r="A114" s="1" t="s">
        <v>3</v>
      </c>
    </row>
    <row r="115" spans="1:1">
      <c r="A115" s="1" t="s">
        <v>3</v>
      </c>
    </row>
    <row r="116" spans="1:1">
      <c r="A116" s="1" t="s">
        <v>3</v>
      </c>
    </row>
    <row r="117" spans="1:1">
      <c r="A117" s="1" t="s">
        <v>3</v>
      </c>
    </row>
    <row r="118" spans="1:1">
      <c r="A118" s="1" t="s">
        <v>3</v>
      </c>
    </row>
    <row r="119" spans="1:1">
      <c r="A119" s="1" t="s">
        <v>3</v>
      </c>
    </row>
    <row r="120" spans="1:1">
      <c r="A120" s="1" t="s">
        <v>3</v>
      </c>
    </row>
    <row r="121" spans="1:1">
      <c r="A121" s="1" t="s">
        <v>3</v>
      </c>
    </row>
    <row r="122" spans="1:1">
      <c r="A122" s="1" t="s">
        <v>3</v>
      </c>
    </row>
    <row r="123" spans="1:1">
      <c r="A123" s="1" t="s">
        <v>3</v>
      </c>
    </row>
  </sheetData>
  <conditionalFormatting sqref="D39:M7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DESAJUSTEMENTS</vt:lpstr>
      <vt:lpstr>D STAR</vt:lpstr>
      <vt:lpstr>LAMBDA I J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Jamel</cp:lastModifiedBy>
  <cp:lastPrinted>2016-08-02T08:52:14Z</cp:lastPrinted>
  <dcterms:created xsi:type="dcterms:W3CDTF">2008-07-21T10:48:08Z</dcterms:created>
  <dcterms:modified xsi:type="dcterms:W3CDTF">2016-08-06T17:32:49Z</dcterms:modified>
</cp:coreProperties>
</file>