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GREECE 2016\"/>
    </mc:Choice>
  </mc:AlternateContent>
  <bookViews>
    <workbookView xWindow="240" yWindow="165" windowWidth="18780" windowHeight="11610" tabRatio="746" activeTab="3"/>
  </bookViews>
  <sheets>
    <sheet name="DESAJUSTEMENTS" sheetId="1" r:id="rId1"/>
    <sheet name="D STAR" sheetId="2" r:id="rId2"/>
    <sheet name="LAMBDA I J" sheetId="3" r:id="rId3"/>
    <sheet name="r" sheetId="4" r:id="rId4"/>
    <sheet name="FRA" sheetId="5" r:id="rId5"/>
    <sheet name="GER" sheetId="6" r:id="rId6"/>
    <sheet name="ITA" sheetId="7" r:id="rId7"/>
    <sheet name="SPA" sheetId="8" r:id="rId8"/>
    <sheet name="AUT" sheetId="9" r:id="rId9"/>
    <sheet name="FIN" sheetId="10" r:id="rId10"/>
    <sheet name="IRL" sheetId="11" r:id="rId11"/>
    <sheet name="NLD" sheetId="12" r:id="rId12"/>
    <sheet name="PRT" sheetId="13" r:id="rId13"/>
    <sheet name="GRC" sheetId="14" r:id="rId14"/>
  </sheets>
  <definedNames>
    <definedName name="_xlnm._FilterDatabase" localSheetId="0" hidden="1">DESAJUSTEMENTS!$A$1:$B$339</definedName>
  </definedNames>
  <calcPr calcId="162913"/>
</workbook>
</file>

<file path=xl/calcChain.xml><?xml version="1.0" encoding="utf-8"?>
<calcChain xmlns="http://schemas.openxmlformats.org/spreadsheetml/2006/main">
  <c r="M57" i="4" l="1"/>
  <c r="M58" i="4"/>
  <c r="M59" i="4"/>
  <c r="M60" i="4"/>
  <c r="M61" i="4"/>
  <c r="M32" i="4"/>
  <c r="M33" i="4"/>
  <c r="M34" i="4"/>
  <c r="M35" i="4"/>
  <c r="M36" i="4"/>
  <c r="AE245" i="1"/>
  <c r="AF245" i="1"/>
  <c r="AG245" i="1"/>
  <c r="AH245" i="1"/>
  <c r="AE246" i="1"/>
  <c r="AF246" i="1"/>
  <c r="AG246" i="1"/>
  <c r="AH246" i="1"/>
  <c r="AE247" i="1"/>
  <c r="AF247" i="1"/>
  <c r="AG247" i="1"/>
  <c r="AH247" i="1"/>
  <c r="Z245" i="1"/>
  <c r="AA245" i="1"/>
  <c r="AB245" i="1"/>
  <c r="AC245" i="1"/>
  <c r="Z246" i="1"/>
  <c r="AA246" i="1"/>
  <c r="AB246" i="1"/>
  <c r="AC246" i="1"/>
  <c r="Z247" i="1"/>
  <c r="AA247" i="1"/>
  <c r="AB247" i="1"/>
  <c r="AC247" i="1"/>
  <c r="O245" i="1"/>
  <c r="O246" i="1"/>
  <c r="O247" i="1"/>
  <c r="H245" i="1"/>
  <c r="H246" i="1"/>
  <c r="H247" i="1"/>
  <c r="E245" i="1"/>
  <c r="E246" i="1"/>
  <c r="E247" i="1"/>
  <c r="E243" i="1" l="1"/>
  <c r="H243" i="1"/>
  <c r="O243" i="1"/>
  <c r="AB243" i="1" s="1"/>
  <c r="E244" i="1"/>
  <c r="H244" i="1"/>
  <c r="O244" i="1"/>
  <c r="I252" i="2"/>
  <c r="O252" i="2" s="1"/>
  <c r="J252" i="2"/>
  <c r="K252" i="2"/>
  <c r="L252" i="2"/>
  <c r="M252" i="2"/>
  <c r="N252" i="2"/>
  <c r="O242" i="1"/>
  <c r="Z242" i="1" s="1"/>
  <c r="O213" i="1"/>
  <c r="E242" i="1"/>
  <c r="H242" i="1"/>
  <c r="U251" i="2"/>
  <c r="J250" i="2"/>
  <c r="K250" i="2"/>
  <c r="L250" i="2"/>
  <c r="V250" i="2" s="1"/>
  <c r="M250" i="2"/>
  <c r="N250" i="2"/>
  <c r="J251" i="2"/>
  <c r="K251" i="2"/>
  <c r="V251" i="2" s="1"/>
  <c r="L251" i="2"/>
  <c r="M251" i="2"/>
  <c r="W251" i="2"/>
  <c r="N251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19" i="2"/>
  <c r="I250" i="2"/>
  <c r="O250" i="2" s="1"/>
  <c r="I251" i="2"/>
  <c r="O251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O241" i="1"/>
  <c r="O240" i="1"/>
  <c r="AC240" i="1" s="1"/>
  <c r="M29" i="4" s="1"/>
  <c r="M54" i="4" s="1"/>
  <c r="E240" i="1"/>
  <c r="E241" i="1"/>
  <c r="O337" i="1"/>
  <c r="E337" i="1"/>
  <c r="I337" i="1"/>
  <c r="O307" i="1"/>
  <c r="I307" i="1"/>
  <c r="E307" i="1"/>
  <c r="O277" i="1"/>
  <c r="O249" i="1"/>
  <c r="AH249" i="1" s="1"/>
  <c r="J2" i="4" s="1"/>
  <c r="I277" i="1"/>
  <c r="E277" i="1"/>
  <c r="AH277" i="1" s="1"/>
  <c r="J30" i="4" s="1"/>
  <c r="J55" i="4" s="1"/>
  <c r="E211" i="1"/>
  <c r="I211" i="1"/>
  <c r="O150" i="1"/>
  <c r="E150" i="1"/>
  <c r="I150" i="1"/>
  <c r="O120" i="1"/>
  <c r="E120" i="1"/>
  <c r="I120" i="1"/>
  <c r="O90" i="1"/>
  <c r="E90" i="1"/>
  <c r="I90" i="1"/>
  <c r="O60" i="1"/>
  <c r="E60" i="1"/>
  <c r="I60" i="1"/>
  <c r="E32" i="1"/>
  <c r="I32" i="1"/>
  <c r="H58" i="1" s="1"/>
  <c r="AE58" i="1" s="1"/>
  <c r="O32" i="1"/>
  <c r="E33" i="1"/>
  <c r="AF33" i="1" s="1"/>
  <c r="I33" i="1"/>
  <c r="O33" i="1"/>
  <c r="O30" i="1"/>
  <c r="E30" i="1"/>
  <c r="I30" i="1"/>
  <c r="I117" i="1"/>
  <c r="AG117" i="1" s="1"/>
  <c r="I118" i="1"/>
  <c r="I119" i="1"/>
  <c r="O336" i="1"/>
  <c r="E336" i="1"/>
  <c r="I336" i="1"/>
  <c r="O306" i="1"/>
  <c r="E306" i="1"/>
  <c r="I306" i="1"/>
  <c r="O276" i="1"/>
  <c r="E276" i="1"/>
  <c r="I276" i="1"/>
  <c r="O210" i="1"/>
  <c r="E210" i="1"/>
  <c r="I210" i="1"/>
  <c r="AG210" i="1" s="1"/>
  <c r="O149" i="1"/>
  <c r="E149" i="1"/>
  <c r="I149" i="1"/>
  <c r="O119" i="1"/>
  <c r="E119" i="1"/>
  <c r="O89" i="1"/>
  <c r="I87" i="1"/>
  <c r="I88" i="1"/>
  <c r="AH88" i="1" s="1"/>
  <c r="I89" i="1"/>
  <c r="I57" i="1"/>
  <c r="I86" i="1"/>
  <c r="E89" i="1"/>
  <c r="O59" i="1"/>
  <c r="E59" i="1"/>
  <c r="AH59" i="1" s="1"/>
  <c r="I59" i="1"/>
  <c r="E29" i="1"/>
  <c r="I29" i="1"/>
  <c r="O29" i="1"/>
  <c r="I345" i="2"/>
  <c r="O345" i="2"/>
  <c r="J345" i="2"/>
  <c r="K345" i="2"/>
  <c r="L345" i="2"/>
  <c r="M345" i="2"/>
  <c r="N345" i="2"/>
  <c r="I314" i="2"/>
  <c r="O314" i="2" s="1"/>
  <c r="J314" i="2"/>
  <c r="K314" i="2"/>
  <c r="L314" i="2"/>
  <c r="M314" i="2"/>
  <c r="N314" i="2"/>
  <c r="I283" i="2"/>
  <c r="O283" i="2" s="1"/>
  <c r="J283" i="2"/>
  <c r="K283" i="2"/>
  <c r="L283" i="2"/>
  <c r="M283" i="2"/>
  <c r="N283" i="2"/>
  <c r="I219" i="2"/>
  <c r="J219" i="2"/>
  <c r="K219" i="2"/>
  <c r="L219" i="2"/>
  <c r="M219" i="2"/>
  <c r="O219" i="2"/>
  <c r="I158" i="2"/>
  <c r="O158" i="2" s="1"/>
  <c r="J158" i="2"/>
  <c r="K158" i="2"/>
  <c r="L158" i="2"/>
  <c r="M158" i="2"/>
  <c r="N158" i="2"/>
  <c r="J127" i="2"/>
  <c r="K127" i="2"/>
  <c r="W127" i="2" s="1"/>
  <c r="L127" i="2"/>
  <c r="M127" i="2"/>
  <c r="N127" i="2"/>
  <c r="O127" i="2"/>
  <c r="J96" i="2"/>
  <c r="K96" i="2"/>
  <c r="L96" i="2"/>
  <c r="M96" i="2"/>
  <c r="N96" i="2"/>
  <c r="O96" i="2"/>
  <c r="J65" i="2"/>
  <c r="K65" i="2"/>
  <c r="L65" i="2"/>
  <c r="M65" i="2"/>
  <c r="W65" i="2" s="1"/>
  <c r="N65" i="2"/>
  <c r="O65" i="2"/>
  <c r="J34" i="2"/>
  <c r="K34" i="2"/>
  <c r="L34" i="2"/>
  <c r="M34" i="2"/>
  <c r="W34" i="2" s="1"/>
  <c r="N34" i="2"/>
  <c r="O34" i="2"/>
  <c r="I316" i="2"/>
  <c r="J316" i="2"/>
  <c r="K316" i="2"/>
  <c r="L316" i="2"/>
  <c r="M316" i="2"/>
  <c r="N316" i="2"/>
  <c r="O316" i="2"/>
  <c r="I317" i="2"/>
  <c r="O317" i="2"/>
  <c r="J317" i="2"/>
  <c r="K317" i="2"/>
  <c r="L317" i="2"/>
  <c r="M317" i="2"/>
  <c r="N317" i="2"/>
  <c r="I318" i="2"/>
  <c r="O318" i="2" s="1"/>
  <c r="J318" i="2"/>
  <c r="K318" i="2"/>
  <c r="V318" i="2"/>
  <c r="L318" i="2"/>
  <c r="M318" i="2"/>
  <c r="W318" i="2" s="1"/>
  <c r="N318" i="2"/>
  <c r="I319" i="2"/>
  <c r="O319" i="2" s="1"/>
  <c r="J319" i="2"/>
  <c r="K319" i="2"/>
  <c r="L319" i="2"/>
  <c r="M319" i="2"/>
  <c r="N319" i="2"/>
  <c r="I320" i="2"/>
  <c r="O320" i="2" s="1"/>
  <c r="J320" i="2"/>
  <c r="K320" i="2"/>
  <c r="L320" i="2"/>
  <c r="M320" i="2"/>
  <c r="N320" i="2"/>
  <c r="I321" i="2"/>
  <c r="O321" i="2"/>
  <c r="J321" i="2"/>
  <c r="K321" i="2"/>
  <c r="L321" i="2"/>
  <c r="U321" i="2"/>
  <c r="M321" i="2"/>
  <c r="N321" i="2"/>
  <c r="I322" i="2"/>
  <c r="O322" i="2"/>
  <c r="J322" i="2"/>
  <c r="K322" i="2"/>
  <c r="L322" i="2"/>
  <c r="M322" i="2"/>
  <c r="N322" i="2"/>
  <c r="I323" i="2"/>
  <c r="O323" i="2"/>
  <c r="J323" i="2"/>
  <c r="K323" i="2"/>
  <c r="L323" i="2"/>
  <c r="M323" i="2"/>
  <c r="N323" i="2"/>
  <c r="I324" i="2"/>
  <c r="O324" i="2" s="1"/>
  <c r="J324" i="2"/>
  <c r="K324" i="2"/>
  <c r="L324" i="2"/>
  <c r="M324" i="2"/>
  <c r="N324" i="2"/>
  <c r="I325" i="2"/>
  <c r="O325" i="2" s="1"/>
  <c r="J325" i="2"/>
  <c r="K325" i="2"/>
  <c r="L325" i="2"/>
  <c r="V325" i="2" s="1"/>
  <c r="M325" i="2"/>
  <c r="N325" i="2"/>
  <c r="I326" i="2"/>
  <c r="O326" i="2"/>
  <c r="J326" i="2"/>
  <c r="K326" i="2"/>
  <c r="L326" i="2"/>
  <c r="M326" i="2"/>
  <c r="N326" i="2"/>
  <c r="I327" i="2"/>
  <c r="O327" i="2"/>
  <c r="J327" i="2"/>
  <c r="K327" i="2"/>
  <c r="L327" i="2"/>
  <c r="M327" i="2"/>
  <c r="W327" i="2" s="1"/>
  <c r="N327" i="2"/>
  <c r="I328" i="2"/>
  <c r="O328" i="2"/>
  <c r="J328" i="2"/>
  <c r="K328" i="2"/>
  <c r="L328" i="2"/>
  <c r="M328" i="2"/>
  <c r="V328" i="2"/>
  <c r="N328" i="2"/>
  <c r="I329" i="2"/>
  <c r="O329" i="2"/>
  <c r="J329" i="2"/>
  <c r="K329" i="2"/>
  <c r="L329" i="2"/>
  <c r="M329" i="2"/>
  <c r="N329" i="2"/>
  <c r="I330" i="2"/>
  <c r="O330" i="2"/>
  <c r="J330" i="2"/>
  <c r="K330" i="2"/>
  <c r="L330" i="2"/>
  <c r="M330" i="2"/>
  <c r="N330" i="2"/>
  <c r="I331" i="2"/>
  <c r="O331" i="2" s="1"/>
  <c r="J331" i="2"/>
  <c r="K331" i="2"/>
  <c r="W331" i="2" s="1"/>
  <c r="L331" i="2"/>
  <c r="M331" i="2"/>
  <c r="N331" i="2"/>
  <c r="I332" i="2"/>
  <c r="O332" i="2" s="1"/>
  <c r="J332" i="2"/>
  <c r="K332" i="2"/>
  <c r="L332" i="2"/>
  <c r="M332" i="2"/>
  <c r="N332" i="2"/>
  <c r="I333" i="2"/>
  <c r="O333" i="2"/>
  <c r="J333" i="2"/>
  <c r="K333" i="2"/>
  <c r="L333" i="2"/>
  <c r="M333" i="2"/>
  <c r="N333" i="2"/>
  <c r="I334" i="2"/>
  <c r="O334" i="2"/>
  <c r="J334" i="2"/>
  <c r="K334" i="2"/>
  <c r="L334" i="2"/>
  <c r="M334" i="2"/>
  <c r="N334" i="2"/>
  <c r="I335" i="2"/>
  <c r="O335" i="2"/>
  <c r="J335" i="2"/>
  <c r="K335" i="2"/>
  <c r="L335" i="2"/>
  <c r="U335" i="2"/>
  <c r="M335" i="2"/>
  <c r="N335" i="2"/>
  <c r="I336" i="2"/>
  <c r="O336" i="2"/>
  <c r="J336" i="2"/>
  <c r="K336" i="2"/>
  <c r="L336" i="2"/>
  <c r="M336" i="2"/>
  <c r="N336" i="2"/>
  <c r="I337" i="2"/>
  <c r="O337" i="2"/>
  <c r="J337" i="2"/>
  <c r="K337" i="2"/>
  <c r="L337" i="2"/>
  <c r="M337" i="2"/>
  <c r="N337" i="2"/>
  <c r="I338" i="2"/>
  <c r="O338" i="2"/>
  <c r="J338" i="2"/>
  <c r="K338" i="2"/>
  <c r="L338" i="2"/>
  <c r="M338" i="2"/>
  <c r="N338" i="2"/>
  <c r="I339" i="2"/>
  <c r="O339" i="2"/>
  <c r="J339" i="2"/>
  <c r="K339" i="2"/>
  <c r="L339" i="2"/>
  <c r="M339" i="2"/>
  <c r="N339" i="2"/>
  <c r="I340" i="2"/>
  <c r="O340" i="2" s="1"/>
  <c r="J340" i="2"/>
  <c r="K340" i="2"/>
  <c r="W340" i="2" s="1"/>
  <c r="L340" i="2"/>
  <c r="M340" i="2"/>
  <c r="N340" i="2"/>
  <c r="U340" i="2"/>
  <c r="I341" i="2"/>
  <c r="O341" i="2"/>
  <c r="J341" i="2"/>
  <c r="K341" i="2"/>
  <c r="V341" i="2" s="1"/>
  <c r="L341" i="2"/>
  <c r="M341" i="2"/>
  <c r="N341" i="2"/>
  <c r="I342" i="2"/>
  <c r="O342" i="2"/>
  <c r="J342" i="2"/>
  <c r="K342" i="2"/>
  <c r="W342" i="2" s="1"/>
  <c r="L342" i="2"/>
  <c r="M342" i="2"/>
  <c r="N342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5" i="2"/>
  <c r="N343" i="2"/>
  <c r="N344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M217" i="2"/>
  <c r="N217" i="2"/>
  <c r="N218" i="2"/>
  <c r="I159" i="2"/>
  <c r="I160" i="2"/>
  <c r="I161" i="2"/>
  <c r="O161" i="2" s="1"/>
  <c r="I162" i="2"/>
  <c r="O162" i="2" s="1"/>
  <c r="I163" i="2"/>
  <c r="O163" i="2"/>
  <c r="I164" i="2"/>
  <c r="O164" i="2" s="1"/>
  <c r="I165" i="2"/>
  <c r="I166" i="2"/>
  <c r="O166" i="2" s="1"/>
  <c r="I167" i="2"/>
  <c r="O167" i="2" s="1"/>
  <c r="I168" i="2"/>
  <c r="I169" i="2"/>
  <c r="I170" i="2"/>
  <c r="O170" i="2" s="1"/>
  <c r="I171" i="2"/>
  <c r="O171" i="2"/>
  <c r="I172" i="2"/>
  <c r="O172" i="2"/>
  <c r="I173" i="2"/>
  <c r="O173" i="2"/>
  <c r="I174" i="2"/>
  <c r="O174" i="2"/>
  <c r="I175" i="2"/>
  <c r="O175" i="2"/>
  <c r="I176" i="2"/>
  <c r="O176" i="2"/>
  <c r="I177" i="2"/>
  <c r="I178" i="2"/>
  <c r="I179" i="2"/>
  <c r="O179" i="2"/>
  <c r="I180" i="2"/>
  <c r="O180" i="2"/>
  <c r="I181" i="2"/>
  <c r="I182" i="2"/>
  <c r="O182" i="2" s="1"/>
  <c r="I183" i="2"/>
  <c r="O183" i="2"/>
  <c r="I184" i="2"/>
  <c r="O184" i="2"/>
  <c r="I185" i="2"/>
  <c r="I186" i="2"/>
  <c r="I187" i="2"/>
  <c r="O187" i="2"/>
  <c r="I188" i="2"/>
  <c r="I189" i="2"/>
  <c r="I190" i="2"/>
  <c r="I191" i="2"/>
  <c r="O191" i="2" s="1"/>
  <c r="I192" i="2"/>
  <c r="O192" i="2"/>
  <c r="I193" i="2"/>
  <c r="I194" i="2"/>
  <c r="I195" i="2"/>
  <c r="O195" i="2"/>
  <c r="I196" i="2"/>
  <c r="O196" i="2" s="1"/>
  <c r="I197" i="2"/>
  <c r="I198" i="2"/>
  <c r="O198" i="2"/>
  <c r="I199" i="2"/>
  <c r="O199" i="2"/>
  <c r="I200" i="2"/>
  <c r="O200" i="2"/>
  <c r="I201" i="2"/>
  <c r="O201" i="2"/>
  <c r="I202" i="2"/>
  <c r="I203" i="2"/>
  <c r="O203" i="2" s="1"/>
  <c r="I204" i="2"/>
  <c r="O204" i="2"/>
  <c r="I205" i="2"/>
  <c r="O205" i="2" s="1"/>
  <c r="I206" i="2"/>
  <c r="I207" i="2"/>
  <c r="O207" i="2"/>
  <c r="I208" i="2"/>
  <c r="O208" i="2" s="1"/>
  <c r="I209" i="2"/>
  <c r="I210" i="2"/>
  <c r="O210" i="2"/>
  <c r="I211" i="2"/>
  <c r="O211" i="2"/>
  <c r="I212" i="2"/>
  <c r="O212" i="2"/>
  <c r="I213" i="2"/>
  <c r="I214" i="2"/>
  <c r="O214" i="2"/>
  <c r="I215" i="2"/>
  <c r="O215" i="2" s="1"/>
  <c r="I216" i="2"/>
  <c r="O216" i="2"/>
  <c r="I217" i="2"/>
  <c r="I218" i="2"/>
  <c r="O218" i="2"/>
  <c r="I221" i="2"/>
  <c r="O221" i="2" s="1"/>
  <c r="I222" i="2"/>
  <c r="O222" i="2"/>
  <c r="I223" i="2"/>
  <c r="O223" i="2" s="1"/>
  <c r="I224" i="2"/>
  <c r="O224" i="2"/>
  <c r="I225" i="2"/>
  <c r="O225" i="2" s="1"/>
  <c r="I226" i="2"/>
  <c r="O226" i="2"/>
  <c r="I227" i="2"/>
  <c r="I228" i="2"/>
  <c r="O228" i="2" s="1"/>
  <c r="I229" i="2"/>
  <c r="O229" i="2"/>
  <c r="I230" i="2"/>
  <c r="O230" i="2" s="1"/>
  <c r="I231" i="2"/>
  <c r="O231" i="2"/>
  <c r="I232" i="2"/>
  <c r="O232" i="2" s="1"/>
  <c r="I233" i="2"/>
  <c r="O233" i="2"/>
  <c r="I234" i="2"/>
  <c r="O234" i="2" s="1"/>
  <c r="I235" i="2"/>
  <c r="O235" i="2"/>
  <c r="I236" i="2"/>
  <c r="O236" i="2" s="1"/>
  <c r="I237" i="2"/>
  <c r="O237" i="2"/>
  <c r="I238" i="2"/>
  <c r="O238" i="2" s="1"/>
  <c r="I239" i="2"/>
  <c r="O239" i="2"/>
  <c r="I240" i="2"/>
  <c r="O240" i="2" s="1"/>
  <c r="I241" i="2"/>
  <c r="O241" i="2"/>
  <c r="I242" i="2"/>
  <c r="O242" i="2" s="1"/>
  <c r="I243" i="2"/>
  <c r="O243" i="2"/>
  <c r="I244" i="2"/>
  <c r="O244" i="2" s="1"/>
  <c r="I245" i="2"/>
  <c r="O245" i="2"/>
  <c r="I246" i="2"/>
  <c r="O246" i="2" s="1"/>
  <c r="I247" i="2"/>
  <c r="O247" i="2"/>
  <c r="I248" i="2"/>
  <c r="O248" i="2" s="1"/>
  <c r="I249" i="2"/>
  <c r="O249" i="2"/>
  <c r="I254" i="2"/>
  <c r="O254" i="2" s="1"/>
  <c r="I255" i="2"/>
  <c r="O255" i="2"/>
  <c r="I256" i="2"/>
  <c r="O256" i="2" s="1"/>
  <c r="I257" i="2"/>
  <c r="I258" i="2"/>
  <c r="O258" i="2"/>
  <c r="I259" i="2"/>
  <c r="O259" i="2"/>
  <c r="I260" i="2"/>
  <c r="O260" i="2"/>
  <c r="I261" i="2"/>
  <c r="I262" i="2"/>
  <c r="I263" i="2"/>
  <c r="O263" i="2"/>
  <c r="I264" i="2"/>
  <c r="I265" i="2"/>
  <c r="I266" i="2"/>
  <c r="O266" i="2"/>
  <c r="I267" i="2"/>
  <c r="O267" i="2"/>
  <c r="I268" i="2"/>
  <c r="I269" i="2"/>
  <c r="O269" i="2" s="1"/>
  <c r="I270" i="2"/>
  <c r="I271" i="2"/>
  <c r="I272" i="2"/>
  <c r="O272" i="2" s="1"/>
  <c r="I273" i="2"/>
  <c r="O273" i="2"/>
  <c r="I274" i="2"/>
  <c r="I275" i="2"/>
  <c r="O275" i="2"/>
  <c r="I276" i="2"/>
  <c r="O276" i="2"/>
  <c r="I277" i="2"/>
  <c r="I278" i="2"/>
  <c r="O278" i="2"/>
  <c r="I279" i="2"/>
  <c r="O279" i="2" s="1"/>
  <c r="I280" i="2"/>
  <c r="I281" i="2"/>
  <c r="I282" i="2"/>
  <c r="O282" i="2" s="1"/>
  <c r="I284" i="2"/>
  <c r="I285" i="2"/>
  <c r="I286" i="2"/>
  <c r="O286" i="2" s="1"/>
  <c r="I287" i="2"/>
  <c r="O287" i="2"/>
  <c r="I288" i="2"/>
  <c r="O288" i="2"/>
  <c r="I289" i="2"/>
  <c r="I290" i="2"/>
  <c r="I291" i="2"/>
  <c r="O291" i="2"/>
  <c r="I292" i="2"/>
  <c r="O292" i="2"/>
  <c r="I293" i="2"/>
  <c r="O293" i="2"/>
  <c r="I294" i="2"/>
  <c r="I295" i="2"/>
  <c r="I296" i="2"/>
  <c r="O296" i="2"/>
  <c r="I297" i="2"/>
  <c r="O297" i="2"/>
  <c r="I298" i="2"/>
  <c r="I299" i="2"/>
  <c r="I300" i="2"/>
  <c r="O300" i="2"/>
  <c r="I301" i="2"/>
  <c r="O301" i="2"/>
  <c r="I302" i="2"/>
  <c r="I303" i="2"/>
  <c r="I304" i="2"/>
  <c r="O304" i="2"/>
  <c r="I305" i="2"/>
  <c r="I306" i="2"/>
  <c r="O306" i="2"/>
  <c r="I307" i="2"/>
  <c r="O307" i="2" s="1"/>
  <c r="I308" i="2"/>
  <c r="O308" i="2"/>
  <c r="I309" i="2"/>
  <c r="O309" i="2"/>
  <c r="I310" i="2"/>
  <c r="I311" i="2"/>
  <c r="O311" i="2"/>
  <c r="I312" i="2"/>
  <c r="O312" i="2" s="1"/>
  <c r="I313" i="2"/>
  <c r="I315" i="2"/>
  <c r="I343" i="2"/>
  <c r="I344" i="2"/>
  <c r="O344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I130" i="2"/>
  <c r="I131" i="2"/>
  <c r="O131" i="2"/>
  <c r="I132" i="2"/>
  <c r="O132" i="2" s="1"/>
  <c r="I133" i="2"/>
  <c r="I134" i="2"/>
  <c r="I135" i="2"/>
  <c r="O135" i="2" s="1"/>
  <c r="I136" i="2"/>
  <c r="O136" i="2"/>
  <c r="I137" i="2"/>
  <c r="O137" i="2" s="1"/>
  <c r="I138" i="2"/>
  <c r="O138" i="2" s="1"/>
  <c r="I139" i="2"/>
  <c r="O139" i="2" s="1"/>
  <c r="I140" i="2"/>
  <c r="O140" i="2"/>
  <c r="I141" i="2"/>
  <c r="O141" i="2"/>
  <c r="I142" i="2"/>
  <c r="I143" i="2"/>
  <c r="I144" i="2"/>
  <c r="O144" i="2"/>
  <c r="I145" i="2"/>
  <c r="I146" i="2"/>
  <c r="O146" i="2" s="1"/>
  <c r="I147" i="2"/>
  <c r="I148" i="2"/>
  <c r="O148" i="2" s="1"/>
  <c r="I149" i="2"/>
  <c r="O149" i="2" s="1"/>
  <c r="I150" i="2"/>
  <c r="I151" i="2"/>
  <c r="O151" i="2" s="1"/>
  <c r="I152" i="2"/>
  <c r="O152" i="2" s="1"/>
  <c r="I153" i="2"/>
  <c r="O153" i="2"/>
  <c r="I154" i="2"/>
  <c r="I155" i="2"/>
  <c r="O155" i="2"/>
  <c r="I156" i="2"/>
  <c r="O156" i="2" s="1"/>
  <c r="I157" i="2"/>
  <c r="I129" i="2"/>
  <c r="O129" i="2"/>
  <c r="O32" i="3"/>
  <c r="Q32" i="3" s="1"/>
  <c r="W32" i="3"/>
  <c r="O62" i="3"/>
  <c r="O92" i="3"/>
  <c r="I31" i="3"/>
  <c r="I30" i="3"/>
  <c r="O30" i="3" s="1"/>
  <c r="Q30" i="3" s="1"/>
  <c r="W30" i="3" s="1"/>
  <c r="I29" i="3"/>
  <c r="I28" i="3"/>
  <c r="I27" i="3"/>
  <c r="I26" i="3"/>
  <c r="V26" i="3" s="1"/>
  <c r="AA26" i="3" s="1"/>
  <c r="I25" i="3"/>
  <c r="I24" i="3"/>
  <c r="I23" i="3"/>
  <c r="I22" i="3"/>
  <c r="O22" i="3" s="1"/>
  <c r="I21" i="3"/>
  <c r="I20" i="3"/>
  <c r="I19" i="3"/>
  <c r="I18" i="3"/>
  <c r="I17" i="3"/>
  <c r="I16" i="3"/>
  <c r="I15" i="3"/>
  <c r="I14" i="3"/>
  <c r="I13" i="3"/>
  <c r="I12" i="3"/>
  <c r="I11" i="3"/>
  <c r="I10" i="3"/>
  <c r="O10" i="3" s="1"/>
  <c r="I9" i="3"/>
  <c r="I8" i="3"/>
  <c r="I7" i="3"/>
  <c r="I6" i="3"/>
  <c r="I5" i="3"/>
  <c r="I4" i="3"/>
  <c r="I3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O35" i="3" s="1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O39" i="3" s="1"/>
  <c r="M39" i="3"/>
  <c r="N39" i="3"/>
  <c r="I40" i="3"/>
  <c r="J40" i="3"/>
  <c r="O40" i="3" s="1"/>
  <c r="K40" i="3"/>
  <c r="L40" i="3"/>
  <c r="M40" i="3"/>
  <c r="N40" i="3"/>
  <c r="I41" i="3"/>
  <c r="J41" i="3"/>
  <c r="O41" i="3"/>
  <c r="K41" i="3"/>
  <c r="L41" i="3"/>
  <c r="M41" i="3"/>
  <c r="N41" i="3"/>
  <c r="I42" i="3"/>
  <c r="J42" i="3"/>
  <c r="K42" i="3"/>
  <c r="L42" i="3"/>
  <c r="O42" i="3" s="1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O49" i="3" s="1"/>
  <c r="P49" i="3" s="1"/>
  <c r="V49" i="3" s="1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O52" i="3" s="1"/>
  <c r="K52" i="3"/>
  <c r="L52" i="3"/>
  <c r="M52" i="3"/>
  <c r="N52" i="3"/>
  <c r="I53" i="3"/>
  <c r="O53" i="3" s="1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O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O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O68" i="3" s="1"/>
  <c r="P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I81" i="3"/>
  <c r="J81" i="3"/>
  <c r="K81" i="3"/>
  <c r="L81" i="3"/>
  <c r="M81" i="3"/>
  <c r="N81" i="3"/>
  <c r="I82" i="3"/>
  <c r="J82" i="3"/>
  <c r="K82" i="3"/>
  <c r="L82" i="3"/>
  <c r="M82" i="3"/>
  <c r="N82" i="3"/>
  <c r="I83" i="3"/>
  <c r="J83" i="3"/>
  <c r="K83" i="3"/>
  <c r="L83" i="3"/>
  <c r="M83" i="3"/>
  <c r="N83" i="3"/>
  <c r="I84" i="3"/>
  <c r="J84" i="3"/>
  <c r="K84" i="3"/>
  <c r="L84" i="3"/>
  <c r="M84" i="3"/>
  <c r="N84" i="3"/>
  <c r="I85" i="3"/>
  <c r="J85" i="3"/>
  <c r="K85" i="3"/>
  <c r="L85" i="3"/>
  <c r="M85" i="3"/>
  <c r="N85" i="3"/>
  <c r="I86" i="3"/>
  <c r="J86" i="3"/>
  <c r="K86" i="3"/>
  <c r="L86" i="3"/>
  <c r="M86" i="3"/>
  <c r="N86" i="3"/>
  <c r="I87" i="3"/>
  <c r="J87" i="3"/>
  <c r="K87" i="3"/>
  <c r="L87" i="3"/>
  <c r="M87" i="3"/>
  <c r="N87" i="3"/>
  <c r="I88" i="3"/>
  <c r="J88" i="3"/>
  <c r="K88" i="3"/>
  <c r="L88" i="3"/>
  <c r="M88" i="3"/>
  <c r="N88" i="3"/>
  <c r="I89" i="3"/>
  <c r="J89" i="3"/>
  <c r="K89" i="3"/>
  <c r="L89" i="3"/>
  <c r="M89" i="3"/>
  <c r="N89" i="3"/>
  <c r="I90" i="3"/>
  <c r="J90" i="3"/>
  <c r="K90" i="3"/>
  <c r="L90" i="3"/>
  <c r="M90" i="3"/>
  <c r="N90" i="3"/>
  <c r="I91" i="3"/>
  <c r="J91" i="3"/>
  <c r="K91" i="3"/>
  <c r="L91" i="3"/>
  <c r="M91" i="3"/>
  <c r="N91" i="3"/>
  <c r="I93" i="3"/>
  <c r="O93" i="3" s="1"/>
  <c r="J93" i="3"/>
  <c r="K93" i="3"/>
  <c r="L93" i="3"/>
  <c r="M93" i="3"/>
  <c r="N93" i="3"/>
  <c r="I94" i="3"/>
  <c r="J94" i="3"/>
  <c r="K94" i="3"/>
  <c r="L94" i="3"/>
  <c r="M94" i="3"/>
  <c r="N94" i="3"/>
  <c r="I95" i="3"/>
  <c r="J95" i="3"/>
  <c r="K95" i="3"/>
  <c r="L95" i="3"/>
  <c r="M95" i="3"/>
  <c r="O95" i="3" s="1"/>
  <c r="R95" i="3" s="1"/>
  <c r="N95" i="3"/>
  <c r="I96" i="3"/>
  <c r="J96" i="3"/>
  <c r="K96" i="3"/>
  <c r="O96" i="3" s="1"/>
  <c r="L96" i="3"/>
  <c r="M96" i="3"/>
  <c r="N96" i="3"/>
  <c r="I97" i="3"/>
  <c r="J97" i="3"/>
  <c r="K97" i="3"/>
  <c r="L97" i="3"/>
  <c r="M97" i="3"/>
  <c r="N97" i="3"/>
  <c r="I98" i="3"/>
  <c r="J98" i="3"/>
  <c r="K98" i="3"/>
  <c r="L98" i="3"/>
  <c r="M98" i="3"/>
  <c r="N98" i="3"/>
  <c r="I99" i="3"/>
  <c r="J99" i="3"/>
  <c r="K99" i="3"/>
  <c r="L99" i="3"/>
  <c r="M99" i="3"/>
  <c r="N99" i="3"/>
  <c r="I100" i="3"/>
  <c r="J100" i="3"/>
  <c r="K100" i="3"/>
  <c r="L100" i="3"/>
  <c r="M100" i="3"/>
  <c r="N100" i="3"/>
  <c r="I101" i="3"/>
  <c r="J101" i="3"/>
  <c r="K101" i="3"/>
  <c r="L101" i="3"/>
  <c r="M101" i="3"/>
  <c r="N101" i="3"/>
  <c r="I102" i="3"/>
  <c r="J102" i="3"/>
  <c r="K102" i="3"/>
  <c r="L102" i="3"/>
  <c r="M102" i="3"/>
  <c r="N102" i="3"/>
  <c r="I103" i="3"/>
  <c r="J103" i="3"/>
  <c r="K103" i="3"/>
  <c r="L103" i="3"/>
  <c r="M103" i="3"/>
  <c r="N103" i="3"/>
  <c r="I104" i="3"/>
  <c r="J104" i="3"/>
  <c r="K104" i="3"/>
  <c r="L104" i="3"/>
  <c r="M104" i="3"/>
  <c r="N104" i="3"/>
  <c r="I105" i="3"/>
  <c r="J105" i="3"/>
  <c r="K105" i="3"/>
  <c r="L105" i="3"/>
  <c r="M105" i="3"/>
  <c r="N105" i="3"/>
  <c r="I106" i="3"/>
  <c r="J106" i="3"/>
  <c r="K106" i="3"/>
  <c r="L106" i="3"/>
  <c r="M106" i="3"/>
  <c r="N106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O111" i="3" s="1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O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8" i="3"/>
  <c r="J128" i="3"/>
  <c r="K128" i="3"/>
  <c r="L128" i="3"/>
  <c r="M128" i="3"/>
  <c r="N128" i="3"/>
  <c r="I129" i="3"/>
  <c r="J129" i="3"/>
  <c r="K129" i="3"/>
  <c r="L129" i="3"/>
  <c r="M129" i="3"/>
  <c r="N129" i="3"/>
  <c r="I130" i="3"/>
  <c r="J130" i="3"/>
  <c r="K130" i="3"/>
  <c r="L130" i="3"/>
  <c r="M130" i="3"/>
  <c r="N130" i="3"/>
  <c r="I131" i="3"/>
  <c r="J131" i="3"/>
  <c r="K131" i="3"/>
  <c r="L131" i="3"/>
  <c r="M131" i="3"/>
  <c r="N131" i="3"/>
  <c r="I132" i="3"/>
  <c r="J132" i="3"/>
  <c r="K132" i="3"/>
  <c r="L132" i="3"/>
  <c r="M132" i="3"/>
  <c r="N132" i="3"/>
  <c r="I133" i="3"/>
  <c r="J133" i="3"/>
  <c r="K133" i="3"/>
  <c r="L133" i="3"/>
  <c r="M133" i="3"/>
  <c r="N133" i="3"/>
  <c r="I134" i="3"/>
  <c r="J134" i="3"/>
  <c r="K134" i="3"/>
  <c r="L134" i="3"/>
  <c r="M134" i="3"/>
  <c r="N134" i="3"/>
  <c r="I135" i="3"/>
  <c r="J135" i="3"/>
  <c r="K135" i="3"/>
  <c r="L135" i="3"/>
  <c r="M135" i="3"/>
  <c r="N135" i="3"/>
  <c r="I136" i="3"/>
  <c r="J136" i="3"/>
  <c r="K136" i="3"/>
  <c r="L136" i="3"/>
  <c r="M136" i="3"/>
  <c r="N136" i="3"/>
  <c r="I137" i="3"/>
  <c r="J137" i="3"/>
  <c r="K137" i="3"/>
  <c r="L137" i="3"/>
  <c r="M137" i="3"/>
  <c r="N137" i="3"/>
  <c r="I138" i="3"/>
  <c r="J138" i="3"/>
  <c r="K138" i="3"/>
  <c r="L138" i="3"/>
  <c r="M138" i="3"/>
  <c r="N138" i="3"/>
  <c r="I139" i="3"/>
  <c r="J139" i="3"/>
  <c r="K139" i="3"/>
  <c r="L139" i="3"/>
  <c r="M139" i="3"/>
  <c r="N139" i="3"/>
  <c r="I140" i="3"/>
  <c r="J140" i="3"/>
  <c r="K140" i="3"/>
  <c r="L140" i="3"/>
  <c r="M140" i="3"/>
  <c r="N140" i="3"/>
  <c r="I141" i="3"/>
  <c r="J141" i="3"/>
  <c r="K141" i="3"/>
  <c r="L141" i="3"/>
  <c r="M141" i="3"/>
  <c r="N141" i="3"/>
  <c r="I142" i="3"/>
  <c r="J142" i="3"/>
  <c r="K142" i="3"/>
  <c r="L142" i="3"/>
  <c r="M142" i="3"/>
  <c r="N142" i="3"/>
  <c r="I143" i="3"/>
  <c r="J143" i="3"/>
  <c r="K143" i="3"/>
  <c r="L143" i="3"/>
  <c r="M143" i="3"/>
  <c r="N143" i="3"/>
  <c r="I144" i="3"/>
  <c r="J144" i="3"/>
  <c r="K144" i="3"/>
  <c r="L144" i="3"/>
  <c r="M144" i="3"/>
  <c r="N144" i="3"/>
  <c r="I145" i="3"/>
  <c r="J145" i="3"/>
  <c r="K145" i="3"/>
  <c r="L145" i="3"/>
  <c r="M145" i="3"/>
  <c r="N145" i="3"/>
  <c r="I146" i="3"/>
  <c r="J146" i="3"/>
  <c r="K146" i="3"/>
  <c r="L146" i="3"/>
  <c r="M146" i="3"/>
  <c r="N146" i="3"/>
  <c r="I147" i="3"/>
  <c r="J147" i="3"/>
  <c r="K147" i="3"/>
  <c r="L147" i="3"/>
  <c r="M147" i="3"/>
  <c r="N147" i="3"/>
  <c r="I148" i="3"/>
  <c r="J148" i="3"/>
  <c r="K148" i="3"/>
  <c r="L148" i="3"/>
  <c r="M148" i="3"/>
  <c r="N148" i="3"/>
  <c r="I149" i="3"/>
  <c r="J149" i="3"/>
  <c r="K149" i="3"/>
  <c r="L149" i="3"/>
  <c r="M149" i="3"/>
  <c r="N149" i="3"/>
  <c r="I150" i="3"/>
  <c r="J150" i="3"/>
  <c r="K150" i="3"/>
  <c r="L150" i="3"/>
  <c r="M150" i="3"/>
  <c r="N150" i="3"/>
  <c r="I151" i="3"/>
  <c r="J151" i="3"/>
  <c r="K151" i="3"/>
  <c r="L151" i="3"/>
  <c r="M151" i="3"/>
  <c r="N151" i="3"/>
  <c r="I153" i="3"/>
  <c r="J153" i="3"/>
  <c r="K153" i="3"/>
  <c r="L153" i="3"/>
  <c r="M153" i="3"/>
  <c r="N153" i="3"/>
  <c r="I154" i="3"/>
  <c r="J154" i="3"/>
  <c r="K154" i="3"/>
  <c r="L154" i="3"/>
  <c r="M154" i="3"/>
  <c r="N154" i="3"/>
  <c r="I155" i="3"/>
  <c r="J155" i="3"/>
  <c r="K155" i="3"/>
  <c r="L155" i="3"/>
  <c r="M155" i="3"/>
  <c r="N155" i="3"/>
  <c r="I156" i="3"/>
  <c r="J156" i="3"/>
  <c r="K156" i="3"/>
  <c r="L156" i="3"/>
  <c r="M156" i="3"/>
  <c r="N156" i="3"/>
  <c r="I157" i="3"/>
  <c r="J157" i="3"/>
  <c r="K157" i="3"/>
  <c r="L157" i="3"/>
  <c r="M157" i="3"/>
  <c r="N157" i="3"/>
  <c r="I158" i="3"/>
  <c r="J158" i="3"/>
  <c r="K158" i="3"/>
  <c r="L158" i="3"/>
  <c r="M158" i="3"/>
  <c r="N158" i="3"/>
  <c r="I159" i="3"/>
  <c r="J159" i="3"/>
  <c r="K159" i="3"/>
  <c r="L159" i="3"/>
  <c r="M159" i="3"/>
  <c r="N159" i="3"/>
  <c r="I160" i="3"/>
  <c r="J160" i="3"/>
  <c r="K160" i="3"/>
  <c r="L160" i="3"/>
  <c r="M160" i="3"/>
  <c r="N160" i="3"/>
  <c r="I161" i="3"/>
  <c r="J161" i="3"/>
  <c r="K161" i="3"/>
  <c r="L161" i="3"/>
  <c r="M161" i="3"/>
  <c r="N161" i="3"/>
  <c r="I162" i="3"/>
  <c r="J162" i="3"/>
  <c r="K162" i="3"/>
  <c r="L162" i="3"/>
  <c r="M162" i="3"/>
  <c r="N162" i="3"/>
  <c r="I163" i="3"/>
  <c r="J163" i="3"/>
  <c r="K163" i="3"/>
  <c r="L163" i="3"/>
  <c r="M163" i="3"/>
  <c r="N163" i="3"/>
  <c r="I164" i="3"/>
  <c r="J164" i="3"/>
  <c r="K164" i="3"/>
  <c r="L164" i="3"/>
  <c r="M164" i="3"/>
  <c r="N164" i="3"/>
  <c r="I165" i="3"/>
  <c r="J165" i="3"/>
  <c r="K165" i="3"/>
  <c r="L165" i="3"/>
  <c r="M165" i="3"/>
  <c r="N165" i="3"/>
  <c r="I166" i="3"/>
  <c r="J166" i="3"/>
  <c r="K166" i="3"/>
  <c r="L166" i="3"/>
  <c r="M166" i="3"/>
  <c r="N166" i="3"/>
  <c r="I167" i="3"/>
  <c r="J167" i="3"/>
  <c r="K167" i="3"/>
  <c r="L167" i="3"/>
  <c r="M167" i="3"/>
  <c r="N167" i="3"/>
  <c r="I168" i="3"/>
  <c r="J168" i="3"/>
  <c r="K168" i="3"/>
  <c r="L168" i="3"/>
  <c r="M168" i="3"/>
  <c r="N168" i="3"/>
  <c r="I169" i="3"/>
  <c r="J169" i="3"/>
  <c r="K169" i="3"/>
  <c r="L169" i="3"/>
  <c r="M169" i="3"/>
  <c r="N169" i="3"/>
  <c r="I170" i="3"/>
  <c r="J170" i="3"/>
  <c r="K170" i="3"/>
  <c r="L170" i="3"/>
  <c r="M170" i="3"/>
  <c r="N170" i="3"/>
  <c r="I171" i="3"/>
  <c r="J171" i="3"/>
  <c r="K171" i="3"/>
  <c r="L171" i="3"/>
  <c r="M171" i="3"/>
  <c r="N171" i="3"/>
  <c r="I172" i="3"/>
  <c r="J172" i="3"/>
  <c r="K172" i="3"/>
  <c r="L172" i="3"/>
  <c r="M172" i="3"/>
  <c r="N172" i="3"/>
  <c r="I173" i="3"/>
  <c r="J173" i="3"/>
  <c r="K173" i="3"/>
  <c r="L173" i="3"/>
  <c r="M173" i="3"/>
  <c r="N173" i="3"/>
  <c r="I174" i="3"/>
  <c r="J174" i="3"/>
  <c r="K174" i="3"/>
  <c r="L174" i="3"/>
  <c r="M174" i="3"/>
  <c r="N174" i="3"/>
  <c r="I175" i="3"/>
  <c r="J175" i="3"/>
  <c r="K175" i="3"/>
  <c r="L175" i="3"/>
  <c r="M175" i="3"/>
  <c r="N175" i="3"/>
  <c r="I176" i="3"/>
  <c r="J176" i="3"/>
  <c r="K176" i="3"/>
  <c r="L176" i="3"/>
  <c r="M176" i="3"/>
  <c r="N176" i="3"/>
  <c r="I177" i="3"/>
  <c r="J177" i="3"/>
  <c r="K177" i="3"/>
  <c r="L177" i="3"/>
  <c r="M177" i="3"/>
  <c r="N177" i="3"/>
  <c r="I178" i="3"/>
  <c r="J178" i="3"/>
  <c r="K178" i="3"/>
  <c r="L178" i="3"/>
  <c r="M178" i="3"/>
  <c r="N178" i="3"/>
  <c r="I179" i="3"/>
  <c r="J179" i="3"/>
  <c r="K179" i="3"/>
  <c r="L179" i="3"/>
  <c r="M179" i="3"/>
  <c r="N179" i="3"/>
  <c r="I180" i="3"/>
  <c r="J180" i="3"/>
  <c r="K180" i="3"/>
  <c r="L180" i="3"/>
  <c r="M180" i="3"/>
  <c r="N180" i="3"/>
  <c r="I181" i="3"/>
  <c r="J181" i="3"/>
  <c r="K181" i="3"/>
  <c r="L181" i="3"/>
  <c r="M181" i="3"/>
  <c r="N181" i="3"/>
  <c r="I183" i="3"/>
  <c r="J183" i="3"/>
  <c r="K183" i="3"/>
  <c r="L183" i="3"/>
  <c r="M183" i="3"/>
  <c r="N183" i="3"/>
  <c r="I184" i="3"/>
  <c r="J184" i="3"/>
  <c r="K184" i="3"/>
  <c r="L184" i="3"/>
  <c r="M184" i="3"/>
  <c r="N184" i="3"/>
  <c r="I185" i="3"/>
  <c r="J185" i="3"/>
  <c r="K185" i="3"/>
  <c r="L185" i="3"/>
  <c r="M185" i="3"/>
  <c r="N185" i="3"/>
  <c r="I186" i="3"/>
  <c r="J186" i="3"/>
  <c r="K186" i="3"/>
  <c r="L186" i="3"/>
  <c r="M186" i="3"/>
  <c r="N186" i="3"/>
  <c r="I187" i="3"/>
  <c r="J187" i="3"/>
  <c r="K187" i="3"/>
  <c r="L187" i="3"/>
  <c r="M187" i="3"/>
  <c r="N187" i="3"/>
  <c r="I188" i="3"/>
  <c r="J188" i="3"/>
  <c r="K188" i="3"/>
  <c r="L188" i="3"/>
  <c r="M188" i="3"/>
  <c r="N188" i="3"/>
  <c r="I189" i="3"/>
  <c r="J189" i="3"/>
  <c r="K189" i="3"/>
  <c r="L189" i="3"/>
  <c r="M189" i="3"/>
  <c r="N189" i="3"/>
  <c r="I190" i="3"/>
  <c r="J190" i="3"/>
  <c r="K190" i="3"/>
  <c r="L190" i="3"/>
  <c r="M190" i="3"/>
  <c r="N190" i="3"/>
  <c r="I191" i="3"/>
  <c r="J191" i="3"/>
  <c r="K191" i="3"/>
  <c r="L191" i="3"/>
  <c r="M191" i="3"/>
  <c r="N191" i="3"/>
  <c r="I192" i="3"/>
  <c r="J192" i="3"/>
  <c r="K192" i="3"/>
  <c r="L192" i="3"/>
  <c r="M192" i="3"/>
  <c r="N192" i="3"/>
  <c r="I193" i="3"/>
  <c r="J193" i="3"/>
  <c r="K193" i="3"/>
  <c r="L193" i="3"/>
  <c r="M193" i="3"/>
  <c r="N193" i="3"/>
  <c r="I194" i="3"/>
  <c r="J194" i="3"/>
  <c r="K194" i="3"/>
  <c r="L194" i="3"/>
  <c r="M194" i="3"/>
  <c r="N194" i="3"/>
  <c r="I195" i="3"/>
  <c r="J195" i="3"/>
  <c r="K195" i="3"/>
  <c r="L195" i="3"/>
  <c r="M195" i="3"/>
  <c r="N195" i="3"/>
  <c r="I196" i="3"/>
  <c r="J196" i="3"/>
  <c r="K196" i="3"/>
  <c r="L196" i="3"/>
  <c r="M196" i="3"/>
  <c r="N196" i="3"/>
  <c r="I197" i="3"/>
  <c r="J197" i="3"/>
  <c r="K197" i="3"/>
  <c r="L197" i="3"/>
  <c r="M197" i="3"/>
  <c r="N197" i="3"/>
  <c r="I198" i="3"/>
  <c r="J198" i="3"/>
  <c r="K198" i="3"/>
  <c r="L198" i="3"/>
  <c r="M198" i="3"/>
  <c r="N198" i="3"/>
  <c r="I199" i="3"/>
  <c r="J199" i="3"/>
  <c r="K199" i="3"/>
  <c r="L199" i="3"/>
  <c r="M199" i="3"/>
  <c r="N199" i="3"/>
  <c r="I200" i="3"/>
  <c r="J200" i="3"/>
  <c r="K200" i="3"/>
  <c r="L200" i="3"/>
  <c r="M200" i="3"/>
  <c r="N200" i="3"/>
  <c r="I201" i="3"/>
  <c r="J201" i="3"/>
  <c r="K201" i="3"/>
  <c r="L201" i="3"/>
  <c r="M201" i="3"/>
  <c r="N201" i="3"/>
  <c r="I202" i="3"/>
  <c r="J202" i="3"/>
  <c r="K202" i="3"/>
  <c r="L202" i="3"/>
  <c r="M202" i="3"/>
  <c r="N202" i="3"/>
  <c r="I203" i="3"/>
  <c r="J203" i="3"/>
  <c r="K203" i="3"/>
  <c r="L203" i="3"/>
  <c r="M203" i="3"/>
  <c r="N203" i="3"/>
  <c r="I204" i="3"/>
  <c r="J204" i="3"/>
  <c r="K204" i="3"/>
  <c r="L204" i="3"/>
  <c r="M204" i="3"/>
  <c r="N204" i="3"/>
  <c r="I205" i="3"/>
  <c r="J205" i="3"/>
  <c r="K205" i="3"/>
  <c r="L205" i="3"/>
  <c r="M205" i="3"/>
  <c r="N205" i="3"/>
  <c r="I206" i="3"/>
  <c r="J206" i="3"/>
  <c r="K206" i="3"/>
  <c r="L206" i="3"/>
  <c r="M206" i="3"/>
  <c r="N206" i="3"/>
  <c r="I207" i="3"/>
  <c r="J207" i="3"/>
  <c r="K207" i="3"/>
  <c r="L207" i="3"/>
  <c r="M207" i="3"/>
  <c r="N207" i="3"/>
  <c r="I208" i="3"/>
  <c r="J208" i="3"/>
  <c r="K208" i="3"/>
  <c r="L208" i="3"/>
  <c r="M208" i="3"/>
  <c r="N208" i="3"/>
  <c r="I209" i="3"/>
  <c r="J209" i="3"/>
  <c r="K209" i="3"/>
  <c r="L209" i="3"/>
  <c r="M209" i="3"/>
  <c r="N209" i="3"/>
  <c r="I210" i="3"/>
  <c r="J210" i="3"/>
  <c r="K210" i="3"/>
  <c r="L210" i="3"/>
  <c r="M210" i="3"/>
  <c r="N210" i="3"/>
  <c r="I211" i="3"/>
  <c r="J211" i="3"/>
  <c r="K211" i="3"/>
  <c r="L211" i="3"/>
  <c r="M211" i="3"/>
  <c r="N211" i="3"/>
  <c r="I213" i="3"/>
  <c r="J213" i="3"/>
  <c r="K213" i="3"/>
  <c r="L213" i="3"/>
  <c r="M213" i="3"/>
  <c r="N213" i="3"/>
  <c r="I214" i="3"/>
  <c r="J214" i="3"/>
  <c r="K214" i="3"/>
  <c r="L214" i="3"/>
  <c r="M214" i="3"/>
  <c r="N214" i="3"/>
  <c r="I215" i="3"/>
  <c r="J215" i="3"/>
  <c r="K215" i="3"/>
  <c r="L215" i="3"/>
  <c r="M215" i="3"/>
  <c r="N215" i="3"/>
  <c r="I216" i="3"/>
  <c r="J216" i="3"/>
  <c r="K216" i="3"/>
  <c r="L216" i="3"/>
  <c r="M216" i="3"/>
  <c r="N216" i="3"/>
  <c r="I217" i="3"/>
  <c r="J217" i="3"/>
  <c r="K217" i="3"/>
  <c r="L217" i="3"/>
  <c r="M217" i="3"/>
  <c r="N217" i="3"/>
  <c r="I218" i="3"/>
  <c r="J218" i="3"/>
  <c r="K218" i="3"/>
  <c r="L218" i="3"/>
  <c r="M218" i="3"/>
  <c r="N218" i="3"/>
  <c r="I219" i="3"/>
  <c r="J219" i="3"/>
  <c r="K219" i="3"/>
  <c r="L219" i="3"/>
  <c r="M219" i="3"/>
  <c r="N219" i="3"/>
  <c r="I220" i="3"/>
  <c r="J220" i="3"/>
  <c r="K220" i="3"/>
  <c r="L220" i="3"/>
  <c r="M220" i="3"/>
  <c r="N220" i="3"/>
  <c r="I221" i="3"/>
  <c r="J221" i="3"/>
  <c r="K221" i="3"/>
  <c r="L221" i="3"/>
  <c r="M221" i="3"/>
  <c r="N221" i="3"/>
  <c r="I222" i="3"/>
  <c r="J222" i="3"/>
  <c r="K222" i="3"/>
  <c r="L222" i="3"/>
  <c r="M222" i="3"/>
  <c r="N222" i="3"/>
  <c r="I223" i="3"/>
  <c r="J223" i="3"/>
  <c r="K223" i="3"/>
  <c r="L223" i="3"/>
  <c r="M223" i="3"/>
  <c r="N223" i="3"/>
  <c r="I224" i="3"/>
  <c r="J224" i="3"/>
  <c r="K224" i="3"/>
  <c r="L224" i="3"/>
  <c r="M224" i="3"/>
  <c r="N224" i="3"/>
  <c r="I225" i="3"/>
  <c r="J225" i="3"/>
  <c r="K225" i="3"/>
  <c r="L225" i="3"/>
  <c r="M225" i="3"/>
  <c r="N225" i="3"/>
  <c r="I226" i="3"/>
  <c r="J226" i="3"/>
  <c r="K226" i="3"/>
  <c r="L226" i="3"/>
  <c r="M226" i="3"/>
  <c r="N226" i="3"/>
  <c r="I227" i="3"/>
  <c r="J227" i="3"/>
  <c r="K227" i="3"/>
  <c r="L227" i="3"/>
  <c r="M227" i="3"/>
  <c r="N227" i="3"/>
  <c r="I228" i="3"/>
  <c r="J228" i="3"/>
  <c r="K228" i="3"/>
  <c r="L228" i="3"/>
  <c r="M228" i="3"/>
  <c r="N228" i="3"/>
  <c r="I229" i="3"/>
  <c r="J229" i="3"/>
  <c r="K229" i="3"/>
  <c r="L229" i="3"/>
  <c r="M229" i="3"/>
  <c r="N229" i="3"/>
  <c r="I230" i="3"/>
  <c r="J230" i="3"/>
  <c r="K230" i="3"/>
  <c r="L230" i="3"/>
  <c r="M230" i="3"/>
  <c r="N230" i="3"/>
  <c r="I231" i="3"/>
  <c r="J231" i="3"/>
  <c r="K231" i="3"/>
  <c r="L231" i="3"/>
  <c r="M231" i="3"/>
  <c r="N231" i="3"/>
  <c r="I232" i="3"/>
  <c r="J232" i="3"/>
  <c r="K232" i="3"/>
  <c r="L232" i="3"/>
  <c r="M232" i="3"/>
  <c r="N232" i="3"/>
  <c r="I233" i="3"/>
  <c r="J233" i="3"/>
  <c r="K233" i="3"/>
  <c r="L233" i="3"/>
  <c r="M233" i="3"/>
  <c r="N233" i="3"/>
  <c r="I234" i="3"/>
  <c r="J234" i="3"/>
  <c r="K234" i="3"/>
  <c r="L234" i="3"/>
  <c r="M234" i="3"/>
  <c r="N234" i="3"/>
  <c r="I235" i="3"/>
  <c r="J235" i="3"/>
  <c r="K235" i="3"/>
  <c r="L235" i="3"/>
  <c r="M235" i="3"/>
  <c r="N235" i="3"/>
  <c r="I236" i="3"/>
  <c r="J236" i="3"/>
  <c r="K236" i="3"/>
  <c r="L236" i="3"/>
  <c r="M236" i="3"/>
  <c r="N236" i="3"/>
  <c r="I237" i="3"/>
  <c r="J237" i="3"/>
  <c r="K237" i="3"/>
  <c r="L237" i="3"/>
  <c r="M237" i="3"/>
  <c r="N237" i="3"/>
  <c r="I238" i="3"/>
  <c r="J238" i="3"/>
  <c r="K238" i="3"/>
  <c r="L238" i="3"/>
  <c r="M238" i="3"/>
  <c r="N238" i="3"/>
  <c r="I239" i="3"/>
  <c r="J239" i="3"/>
  <c r="K239" i="3"/>
  <c r="L239" i="3"/>
  <c r="M239" i="3"/>
  <c r="N239" i="3"/>
  <c r="I240" i="3"/>
  <c r="J240" i="3"/>
  <c r="K240" i="3"/>
  <c r="L240" i="3"/>
  <c r="M240" i="3"/>
  <c r="N240" i="3"/>
  <c r="I241" i="3"/>
  <c r="J241" i="3"/>
  <c r="K241" i="3"/>
  <c r="L241" i="3"/>
  <c r="M241" i="3"/>
  <c r="N241" i="3"/>
  <c r="I243" i="3"/>
  <c r="J243" i="3"/>
  <c r="K243" i="3"/>
  <c r="L243" i="3"/>
  <c r="M243" i="3"/>
  <c r="N243" i="3"/>
  <c r="I244" i="3"/>
  <c r="J244" i="3"/>
  <c r="K244" i="3"/>
  <c r="L244" i="3"/>
  <c r="M244" i="3"/>
  <c r="N244" i="3"/>
  <c r="I245" i="3"/>
  <c r="J245" i="3"/>
  <c r="K245" i="3"/>
  <c r="L245" i="3"/>
  <c r="M245" i="3"/>
  <c r="N245" i="3"/>
  <c r="I246" i="3"/>
  <c r="J246" i="3"/>
  <c r="K246" i="3"/>
  <c r="L246" i="3"/>
  <c r="M246" i="3"/>
  <c r="N246" i="3"/>
  <c r="I247" i="3"/>
  <c r="J247" i="3"/>
  <c r="K247" i="3"/>
  <c r="L247" i="3"/>
  <c r="M247" i="3"/>
  <c r="N247" i="3"/>
  <c r="I248" i="3"/>
  <c r="J248" i="3"/>
  <c r="K248" i="3"/>
  <c r="L248" i="3"/>
  <c r="M248" i="3"/>
  <c r="N248" i="3"/>
  <c r="I249" i="3"/>
  <c r="J249" i="3"/>
  <c r="K249" i="3"/>
  <c r="L249" i="3"/>
  <c r="M249" i="3"/>
  <c r="N249" i="3"/>
  <c r="I250" i="3"/>
  <c r="J250" i="3"/>
  <c r="K250" i="3"/>
  <c r="L250" i="3"/>
  <c r="M250" i="3"/>
  <c r="N250" i="3"/>
  <c r="I251" i="3"/>
  <c r="J251" i="3"/>
  <c r="K251" i="3"/>
  <c r="L251" i="3"/>
  <c r="M251" i="3"/>
  <c r="N251" i="3"/>
  <c r="I252" i="3"/>
  <c r="J252" i="3"/>
  <c r="K252" i="3"/>
  <c r="L252" i="3"/>
  <c r="M252" i="3"/>
  <c r="N252" i="3"/>
  <c r="I253" i="3"/>
  <c r="J253" i="3"/>
  <c r="K253" i="3"/>
  <c r="L253" i="3"/>
  <c r="M253" i="3"/>
  <c r="N253" i="3"/>
  <c r="I254" i="3"/>
  <c r="J254" i="3"/>
  <c r="K254" i="3"/>
  <c r="L254" i="3"/>
  <c r="M254" i="3"/>
  <c r="N254" i="3"/>
  <c r="I255" i="3"/>
  <c r="J255" i="3"/>
  <c r="K255" i="3"/>
  <c r="L255" i="3"/>
  <c r="M255" i="3"/>
  <c r="N255" i="3"/>
  <c r="I256" i="3"/>
  <c r="J256" i="3"/>
  <c r="K256" i="3"/>
  <c r="L256" i="3"/>
  <c r="M256" i="3"/>
  <c r="N256" i="3"/>
  <c r="I257" i="3"/>
  <c r="J257" i="3"/>
  <c r="K257" i="3"/>
  <c r="L257" i="3"/>
  <c r="M257" i="3"/>
  <c r="N257" i="3"/>
  <c r="I258" i="3"/>
  <c r="J258" i="3"/>
  <c r="K258" i="3"/>
  <c r="L258" i="3"/>
  <c r="M258" i="3"/>
  <c r="N258" i="3"/>
  <c r="I259" i="3"/>
  <c r="J259" i="3"/>
  <c r="K259" i="3"/>
  <c r="L259" i="3"/>
  <c r="M259" i="3"/>
  <c r="N259" i="3"/>
  <c r="I260" i="3"/>
  <c r="J260" i="3"/>
  <c r="K260" i="3"/>
  <c r="L260" i="3"/>
  <c r="M260" i="3"/>
  <c r="N260" i="3"/>
  <c r="I261" i="3"/>
  <c r="J261" i="3"/>
  <c r="K261" i="3"/>
  <c r="L261" i="3"/>
  <c r="M261" i="3"/>
  <c r="N261" i="3"/>
  <c r="I262" i="3"/>
  <c r="J262" i="3"/>
  <c r="K262" i="3"/>
  <c r="L262" i="3"/>
  <c r="M262" i="3"/>
  <c r="N262" i="3"/>
  <c r="I263" i="3"/>
  <c r="J263" i="3"/>
  <c r="K263" i="3"/>
  <c r="L263" i="3"/>
  <c r="M263" i="3"/>
  <c r="N263" i="3"/>
  <c r="I264" i="3"/>
  <c r="J264" i="3"/>
  <c r="K264" i="3"/>
  <c r="L264" i="3"/>
  <c r="M264" i="3"/>
  <c r="N264" i="3"/>
  <c r="I265" i="3"/>
  <c r="J265" i="3"/>
  <c r="K265" i="3"/>
  <c r="L265" i="3"/>
  <c r="M265" i="3"/>
  <c r="N265" i="3"/>
  <c r="I266" i="3"/>
  <c r="J266" i="3"/>
  <c r="K266" i="3"/>
  <c r="L266" i="3"/>
  <c r="M266" i="3"/>
  <c r="N266" i="3"/>
  <c r="I267" i="3"/>
  <c r="J267" i="3"/>
  <c r="K267" i="3"/>
  <c r="L267" i="3"/>
  <c r="M267" i="3"/>
  <c r="N267" i="3"/>
  <c r="I268" i="3"/>
  <c r="J268" i="3"/>
  <c r="K268" i="3"/>
  <c r="L268" i="3"/>
  <c r="M268" i="3"/>
  <c r="N268" i="3"/>
  <c r="I269" i="3"/>
  <c r="J269" i="3"/>
  <c r="K269" i="3"/>
  <c r="L269" i="3"/>
  <c r="M269" i="3"/>
  <c r="N269" i="3"/>
  <c r="I270" i="3"/>
  <c r="J270" i="3"/>
  <c r="K270" i="3"/>
  <c r="L270" i="3"/>
  <c r="M270" i="3"/>
  <c r="N270" i="3"/>
  <c r="I271" i="3"/>
  <c r="J271" i="3"/>
  <c r="K271" i="3"/>
  <c r="L271" i="3"/>
  <c r="M271" i="3"/>
  <c r="N271" i="3"/>
  <c r="I273" i="3"/>
  <c r="J273" i="3"/>
  <c r="K273" i="3"/>
  <c r="L273" i="3"/>
  <c r="M273" i="3"/>
  <c r="N273" i="3"/>
  <c r="I274" i="3"/>
  <c r="J274" i="3"/>
  <c r="K274" i="3"/>
  <c r="L274" i="3"/>
  <c r="M274" i="3"/>
  <c r="N274" i="3"/>
  <c r="I275" i="3"/>
  <c r="J275" i="3"/>
  <c r="K275" i="3"/>
  <c r="L275" i="3"/>
  <c r="M275" i="3"/>
  <c r="N275" i="3"/>
  <c r="I276" i="3"/>
  <c r="J276" i="3"/>
  <c r="K276" i="3"/>
  <c r="L276" i="3"/>
  <c r="M276" i="3"/>
  <c r="N276" i="3"/>
  <c r="I277" i="3"/>
  <c r="J277" i="3"/>
  <c r="K277" i="3"/>
  <c r="L277" i="3"/>
  <c r="M277" i="3"/>
  <c r="N277" i="3"/>
  <c r="I278" i="3"/>
  <c r="J278" i="3"/>
  <c r="K278" i="3"/>
  <c r="L278" i="3"/>
  <c r="M278" i="3"/>
  <c r="N278" i="3"/>
  <c r="I279" i="3"/>
  <c r="J279" i="3"/>
  <c r="K279" i="3"/>
  <c r="L279" i="3"/>
  <c r="M279" i="3"/>
  <c r="N279" i="3"/>
  <c r="I280" i="3"/>
  <c r="J280" i="3"/>
  <c r="K280" i="3"/>
  <c r="L280" i="3"/>
  <c r="M280" i="3"/>
  <c r="N280" i="3"/>
  <c r="I281" i="3"/>
  <c r="J281" i="3"/>
  <c r="K281" i="3"/>
  <c r="L281" i="3"/>
  <c r="M281" i="3"/>
  <c r="N281" i="3"/>
  <c r="I282" i="3"/>
  <c r="J282" i="3"/>
  <c r="K282" i="3"/>
  <c r="L282" i="3"/>
  <c r="M282" i="3"/>
  <c r="N282" i="3"/>
  <c r="I283" i="3"/>
  <c r="J283" i="3"/>
  <c r="K283" i="3"/>
  <c r="L283" i="3"/>
  <c r="M283" i="3"/>
  <c r="N283" i="3"/>
  <c r="I284" i="3"/>
  <c r="J284" i="3"/>
  <c r="K284" i="3"/>
  <c r="L284" i="3"/>
  <c r="M284" i="3"/>
  <c r="N284" i="3"/>
  <c r="I285" i="3"/>
  <c r="J285" i="3"/>
  <c r="K285" i="3"/>
  <c r="L285" i="3"/>
  <c r="M285" i="3"/>
  <c r="N285" i="3"/>
  <c r="I286" i="3"/>
  <c r="J286" i="3"/>
  <c r="K286" i="3"/>
  <c r="L286" i="3"/>
  <c r="M286" i="3"/>
  <c r="N286" i="3"/>
  <c r="I287" i="3"/>
  <c r="J287" i="3"/>
  <c r="K287" i="3"/>
  <c r="L287" i="3"/>
  <c r="M287" i="3"/>
  <c r="N287" i="3"/>
  <c r="I288" i="3"/>
  <c r="J288" i="3"/>
  <c r="K288" i="3"/>
  <c r="L288" i="3"/>
  <c r="M288" i="3"/>
  <c r="N288" i="3"/>
  <c r="I289" i="3"/>
  <c r="J289" i="3"/>
  <c r="K289" i="3"/>
  <c r="L289" i="3"/>
  <c r="M289" i="3"/>
  <c r="N289" i="3"/>
  <c r="I290" i="3"/>
  <c r="J290" i="3"/>
  <c r="K290" i="3"/>
  <c r="L290" i="3"/>
  <c r="M290" i="3"/>
  <c r="N290" i="3"/>
  <c r="I291" i="3"/>
  <c r="J291" i="3"/>
  <c r="K291" i="3"/>
  <c r="L291" i="3"/>
  <c r="M291" i="3"/>
  <c r="N291" i="3"/>
  <c r="I292" i="3"/>
  <c r="J292" i="3"/>
  <c r="K292" i="3"/>
  <c r="L292" i="3"/>
  <c r="M292" i="3"/>
  <c r="N292" i="3"/>
  <c r="I293" i="3"/>
  <c r="J293" i="3"/>
  <c r="K293" i="3"/>
  <c r="L293" i="3"/>
  <c r="M293" i="3"/>
  <c r="N293" i="3"/>
  <c r="I294" i="3"/>
  <c r="J294" i="3"/>
  <c r="K294" i="3"/>
  <c r="L294" i="3"/>
  <c r="M294" i="3"/>
  <c r="N294" i="3"/>
  <c r="I295" i="3"/>
  <c r="J295" i="3"/>
  <c r="K295" i="3"/>
  <c r="L295" i="3"/>
  <c r="M295" i="3"/>
  <c r="N295" i="3"/>
  <c r="I296" i="3"/>
  <c r="J296" i="3"/>
  <c r="K296" i="3"/>
  <c r="L296" i="3"/>
  <c r="M296" i="3"/>
  <c r="N296" i="3"/>
  <c r="I297" i="3"/>
  <c r="J297" i="3"/>
  <c r="K297" i="3"/>
  <c r="L297" i="3"/>
  <c r="M297" i="3"/>
  <c r="N297" i="3"/>
  <c r="I298" i="3"/>
  <c r="J298" i="3"/>
  <c r="K298" i="3"/>
  <c r="L298" i="3"/>
  <c r="M298" i="3"/>
  <c r="N298" i="3"/>
  <c r="I299" i="3"/>
  <c r="J299" i="3"/>
  <c r="K299" i="3"/>
  <c r="L299" i="3"/>
  <c r="M299" i="3"/>
  <c r="N299" i="3"/>
  <c r="I300" i="3"/>
  <c r="J300" i="3"/>
  <c r="K300" i="3"/>
  <c r="L300" i="3"/>
  <c r="M300" i="3"/>
  <c r="N300" i="3"/>
  <c r="I301" i="3"/>
  <c r="J301" i="3"/>
  <c r="K301" i="3"/>
  <c r="L301" i="3"/>
  <c r="M301" i="3"/>
  <c r="N301" i="3"/>
  <c r="I303" i="3"/>
  <c r="J303" i="3"/>
  <c r="K303" i="3"/>
  <c r="L303" i="3"/>
  <c r="M303" i="3"/>
  <c r="N303" i="3"/>
  <c r="I304" i="3"/>
  <c r="J304" i="3"/>
  <c r="K304" i="3"/>
  <c r="L304" i="3"/>
  <c r="M304" i="3"/>
  <c r="N304" i="3"/>
  <c r="I305" i="3"/>
  <c r="J305" i="3"/>
  <c r="K305" i="3"/>
  <c r="L305" i="3"/>
  <c r="M305" i="3"/>
  <c r="N305" i="3"/>
  <c r="I306" i="3"/>
  <c r="J306" i="3"/>
  <c r="K306" i="3"/>
  <c r="L306" i="3"/>
  <c r="M306" i="3"/>
  <c r="N306" i="3"/>
  <c r="I307" i="3"/>
  <c r="J307" i="3"/>
  <c r="K307" i="3"/>
  <c r="L307" i="3"/>
  <c r="M307" i="3"/>
  <c r="N307" i="3"/>
  <c r="I308" i="3"/>
  <c r="J308" i="3"/>
  <c r="K308" i="3"/>
  <c r="L308" i="3"/>
  <c r="M308" i="3"/>
  <c r="N308" i="3"/>
  <c r="I309" i="3"/>
  <c r="J309" i="3"/>
  <c r="K309" i="3"/>
  <c r="L309" i="3"/>
  <c r="M309" i="3"/>
  <c r="N309" i="3"/>
  <c r="I310" i="3"/>
  <c r="J310" i="3"/>
  <c r="K310" i="3"/>
  <c r="L310" i="3"/>
  <c r="M310" i="3"/>
  <c r="N310" i="3"/>
  <c r="I311" i="3"/>
  <c r="J311" i="3"/>
  <c r="K311" i="3"/>
  <c r="L311" i="3"/>
  <c r="M311" i="3"/>
  <c r="N311" i="3"/>
  <c r="I312" i="3"/>
  <c r="J312" i="3"/>
  <c r="K312" i="3"/>
  <c r="L312" i="3"/>
  <c r="M312" i="3"/>
  <c r="N312" i="3"/>
  <c r="I313" i="3"/>
  <c r="J313" i="3"/>
  <c r="K313" i="3"/>
  <c r="L313" i="3"/>
  <c r="M313" i="3"/>
  <c r="N313" i="3"/>
  <c r="I314" i="3"/>
  <c r="J314" i="3"/>
  <c r="K314" i="3"/>
  <c r="L314" i="3"/>
  <c r="M314" i="3"/>
  <c r="N314" i="3"/>
  <c r="I315" i="3"/>
  <c r="J315" i="3"/>
  <c r="K315" i="3"/>
  <c r="L315" i="3"/>
  <c r="M315" i="3"/>
  <c r="N315" i="3"/>
  <c r="I316" i="3"/>
  <c r="J316" i="3"/>
  <c r="K316" i="3"/>
  <c r="L316" i="3"/>
  <c r="M316" i="3"/>
  <c r="N316" i="3"/>
  <c r="I317" i="3"/>
  <c r="J317" i="3"/>
  <c r="K317" i="3"/>
  <c r="L317" i="3"/>
  <c r="M317" i="3"/>
  <c r="N317" i="3"/>
  <c r="I318" i="3"/>
  <c r="J318" i="3"/>
  <c r="K318" i="3"/>
  <c r="L318" i="3"/>
  <c r="M318" i="3"/>
  <c r="N318" i="3"/>
  <c r="I319" i="3"/>
  <c r="J319" i="3"/>
  <c r="K319" i="3"/>
  <c r="L319" i="3"/>
  <c r="M319" i="3"/>
  <c r="N319" i="3"/>
  <c r="I320" i="3"/>
  <c r="J320" i="3"/>
  <c r="K320" i="3"/>
  <c r="L320" i="3"/>
  <c r="M320" i="3"/>
  <c r="N320" i="3"/>
  <c r="I321" i="3"/>
  <c r="J321" i="3"/>
  <c r="K321" i="3"/>
  <c r="L321" i="3"/>
  <c r="M321" i="3"/>
  <c r="N321" i="3"/>
  <c r="I322" i="3"/>
  <c r="J322" i="3"/>
  <c r="K322" i="3"/>
  <c r="L322" i="3"/>
  <c r="M322" i="3"/>
  <c r="N322" i="3"/>
  <c r="I323" i="3"/>
  <c r="J323" i="3"/>
  <c r="K323" i="3"/>
  <c r="L323" i="3"/>
  <c r="M323" i="3"/>
  <c r="N323" i="3"/>
  <c r="I324" i="3"/>
  <c r="J324" i="3"/>
  <c r="K324" i="3"/>
  <c r="L324" i="3"/>
  <c r="M324" i="3"/>
  <c r="N324" i="3"/>
  <c r="I325" i="3"/>
  <c r="J325" i="3"/>
  <c r="K325" i="3"/>
  <c r="L325" i="3"/>
  <c r="M325" i="3"/>
  <c r="N325" i="3"/>
  <c r="I326" i="3"/>
  <c r="J326" i="3"/>
  <c r="K326" i="3"/>
  <c r="L326" i="3"/>
  <c r="M326" i="3"/>
  <c r="N326" i="3"/>
  <c r="I327" i="3"/>
  <c r="J327" i="3"/>
  <c r="K327" i="3"/>
  <c r="L327" i="3"/>
  <c r="M327" i="3"/>
  <c r="N327" i="3"/>
  <c r="I328" i="3"/>
  <c r="J328" i="3"/>
  <c r="K328" i="3"/>
  <c r="L328" i="3"/>
  <c r="M328" i="3"/>
  <c r="N328" i="3"/>
  <c r="I329" i="3"/>
  <c r="J329" i="3"/>
  <c r="K329" i="3"/>
  <c r="L329" i="3"/>
  <c r="M329" i="3"/>
  <c r="N329" i="3"/>
  <c r="I330" i="3"/>
  <c r="J330" i="3"/>
  <c r="K330" i="3"/>
  <c r="L330" i="3"/>
  <c r="M330" i="3"/>
  <c r="N330" i="3"/>
  <c r="I331" i="3"/>
  <c r="J331" i="3"/>
  <c r="K331" i="3"/>
  <c r="L331" i="3"/>
  <c r="M331" i="3"/>
  <c r="N331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N26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7" i="2"/>
  <c r="N28" i="2"/>
  <c r="N29" i="2"/>
  <c r="N30" i="2"/>
  <c r="N31" i="2"/>
  <c r="N32" i="2"/>
  <c r="N33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5" i="2"/>
  <c r="F179" i="1"/>
  <c r="I152" i="1"/>
  <c r="O152" i="1"/>
  <c r="J190" i="2"/>
  <c r="K190" i="2"/>
  <c r="L190" i="2"/>
  <c r="M190" i="2"/>
  <c r="O190" i="2"/>
  <c r="J191" i="2"/>
  <c r="K191" i="2"/>
  <c r="L191" i="2"/>
  <c r="W191" i="2"/>
  <c r="M191" i="2"/>
  <c r="J192" i="2"/>
  <c r="K192" i="2"/>
  <c r="L192" i="2"/>
  <c r="M192" i="2"/>
  <c r="W192" i="2" s="1"/>
  <c r="J193" i="2"/>
  <c r="K193" i="2"/>
  <c r="L193" i="2"/>
  <c r="M193" i="2"/>
  <c r="W193" i="2" s="1"/>
  <c r="O193" i="2"/>
  <c r="J194" i="2"/>
  <c r="K194" i="2"/>
  <c r="L194" i="2"/>
  <c r="M194" i="2"/>
  <c r="O194" i="2"/>
  <c r="J195" i="2"/>
  <c r="K195" i="2"/>
  <c r="L195" i="2"/>
  <c r="M195" i="2"/>
  <c r="J196" i="2"/>
  <c r="K196" i="2"/>
  <c r="L196" i="2"/>
  <c r="M196" i="2"/>
  <c r="J197" i="2"/>
  <c r="K197" i="2"/>
  <c r="U197" i="2"/>
  <c r="L197" i="2"/>
  <c r="M197" i="2"/>
  <c r="O197" i="2"/>
  <c r="J198" i="2"/>
  <c r="K198" i="2"/>
  <c r="L198" i="2"/>
  <c r="V198" i="2"/>
  <c r="M198" i="2"/>
  <c r="J199" i="2"/>
  <c r="K199" i="2"/>
  <c r="L199" i="2"/>
  <c r="M199" i="2"/>
  <c r="W199" i="2" s="1"/>
  <c r="J200" i="2"/>
  <c r="K200" i="2"/>
  <c r="L200" i="2"/>
  <c r="V200" i="2"/>
  <c r="M200" i="2"/>
  <c r="J201" i="2"/>
  <c r="K201" i="2"/>
  <c r="L201" i="2"/>
  <c r="U201" i="2" s="1"/>
  <c r="M201" i="2"/>
  <c r="J202" i="2"/>
  <c r="K202" i="2"/>
  <c r="L202" i="2"/>
  <c r="M202" i="2"/>
  <c r="O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W205" i="2" s="1"/>
  <c r="J206" i="2"/>
  <c r="K206" i="2"/>
  <c r="W206" i="2" s="1"/>
  <c r="L206" i="2"/>
  <c r="M206" i="2"/>
  <c r="O206" i="2"/>
  <c r="J207" i="2"/>
  <c r="K207" i="2"/>
  <c r="L207" i="2"/>
  <c r="V207" i="2"/>
  <c r="M207" i="2"/>
  <c r="J208" i="2"/>
  <c r="K208" i="2"/>
  <c r="L208" i="2"/>
  <c r="M208" i="2"/>
  <c r="J209" i="2"/>
  <c r="K209" i="2"/>
  <c r="L209" i="2"/>
  <c r="M209" i="2"/>
  <c r="O209" i="2"/>
  <c r="J210" i="2"/>
  <c r="K210" i="2"/>
  <c r="L210" i="2"/>
  <c r="M210" i="2"/>
  <c r="J211" i="2"/>
  <c r="K211" i="2"/>
  <c r="L211" i="2"/>
  <c r="M211" i="2"/>
  <c r="W211" i="2"/>
  <c r="J212" i="2"/>
  <c r="K212" i="2"/>
  <c r="L212" i="2"/>
  <c r="M212" i="2"/>
  <c r="J213" i="2"/>
  <c r="K213" i="2"/>
  <c r="U213" i="2" s="1"/>
  <c r="L213" i="2"/>
  <c r="M213" i="2"/>
  <c r="O213" i="2"/>
  <c r="J214" i="2"/>
  <c r="K214" i="2"/>
  <c r="L214" i="2"/>
  <c r="M214" i="2"/>
  <c r="J215" i="2"/>
  <c r="K215" i="2"/>
  <c r="L215" i="2"/>
  <c r="M215" i="2"/>
  <c r="J216" i="2"/>
  <c r="K216" i="2"/>
  <c r="L216" i="2"/>
  <c r="M216" i="2"/>
  <c r="J217" i="2"/>
  <c r="K217" i="2"/>
  <c r="L217" i="2"/>
  <c r="O217" i="2"/>
  <c r="J218" i="2"/>
  <c r="K218" i="2"/>
  <c r="U218" i="2"/>
  <c r="L218" i="2"/>
  <c r="M218" i="2"/>
  <c r="K221" i="2"/>
  <c r="L221" i="2"/>
  <c r="M221" i="2"/>
  <c r="K222" i="2"/>
  <c r="L222" i="2"/>
  <c r="U222" i="2"/>
  <c r="M222" i="2"/>
  <c r="K223" i="2"/>
  <c r="L223" i="2"/>
  <c r="M223" i="2"/>
  <c r="W223" i="2" s="1"/>
  <c r="K224" i="2"/>
  <c r="L224" i="2"/>
  <c r="M224" i="2"/>
  <c r="K225" i="2"/>
  <c r="U225" i="2"/>
  <c r="L225" i="2"/>
  <c r="M225" i="2"/>
  <c r="W225" i="2" s="1"/>
  <c r="K226" i="2"/>
  <c r="L226" i="2"/>
  <c r="V226" i="2" s="1"/>
  <c r="M226" i="2"/>
  <c r="K227" i="2"/>
  <c r="L227" i="2"/>
  <c r="V227" i="2" s="1"/>
  <c r="M227" i="2"/>
  <c r="O227" i="2"/>
  <c r="K228" i="2"/>
  <c r="L228" i="2"/>
  <c r="V228" i="2" s="1"/>
  <c r="M228" i="2"/>
  <c r="K229" i="2"/>
  <c r="U229" i="2"/>
  <c r="X229" i="2" s="1"/>
  <c r="L229" i="2"/>
  <c r="V229" i="2"/>
  <c r="M229" i="2"/>
  <c r="W229" i="2" s="1"/>
  <c r="K230" i="2"/>
  <c r="U230" i="2" s="1"/>
  <c r="L230" i="2"/>
  <c r="M230" i="2"/>
  <c r="K231" i="2"/>
  <c r="L231" i="2"/>
  <c r="M231" i="2"/>
  <c r="V231" i="2" s="1"/>
  <c r="K232" i="2"/>
  <c r="L232" i="2"/>
  <c r="M232" i="2"/>
  <c r="K233" i="2"/>
  <c r="L233" i="2"/>
  <c r="V233" i="2"/>
  <c r="M233" i="2"/>
  <c r="K234" i="2"/>
  <c r="L234" i="2"/>
  <c r="U234" i="2" s="1"/>
  <c r="M234" i="2"/>
  <c r="K235" i="2"/>
  <c r="L235" i="2"/>
  <c r="U235" i="2"/>
  <c r="M235" i="2"/>
  <c r="K236" i="2"/>
  <c r="L236" i="2"/>
  <c r="M236" i="2"/>
  <c r="K237" i="2"/>
  <c r="U237" i="2" s="1"/>
  <c r="L237" i="2"/>
  <c r="M237" i="2"/>
  <c r="V237" i="2" s="1"/>
  <c r="K238" i="2"/>
  <c r="L238" i="2"/>
  <c r="M238" i="2"/>
  <c r="W238" i="2"/>
  <c r="K239" i="2"/>
  <c r="L239" i="2"/>
  <c r="M239" i="2"/>
  <c r="K240" i="2"/>
  <c r="L240" i="2"/>
  <c r="U240" i="2" s="1"/>
  <c r="M240" i="2"/>
  <c r="K241" i="2"/>
  <c r="U241" i="2" s="1"/>
  <c r="L241" i="2"/>
  <c r="M241" i="2"/>
  <c r="K242" i="2"/>
  <c r="U242" i="2" s="1"/>
  <c r="L242" i="2"/>
  <c r="M242" i="2"/>
  <c r="K243" i="2"/>
  <c r="L243" i="2"/>
  <c r="V243" i="2" s="1"/>
  <c r="M243" i="2"/>
  <c r="K244" i="2"/>
  <c r="U244" i="2"/>
  <c r="L244" i="2"/>
  <c r="M244" i="2"/>
  <c r="W244" i="2" s="1"/>
  <c r="K245" i="2"/>
  <c r="U245" i="2" s="1"/>
  <c r="W245" i="2"/>
  <c r="L245" i="2"/>
  <c r="M245" i="2"/>
  <c r="K246" i="2"/>
  <c r="U246" i="2"/>
  <c r="L246" i="2"/>
  <c r="M246" i="2"/>
  <c r="W246" i="2" s="1"/>
  <c r="K247" i="2"/>
  <c r="U247" i="2" s="1"/>
  <c r="L247" i="2"/>
  <c r="M247" i="2"/>
  <c r="K248" i="2"/>
  <c r="U248" i="2" s="1"/>
  <c r="L248" i="2"/>
  <c r="M248" i="2"/>
  <c r="K249" i="2"/>
  <c r="L249" i="2"/>
  <c r="M249" i="2"/>
  <c r="J254" i="2"/>
  <c r="K254" i="2"/>
  <c r="L254" i="2"/>
  <c r="W254" i="2" s="1"/>
  <c r="M254" i="2"/>
  <c r="J255" i="2"/>
  <c r="K255" i="2"/>
  <c r="U255" i="2"/>
  <c r="L255" i="2"/>
  <c r="M255" i="2"/>
  <c r="J256" i="2"/>
  <c r="K256" i="2"/>
  <c r="L256" i="2"/>
  <c r="M256" i="2"/>
  <c r="J257" i="2"/>
  <c r="K257" i="2"/>
  <c r="L257" i="2"/>
  <c r="M257" i="2"/>
  <c r="W257" i="2" s="1"/>
  <c r="O257" i="2"/>
  <c r="J258" i="2"/>
  <c r="K258" i="2"/>
  <c r="L258" i="2"/>
  <c r="U258" i="2"/>
  <c r="M258" i="2"/>
  <c r="J259" i="2"/>
  <c r="K259" i="2"/>
  <c r="L259" i="2"/>
  <c r="W259" i="2" s="1"/>
  <c r="M259" i="2"/>
  <c r="J260" i="2"/>
  <c r="K260" i="2"/>
  <c r="L260" i="2"/>
  <c r="M260" i="2"/>
  <c r="J261" i="2"/>
  <c r="K261" i="2"/>
  <c r="L261" i="2"/>
  <c r="M261" i="2"/>
  <c r="O261" i="2"/>
  <c r="J262" i="2"/>
  <c r="K262" i="2"/>
  <c r="L262" i="2"/>
  <c r="M262" i="2"/>
  <c r="O262" i="2"/>
  <c r="J263" i="2"/>
  <c r="K263" i="2"/>
  <c r="L263" i="2"/>
  <c r="M263" i="2"/>
  <c r="J264" i="2"/>
  <c r="K264" i="2"/>
  <c r="L264" i="2"/>
  <c r="M264" i="2"/>
  <c r="W264" i="2"/>
  <c r="O264" i="2"/>
  <c r="J265" i="2"/>
  <c r="K265" i="2"/>
  <c r="L265" i="2"/>
  <c r="W265" i="2" s="1"/>
  <c r="M265" i="2"/>
  <c r="O265" i="2"/>
  <c r="J266" i="2"/>
  <c r="K266" i="2"/>
  <c r="L266" i="2"/>
  <c r="M266" i="2"/>
  <c r="J267" i="2"/>
  <c r="K267" i="2"/>
  <c r="L267" i="2"/>
  <c r="M267" i="2"/>
  <c r="J268" i="2"/>
  <c r="K268" i="2"/>
  <c r="L268" i="2"/>
  <c r="M268" i="2"/>
  <c r="O268" i="2"/>
  <c r="J269" i="2"/>
  <c r="K269" i="2"/>
  <c r="L269" i="2"/>
  <c r="M269" i="2"/>
  <c r="W269" i="2" s="1"/>
  <c r="J270" i="2"/>
  <c r="K270" i="2"/>
  <c r="L270" i="2"/>
  <c r="M270" i="2"/>
  <c r="O270" i="2"/>
  <c r="J271" i="2"/>
  <c r="K271" i="2"/>
  <c r="L271" i="2"/>
  <c r="M271" i="2"/>
  <c r="O271" i="2"/>
  <c r="J272" i="2"/>
  <c r="K272" i="2"/>
  <c r="L272" i="2"/>
  <c r="M272" i="2"/>
  <c r="J273" i="2"/>
  <c r="K273" i="2"/>
  <c r="L273" i="2"/>
  <c r="M273" i="2"/>
  <c r="J274" i="2"/>
  <c r="K274" i="2"/>
  <c r="L274" i="2"/>
  <c r="V274" i="2" s="1"/>
  <c r="M274" i="2"/>
  <c r="O274" i="2"/>
  <c r="J275" i="2"/>
  <c r="K275" i="2"/>
  <c r="L275" i="2"/>
  <c r="W275" i="2"/>
  <c r="M275" i="2"/>
  <c r="J276" i="2"/>
  <c r="K276" i="2"/>
  <c r="L276" i="2"/>
  <c r="M276" i="2"/>
  <c r="J277" i="2"/>
  <c r="K277" i="2"/>
  <c r="L277" i="2"/>
  <c r="M277" i="2"/>
  <c r="O277" i="2"/>
  <c r="J278" i="2"/>
  <c r="K278" i="2"/>
  <c r="L278" i="2"/>
  <c r="M278" i="2"/>
  <c r="J279" i="2"/>
  <c r="K279" i="2"/>
  <c r="L279" i="2"/>
  <c r="M279" i="2"/>
  <c r="J280" i="2"/>
  <c r="K280" i="2"/>
  <c r="L280" i="2"/>
  <c r="M280" i="2"/>
  <c r="O280" i="2"/>
  <c r="J281" i="2"/>
  <c r="K281" i="2"/>
  <c r="L281" i="2"/>
  <c r="M281" i="2"/>
  <c r="O281" i="2"/>
  <c r="J282" i="2"/>
  <c r="K282" i="2"/>
  <c r="U282" i="2" s="1"/>
  <c r="L282" i="2"/>
  <c r="M282" i="2"/>
  <c r="J285" i="2"/>
  <c r="K285" i="2"/>
  <c r="L285" i="2"/>
  <c r="M285" i="2"/>
  <c r="O285" i="2"/>
  <c r="J286" i="2"/>
  <c r="K286" i="2"/>
  <c r="L286" i="2"/>
  <c r="M286" i="2"/>
  <c r="U286" i="2"/>
  <c r="J287" i="2"/>
  <c r="K287" i="2"/>
  <c r="U287" i="2"/>
  <c r="L287" i="2"/>
  <c r="M287" i="2"/>
  <c r="V287" i="2" s="1"/>
  <c r="J288" i="2"/>
  <c r="K288" i="2"/>
  <c r="L288" i="2"/>
  <c r="M288" i="2"/>
  <c r="J289" i="2"/>
  <c r="K289" i="2"/>
  <c r="L289" i="2"/>
  <c r="M289" i="2"/>
  <c r="O289" i="2"/>
  <c r="J290" i="2"/>
  <c r="K290" i="2"/>
  <c r="L290" i="2"/>
  <c r="M290" i="2"/>
  <c r="O290" i="2"/>
  <c r="J291" i="2"/>
  <c r="K291" i="2"/>
  <c r="W291" i="2" s="1"/>
  <c r="L291" i="2"/>
  <c r="M291" i="2"/>
  <c r="J292" i="2"/>
  <c r="K292" i="2"/>
  <c r="L292" i="2"/>
  <c r="M292" i="2"/>
  <c r="V292" i="2" s="1"/>
  <c r="J293" i="2"/>
  <c r="K293" i="2"/>
  <c r="L293" i="2"/>
  <c r="V293" i="2"/>
  <c r="M293" i="2"/>
  <c r="J294" i="2"/>
  <c r="K294" i="2"/>
  <c r="V294" i="2"/>
  <c r="L294" i="2"/>
  <c r="M294" i="2"/>
  <c r="W294" i="2" s="1"/>
  <c r="O294" i="2"/>
  <c r="J295" i="2"/>
  <c r="K295" i="2"/>
  <c r="L295" i="2"/>
  <c r="V295" i="2" s="1"/>
  <c r="M295" i="2"/>
  <c r="O295" i="2"/>
  <c r="J296" i="2"/>
  <c r="K296" i="2"/>
  <c r="L296" i="2"/>
  <c r="V296" i="2"/>
  <c r="M296" i="2"/>
  <c r="J297" i="2"/>
  <c r="K297" i="2"/>
  <c r="L297" i="2"/>
  <c r="M297" i="2"/>
  <c r="U297" i="2" s="1"/>
  <c r="J298" i="2"/>
  <c r="K298" i="2"/>
  <c r="L298" i="2"/>
  <c r="M298" i="2"/>
  <c r="O298" i="2"/>
  <c r="J299" i="2"/>
  <c r="K299" i="2"/>
  <c r="L299" i="2"/>
  <c r="M299" i="2"/>
  <c r="O299" i="2"/>
  <c r="J300" i="2"/>
  <c r="K300" i="2"/>
  <c r="U300" i="2" s="1"/>
  <c r="L300" i="2"/>
  <c r="V300" i="2"/>
  <c r="M300" i="2"/>
  <c r="J301" i="2"/>
  <c r="K301" i="2"/>
  <c r="L301" i="2"/>
  <c r="M301" i="2"/>
  <c r="J302" i="2"/>
  <c r="K302" i="2"/>
  <c r="L302" i="2"/>
  <c r="V302" i="2"/>
  <c r="M302" i="2"/>
  <c r="O302" i="2"/>
  <c r="J303" i="2"/>
  <c r="K303" i="2"/>
  <c r="L303" i="2"/>
  <c r="M303" i="2"/>
  <c r="O303" i="2"/>
  <c r="J304" i="2"/>
  <c r="K304" i="2"/>
  <c r="L304" i="2"/>
  <c r="M304" i="2"/>
  <c r="W304" i="2"/>
  <c r="J305" i="2"/>
  <c r="K305" i="2"/>
  <c r="L305" i="2"/>
  <c r="M305" i="2"/>
  <c r="O305" i="2"/>
  <c r="J306" i="2"/>
  <c r="K306" i="2"/>
  <c r="V306" i="2" s="1"/>
  <c r="L306" i="2"/>
  <c r="M306" i="2"/>
  <c r="J307" i="2"/>
  <c r="K307" i="2"/>
  <c r="L307" i="2"/>
  <c r="M307" i="2"/>
  <c r="W307" i="2" s="1"/>
  <c r="J308" i="2"/>
  <c r="K308" i="2"/>
  <c r="L308" i="2"/>
  <c r="V308" i="2" s="1"/>
  <c r="M308" i="2"/>
  <c r="J309" i="2"/>
  <c r="K309" i="2"/>
  <c r="L309" i="2"/>
  <c r="M309" i="2"/>
  <c r="J310" i="2"/>
  <c r="K310" i="2"/>
  <c r="L310" i="2"/>
  <c r="M310" i="2"/>
  <c r="O310" i="2"/>
  <c r="J311" i="2"/>
  <c r="K311" i="2"/>
  <c r="L311" i="2"/>
  <c r="M311" i="2"/>
  <c r="W311" i="2"/>
  <c r="J312" i="2"/>
  <c r="K312" i="2"/>
  <c r="L312" i="2"/>
  <c r="M312" i="2"/>
  <c r="J313" i="2"/>
  <c r="K313" i="2"/>
  <c r="L313" i="2"/>
  <c r="V313" i="2"/>
  <c r="M313" i="2"/>
  <c r="O313" i="2"/>
  <c r="J343" i="2"/>
  <c r="K343" i="2"/>
  <c r="V343" i="2" s="1"/>
  <c r="L343" i="2"/>
  <c r="M343" i="2"/>
  <c r="O343" i="2"/>
  <c r="J344" i="2"/>
  <c r="K344" i="2"/>
  <c r="L344" i="2"/>
  <c r="M344" i="2"/>
  <c r="J160" i="2"/>
  <c r="K160" i="2"/>
  <c r="V160" i="2" s="1"/>
  <c r="L160" i="2"/>
  <c r="M160" i="2"/>
  <c r="O160" i="2"/>
  <c r="J161" i="2"/>
  <c r="K161" i="2"/>
  <c r="L161" i="2"/>
  <c r="M161" i="2"/>
  <c r="J162" i="2"/>
  <c r="K162" i="2"/>
  <c r="L162" i="2"/>
  <c r="V162" i="2" s="1"/>
  <c r="M162" i="2"/>
  <c r="J163" i="2"/>
  <c r="K163" i="2"/>
  <c r="U163" i="2"/>
  <c r="L163" i="2"/>
  <c r="M163" i="2"/>
  <c r="J164" i="2"/>
  <c r="K164" i="2"/>
  <c r="V164" i="2" s="1"/>
  <c r="L164" i="2"/>
  <c r="M164" i="2"/>
  <c r="J165" i="2"/>
  <c r="K165" i="2"/>
  <c r="L165" i="2"/>
  <c r="M165" i="2"/>
  <c r="O165" i="2"/>
  <c r="J166" i="2"/>
  <c r="K166" i="2"/>
  <c r="L166" i="2"/>
  <c r="M166" i="2"/>
  <c r="W166" i="2" s="1"/>
  <c r="J167" i="2"/>
  <c r="K167" i="2"/>
  <c r="L167" i="2"/>
  <c r="V167" i="2" s="1"/>
  <c r="M167" i="2"/>
  <c r="J168" i="2"/>
  <c r="K168" i="2"/>
  <c r="U168" i="2"/>
  <c r="L168" i="2"/>
  <c r="M168" i="2"/>
  <c r="O168" i="2"/>
  <c r="J169" i="2"/>
  <c r="K169" i="2"/>
  <c r="L169" i="2"/>
  <c r="M169" i="2"/>
  <c r="O169" i="2"/>
  <c r="J170" i="2"/>
  <c r="K170" i="2"/>
  <c r="L170" i="2"/>
  <c r="M170" i="2"/>
  <c r="W170" i="2" s="1"/>
  <c r="J171" i="2"/>
  <c r="K171" i="2"/>
  <c r="L171" i="2"/>
  <c r="V171" i="2"/>
  <c r="M171" i="2"/>
  <c r="J172" i="2"/>
  <c r="K172" i="2"/>
  <c r="L172" i="2"/>
  <c r="V172" i="2" s="1"/>
  <c r="M172" i="2"/>
  <c r="J173" i="2"/>
  <c r="K173" i="2"/>
  <c r="L173" i="2"/>
  <c r="V173" i="2" s="1"/>
  <c r="M173" i="2"/>
  <c r="J174" i="2"/>
  <c r="K174" i="2"/>
  <c r="L174" i="2"/>
  <c r="M174" i="2"/>
  <c r="J175" i="2"/>
  <c r="K175" i="2"/>
  <c r="L175" i="2"/>
  <c r="V175" i="2" s="1"/>
  <c r="M175" i="2"/>
  <c r="J176" i="2"/>
  <c r="K176" i="2"/>
  <c r="W176" i="2" s="1"/>
  <c r="L176" i="2"/>
  <c r="M176" i="2"/>
  <c r="J177" i="2"/>
  <c r="K177" i="2"/>
  <c r="L177" i="2"/>
  <c r="M177" i="2"/>
  <c r="O177" i="2"/>
  <c r="J178" i="2"/>
  <c r="K178" i="2"/>
  <c r="L178" i="2"/>
  <c r="M178" i="2"/>
  <c r="O178" i="2"/>
  <c r="J179" i="2"/>
  <c r="K179" i="2"/>
  <c r="U179" i="2"/>
  <c r="L179" i="2"/>
  <c r="M179" i="2"/>
  <c r="J180" i="2"/>
  <c r="K180" i="2"/>
  <c r="L180" i="2"/>
  <c r="M180" i="2"/>
  <c r="J181" i="2"/>
  <c r="K181" i="2"/>
  <c r="L181" i="2"/>
  <c r="M181" i="2"/>
  <c r="O181" i="2"/>
  <c r="J182" i="2"/>
  <c r="K182" i="2"/>
  <c r="L182" i="2"/>
  <c r="M182" i="2"/>
  <c r="W182" i="2" s="1"/>
  <c r="J183" i="2"/>
  <c r="K183" i="2"/>
  <c r="L183" i="2"/>
  <c r="V183" i="2" s="1"/>
  <c r="M183" i="2"/>
  <c r="J184" i="2"/>
  <c r="K184" i="2"/>
  <c r="L184" i="2"/>
  <c r="M184" i="2"/>
  <c r="J185" i="2"/>
  <c r="K185" i="2"/>
  <c r="V185" i="2"/>
  <c r="L185" i="2"/>
  <c r="M185" i="2"/>
  <c r="O185" i="2"/>
  <c r="J186" i="2"/>
  <c r="K186" i="2"/>
  <c r="L186" i="2"/>
  <c r="M186" i="2"/>
  <c r="O186" i="2"/>
  <c r="J187" i="2"/>
  <c r="K187" i="2"/>
  <c r="L187" i="2"/>
  <c r="V187" i="2"/>
  <c r="M187" i="2"/>
  <c r="J188" i="2"/>
  <c r="K188" i="2"/>
  <c r="L188" i="2"/>
  <c r="M188" i="2"/>
  <c r="O188" i="2"/>
  <c r="J130" i="2"/>
  <c r="K130" i="2"/>
  <c r="U130" i="2"/>
  <c r="L130" i="2"/>
  <c r="M130" i="2"/>
  <c r="O130" i="2"/>
  <c r="J131" i="2"/>
  <c r="K131" i="2"/>
  <c r="L131" i="2"/>
  <c r="M131" i="2"/>
  <c r="W131" i="2"/>
  <c r="J132" i="2"/>
  <c r="K132" i="2"/>
  <c r="L132" i="2"/>
  <c r="M132" i="2"/>
  <c r="W132" i="2" s="1"/>
  <c r="J133" i="2"/>
  <c r="K133" i="2"/>
  <c r="L133" i="2"/>
  <c r="W133" i="2" s="1"/>
  <c r="M133" i="2"/>
  <c r="O133" i="2"/>
  <c r="J134" i="2"/>
  <c r="K134" i="2"/>
  <c r="L134" i="2"/>
  <c r="M134" i="2"/>
  <c r="W134" i="2"/>
  <c r="O134" i="2"/>
  <c r="J135" i="2"/>
  <c r="K135" i="2"/>
  <c r="L135" i="2"/>
  <c r="W135" i="2" s="1"/>
  <c r="M135" i="2"/>
  <c r="J136" i="2"/>
  <c r="K136" i="2"/>
  <c r="V136" i="2" s="1"/>
  <c r="L136" i="2"/>
  <c r="M136" i="2"/>
  <c r="J137" i="2"/>
  <c r="K137" i="2"/>
  <c r="L137" i="2"/>
  <c r="M137" i="2"/>
  <c r="U137" i="2" s="1"/>
  <c r="J138" i="2"/>
  <c r="K138" i="2"/>
  <c r="L138" i="2"/>
  <c r="M138" i="2"/>
  <c r="J139" i="2"/>
  <c r="K139" i="2"/>
  <c r="L139" i="2"/>
  <c r="M139" i="2"/>
  <c r="W139" i="2"/>
  <c r="J140" i="2"/>
  <c r="K140" i="2"/>
  <c r="L140" i="2"/>
  <c r="V140" i="2" s="1"/>
  <c r="M140" i="2"/>
  <c r="J141" i="2"/>
  <c r="K141" i="2"/>
  <c r="L141" i="2"/>
  <c r="M141" i="2"/>
  <c r="J142" i="2"/>
  <c r="K142" i="2"/>
  <c r="L142" i="2"/>
  <c r="M142" i="2"/>
  <c r="O142" i="2"/>
  <c r="J143" i="2"/>
  <c r="K143" i="2"/>
  <c r="L143" i="2"/>
  <c r="M143" i="2"/>
  <c r="O143" i="2"/>
  <c r="J144" i="2"/>
  <c r="K144" i="2"/>
  <c r="L144" i="2"/>
  <c r="M144" i="2"/>
  <c r="J145" i="2"/>
  <c r="K145" i="2"/>
  <c r="L145" i="2"/>
  <c r="M145" i="2"/>
  <c r="O145" i="2"/>
  <c r="J146" i="2"/>
  <c r="K146" i="2"/>
  <c r="L146" i="2"/>
  <c r="M146" i="2"/>
  <c r="J147" i="2"/>
  <c r="K147" i="2"/>
  <c r="L147" i="2"/>
  <c r="V147" i="2" s="1"/>
  <c r="M147" i="2"/>
  <c r="O147" i="2"/>
  <c r="J148" i="2"/>
  <c r="K148" i="2"/>
  <c r="L148" i="2"/>
  <c r="V148" i="2" s="1"/>
  <c r="M148" i="2"/>
  <c r="J149" i="2"/>
  <c r="K149" i="2"/>
  <c r="L149" i="2"/>
  <c r="M149" i="2"/>
  <c r="J150" i="2"/>
  <c r="K150" i="2"/>
  <c r="L150" i="2"/>
  <c r="M150" i="2"/>
  <c r="O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O154" i="2"/>
  <c r="J155" i="2"/>
  <c r="K155" i="2"/>
  <c r="L155" i="2"/>
  <c r="M155" i="2"/>
  <c r="J156" i="2"/>
  <c r="K156" i="2"/>
  <c r="L156" i="2"/>
  <c r="M156" i="2"/>
  <c r="J157" i="2"/>
  <c r="K157" i="2"/>
  <c r="L157" i="2"/>
  <c r="M157" i="2"/>
  <c r="O157" i="2"/>
  <c r="K126" i="2"/>
  <c r="L126" i="2"/>
  <c r="M126" i="2"/>
  <c r="O126" i="2"/>
  <c r="K129" i="2"/>
  <c r="L129" i="2"/>
  <c r="M129" i="2"/>
  <c r="J129" i="2"/>
  <c r="E122" i="1"/>
  <c r="E123" i="1"/>
  <c r="E124" i="1"/>
  <c r="E125" i="1"/>
  <c r="E126" i="1"/>
  <c r="E127" i="1"/>
  <c r="E128" i="1"/>
  <c r="E129" i="1"/>
  <c r="AA129" i="1" s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3" i="1"/>
  <c r="Z213" i="1" s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AH232" i="1"/>
  <c r="E233" i="1"/>
  <c r="E234" i="1"/>
  <c r="E235" i="1"/>
  <c r="E236" i="1"/>
  <c r="AA236" i="1" s="1"/>
  <c r="E237" i="1"/>
  <c r="E238" i="1"/>
  <c r="E239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AG321" i="1" s="1"/>
  <c r="E322" i="1"/>
  <c r="E323" i="1"/>
  <c r="E324" i="1"/>
  <c r="E325" i="1"/>
  <c r="E326" i="1"/>
  <c r="E327" i="1"/>
  <c r="E328" i="1"/>
  <c r="E329" i="1"/>
  <c r="AA329" i="1" s="1"/>
  <c r="E330" i="1"/>
  <c r="E331" i="1"/>
  <c r="E332" i="1"/>
  <c r="E333" i="1"/>
  <c r="E334" i="1"/>
  <c r="E335" i="1"/>
  <c r="O214" i="1"/>
  <c r="AB214" i="1" s="1"/>
  <c r="O215" i="1"/>
  <c r="O216" i="1"/>
  <c r="O217" i="1"/>
  <c r="O218" i="1"/>
  <c r="AG218" i="1" s="1"/>
  <c r="O219" i="1"/>
  <c r="O220" i="1"/>
  <c r="AE220" i="1" s="1"/>
  <c r="O221" i="1"/>
  <c r="O222" i="1"/>
  <c r="AH222" i="1" s="1"/>
  <c r="O223" i="1"/>
  <c r="O224" i="1"/>
  <c r="O225" i="1"/>
  <c r="O226" i="1"/>
  <c r="AC226" i="1" s="1"/>
  <c r="M15" i="4" s="1"/>
  <c r="M40" i="4" s="1"/>
  <c r="O227" i="1"/>
  <c r="O228" i="1"/>
  <c r="O229" i="1"/>
  <c r="O230" i="1"/>
  <c r="AH230" i="1" s="1"/>
  <c r="O231" i="1"/>
  <c r="O232" i="1"/>
  <c r="AG232" i="1" s="1"/>
  <c r="O233" i="1"/>
  <c r="AE233" i="1" s="1"/>
  <c r="O234" i="1"/>
  <c r="AH234" i="1" s="1"/>
  <c r="O235" i="1"/>
  <c r="O236" i="1"/>
  <c r="AH236" i="1" s="1"/>
  <c r="O237" i="1"/>
  <c r="AH237" i="1" s="1"/>
  <c r="O238" i="1"/>
  <c r="O239" i="1"/>
  <c r="O250" i="1"/>
  <c r="O251" i="1"/>
  <c r="O252" i="1"/>
  <c r="O253" i="1"/>
  <c r="AC253" i="1" s="1"/>
  <c r="O254" i="1"/>
  <c r="O255" i="1"/>
  <c r="O256" i="1"/>
  <c r="O257" i="1"/>
  <c r="AC257" i="1" s="1"/>
  <c r="O258" i="1"/>
  <c r="O259" i="1"/>
  <c r="O260" i="1"/>
  <c r="O261" i="1"/>
  <c r="AH261" i="1" s="1"/>
  <c r="J14" i="4" s="1"/>
  <c r="J39" i="4" s="1"/>
  <c r="O262" i="1"/>
  <c r="O263" i="1"/>
  <c r="O264" i="1"/>
  <c r="O265" i="1"/>
  <c r="AC265" i="1" s="1"/>
  <c r="O266" i="1"/>
  <c r="O267" i="1"/>
  <c r="O268" i="1"/>
  <c r="O269" i="1"/>
  <c r="AC269" i="1" s="1"/>
  <c r="O270" i="1"/>
  <c r="O271" i="1"/>
  <c r="O272" i="1"/>
  <c r="O273" i="1"/>
  <c r="AG273" i="1" s="1"/>
  <c r="O274" i="1"/>
  <c r="O275" i="1"/>
  <c r="O279" i="1"/>
  <c r="O280" i="1"/>
  <c r="AH280" i="1" s="1"/>
  <c r="K3" i="4" s="1"/>
  <c r="O281" i="1"/>
  <c r="O282" i="1"/>
  <c r="O283" i="1"/>
  <c r="O284" i="1"/>
  <c r="AG284" i="1" s="1"/>
  <c r="O285" i="1"/>
  <c r="O286" i="1"/>
  <c r="O287" i="1"/>
  <c r="O288" i="1"/>
  <c r="AF288" i="1" s="1"/>
  <c r="O289" i="1"/>
  <c r="O290" i="1"/>
  <c r="O291" i="1"/>
  <c r="O292" i="1"/>
  <c r="AB292" i="1" s="1"/>
  <c r="O293" i="1"/>
  <c r="O294" i="1"/>
  <c r="O295" i="1"/>
  <c r="O296" i="1"/>
  <c r="AF296" i="1" s="1"/>
  <c r="O297" i="1"/>
  <c r="O298" i="1"/>
  <c r="O299" i="1"/>
  <c r="O300" i="1"/>
  <c r="O301" i="1"/>
  <c r="O302" i="1"/>
  <c r="O303" i="1"/>
  <c r="O304" i="1"/>
  <c r="O305" i="1"/>
  <c r="O309" i="1"/>
  <c r="O310" i="1"/>
  <c r="O311" i="1"/>
  <c r="AH311" i="1" s="1"/>
  <c r="L4" i="4" s="1"/>
  <c r="O312" i="1"/>
  <c r="O313" i="1"/>
  <c r="O314" i="1"/>
  <c r="O315" i="1"/>
  <c r="AH315" i="1" s="1"/>
  <c r="L8" i="4" s="1"/>
  <c r="O316" i="1"/>
  <c r="O317" i="1"/>
  <c r="O318" i="1"/>
  <c r="O319" i="1"/>
  <c r="AB319" i="1" s="1"/>
  <c r="O320" i="1"/>
  <c r="O321" i="1"/>
  <c r="O322" i="1"/>
  <c r="O323" i="1"/>
  <c r="AC323" i="1" s="1"/>
  <c r="O324" i="1"/>
  <c r="O325" i="1"/>
  <c r="O326" i="1"/>
  <c r="O327" i="1"/>
  <c r="AB327" i="1" s="1"/>
  <c r="O328" i="1"/>
  <c r="O329" i="1"/>
  <c r="O330" i="1"/>
  <c r="O331" i="1"/>
  <c r="O332" i="1"/>
  <c r="O333" i="1"/>
  <c r="O334" i="1"/>
  <c r="O335" i="1"/>
  <c r="AG335" i="1" s="1"/>
  <c r="O209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AH203" i="1" s="1"/>
  <c r="I22" i="4" s="1"/>
  <c r="I47" i="4" s="1"/>
  <c r="O204" i="1"/>
  <c r="O205" i="1"/>
  <c r="AB205" i="1" s="1"/>
  <c r="O206" i="1"/>
  <c r="O207" i="1"/>
  <c r="O208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22" i="1"/>
  <c r="O123" i="1"/>
  <c r="O124" i="1"/>
  <c r="AH124" i="1" s="1"/>
  <c r="H4" i="4" s="1"/>
  <c r="O125" i="1"/>
  <c r="O126" i="1"/>
  <c r="O127" i="1"/>
  <c r="O128" i="1"/>
  <c r="O129" i="1"/>
  <c r="O130" i="1"/>
  <c r="AB130" i="1" s="1"/>
  <c r="O131" i="1"/>
  <c r="O132" i="1"/>
  <c r="O133" i="1"/>
  <c r="O134" i="1"/>
  <c r="AC134" i="1" s="1"/>
  <c r="O135" i="1"/>
  <c r="O136" i="1"/>
  <c r="AH136" i="1" s="1"/>
  <c r="H16" i="4" s="1"/>
  <c r="H41" i="4" s="1"/>
  <c r="O137" i="1"/>
  <c r="O138" i="1"/>
  <c r="O139" i="1"/>
  <c r="O140" i="1"/>
  <c r="O141" i="1"/>
  <c r="O142" i="1"/>
  <c r="AA142" i="1" s="1"/>
  <c r="O143" i="1"/>
  <c r="O144" i="1"/>
  <c r="O145" i="1"/>
  <c r="O146" i="1"/>
  <c r="O147" i="1"/>
  <c r="O148" i="1"/>
  <c r="I122" i="1"/>
  <c r="I123" i="1"/>
  <c r="I124" i="1"/>
  <c r="I125" i="1"/>
  <c r="I126" i="1"/>
  <c r="I127" i="1"/>
  <c r="I128" i="1"/>
  <c r="I129" i="1"/>
  <c r="AB129" i="1" s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AB142" i="1"/>
  <c r="I143" i="1"/>
  <c r="I144" i="1"/>
  <c r="AC144" i="1" s="1"/>
  <c r="I145" i="1"/>
  <c r="I146" i="1"/>
  <c r="I147" i="1"/>
  <c r="I148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83" i="1"/>
  <c r="I184" i="1"/>
  <c r="I185" i="1"/>
  <c r="I186" i="1"/>
  <c r="I187" i="1"/>
  <c r="I188" i="1"/>
  <c r="I189" i="1"/>
  <c r="I190" i="1"/>
  <c r="AF190" i="1" s="1"/>
  <c r="I191" i="1"/>
  <c r="I192" i="1"/>
  <c r="I193" i="1"/>
  <c r="I194" i="1"/>
  <c r="AB194" i="1" s="1"/>
  <c r="I195" i="1"/>
  <c r="I196" i="1"/>
  <c r="I197" i="1"/>
  <c r="I198" i="1"/>
  <c r="AH198" i="1" s="1"/>
  <c r="I17" i="4" s="1"/>
  <c r="I42" i="4" s="1"/>
  <c r="I199" i="1"/>
  <c r="I200" i="1"/>
  <c r="I201" i="1"/>
  <c r="I202" i="1"/>
  <c r="I203" i="1"/>
  <c r="I204" i="1"/>
  <c r="I205" i="1"/>
  <c r="AF205" i="1"/>
  <c r="I206" i="1"/>
  <c r="I207" i="1"/>
  <c r="AG207" i="1" s="1"/>
  <c r="I208" i="1"/>
  <c r="I209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AB260" i="1" s="1"/>
  <c r="I261" i="1"/>
  <c r="I262" i="1"/>
  <c r="AA262" i="1" s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AA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AC303" i="1" s="1"/>
  <c r="I304" i="1"/>
  <c r="I305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AB332" i="1" s="1"/>
  <c r="AA332" i="1"/>
  <c r="I333" i="1"/>
  <c r="I334" i="1"/>
  <c r="I335" i="1"/>
  <c r="J126" i="2"/>
  <c r="O125" i="2"/>
  <c r="M125" i="2"/>
  <c r="L125" i="2"/>
  <c r="K125" i="2"/>
  <c r="J125" i="2"/>
  <c r="O124" i="2"/>
  <c r="M124" i="2"/>
  <c r="W124" i="2" s="1"/>
  <c r="L124" i="2"/>
  <c r="K124" i="2"/>
  <c r="J124" i="2"/>
  <c r="O123" i="2"/>
  <c r="M123" i="2"/>
  <c r="L123" i="2"/>
  <c r="U123" i="2" s="1"/>
  <c r="K123" i="2"/>
  <c r="J123" i="2"/>
  <c r="O122" i="2"/>
  <c r="M122" i="2"/>
  <c r="W122" i="2" s="1"/>
  <c r="L122" i="2"/>
  <c r="K122" i="2"/>
  <c r="V122" i="2"/>
  <c r="J122" i="2"/>
  <c r="O121" i="2"/>
  <c r="M121" i="2"/>
  <c r="L121" i="2"/>
  <c r="U121" i="2" s="1"/>
  <c r="K121" i="2"/>
  <c r="J121" i="2"/>
  <c r="O120" i="2"/>
  <c r="M120" i="2"/>
  <c r="L120" i="2"/>
  <c r="K120" i="2"/>
  <c r="J120" i="2"/>
  <c r="O119" i="2"/>
  <c r="M119" i="2"/>
  <c r="L119" i="2"/>
  <c r="K119" i="2"/>
  <c r="J119" i="2"/>
  <c r="O118" i="2"/>
  <c r="M118" i="2"/>
  <c r="L118" i="2"/>
  <c r="K118" i="2"/>
  <c r="J118" i="2"/>
  <c r="O117" i="2"/>
  <c r="M117" i="2"/>
  <c r="L117" i="2"/>
  <c r="K117" i="2"/>
  <c r="J117" i="2"/>
  <c r="O116" i="2"/>
  <c r="M116" i="2"/>
  <c r="L116" i="2"/>
  <c r="K116" i="2"/>
  <c r="J116" i="2"/>
  <c r="O115" i="2"/>
  <c r="M115" i="2"/>
  <c r="L115" i="2"/>
  <c r="K115" i="2"/>
  <c r="J115" i="2"/>
  <c r="O114" i="2"/>
  <c r="M114" i="2"/>
  <c r="W114" i="2" s="1"/>
  <c r="L114" i="2"/>
  <c r="K114" i="2"/>
  <c r="J114" i="2"/>
  <c r="O113" i="2"/>
  <c r="M113" i="2"/>
  <c r="L113" i="2"/>
  <c r="K113" i="2"/>
  <c r="J113" i="2"/>
  <c r="O112" i="2"/>
  <c r="M112" i="2"/>
  <c r="L112" i="2"/>
  <c r="K112" i="2"/>
  <c r="J112" i="2"/>
  <c r="O111" i="2"/>
  <c r="M111" i="2"/>
  <c r="L111" i="2"/>
  <c r="K111" i="2"/>
  <c r="V111" i="2" s="1"/>
  <c r="J111" i="2"/>
  <c r="O110" i="2"/>
  <c r="M110" i="2"/>
  <c r="V110" i="2"/>
  <c r="L110" i="2"/>
  <c r="K110" i="2"/>
  <c r="J110" i="2"/>
  <c r="O109" i="2"/>
  <c r="M109" i="2"/>
  <c r="L109" i="2"/>
  <c r="K109" i="2"/>
  <c r="U109" i="2"/>
  <c r="W109" i="2"/>
  <c r="J109" i="2"/>
  <c r="O108" i="2"/>
  <c r="M108" i="2"/>
  <c r="L108" i="2"/>
  <c r="K108" i="2"/>
  <c r="U108" i="2" s="1"/>
  <c r="J108" i="2"/>
  <c r="O107" i="2"/>
  <c r="M107" i="2"/>
  <c r="L107" i="2"/>
  <c r="K107" i="2"/>
  <c r="J107" i="2"/>
  <c r="O106" i="2"/>
  <c r="M106" i="2"/>
  <c r="L106" i="2"/>
  <c r="K106" i="2"/>
  <c r="U106" i="2"/>
  <c r="J106" i="2"/>
  <c r="O105" i="2"/>
  <c r="M105" i="2"/>
  <c r="L105" i="2"/>
  <c r="K105" i="2"/>
  <c r="J105" i="2"/>
  <c r="O104" i="2"/>
  <c r="M104" i="2"/>
  <c r="W104" i="2" s="1"/>
  <c r="L104" i="2"/>
  <c r="K104" i="2"/>
  <c r="J104" i="2"/>
  <c r="O103" i="2"/>
  <c r="M103" i="2"/>
  <c r="L103" i="2"/>
  <c r="W103" i="2" s="1"/>
  <c r="K103" i="2"/>
  <c r="J103" i="2"/>
  <c r="O102" i="2"/>
  <c r="M102" i="2"/>
  <c r="L102" i="2"/>
  <c r="K102" i="2"/>
  <c r="W102" i="2"/>
  <c r="J102" i="2"/>
  <c r="O101" i="2"/>
  <c r="M101" i="2"/>
  <c r="L101" i="2"/>
  <c r="V101" i="2" s="1"/>
  <c r="K101" i="2"/>
  <c r="J101" i="2"/>
  <c r="O100" i="2"/>
  <c r="M100" i="2"/>
  <c r="L100" i="2"/>
  <c r="K100" i="2"/>
  <c r="J100" i="2"/>
  <c r="O99" i="2"/>
  <c r="M99" i="2"/>
  <c r="L99" i="2"/>
  <c r="K99" i="2"/>
  <c r="W99" i="2" s="1"/>
  <c r="J99" i="2"/>
  <c r="O98" i="2"/>
  <c r="M98" i="2"/>
  <c r="L98" i="2"/>
  <c r="K98" i="2"/>
  <c r="J98" i="2"/>
  <c r="O95" i="2"/>
  <c r="M95" i="2"/>
  <c r="W95" i="2" s="1"/>
  <c r="L95" i="2"/>
  <c r="K95" i="2"/>
  <c r="J95" i="2"/>
  <c r="O94" i="2"/>
  <c r="M94" i="2"/>
  <c r="L94" i="2"/>
  <c r="K94" i="2"/>
  <c r="J94" i="2"/>
  <c r="O93" i="2"/>
  <c r="M93" i="2"/>
  <c r="W93" i="2" s="1"/>
  <c r="L93" i="2"/>
  <c r="K93" i="2"/>
  <c r="J93" i="2"/>
  <c r="O92" i="2"/>
  <c r="M92" i="2"/>
  <c r="L92" i="2"/>
  <c r="K92" i="2"/>
  <c r="U92" i="2" s="1"/>
  <c r="J92" i="2"/>
  <c r="O91" i="2"/>
  <c r="M91" i="2"/>
  <c r="L91" i="2"/>
  <c r="K91" i="2"/>
  <c r="J91" i="2"/>
  <c r="O90" i="2"/>
  <c r="M90" i="2"/>
  <c r="L90" i="2"/>
  <c r="K90" i="2"/>
  <c r="J90" i="2"/>
  <c r="O89" i="2"/>
  <c r="M89" i="2"/>
  <c r="L89" i="2"/>
  <c r="K89" i="2"/>
  <c r="J89" i="2"/>
  <c r="O88" i="2"/>
  <c r="M88" i="2"/>
  <c r="L88" i="2"/>
  <c r="U88" i="2" s="1"/>
  <c r="K88" i="2"/>
  <c r="J88" i="2"/>
  <c r="O87" i="2"/>
  <c r="M87" i="2"/>
  <c r="L87" i="2"/>
  <c r="U87" i="2"/>
  <c r="K87" i="2"/>
  <c r="J87" i="2"/>
  <c r="O86" i="2"/>
  <c r="M86" i="2"/>
  <c r="W86" i="2" s="1"/>
  <c r="L86" i="2"/>
  <c r="K86" i="2"/>
  <c r="J86" i="2"/>
  <c r="O85" i="2"/>
  <c r="M85" i="2"/>
  <c r="L85" i="2"/>
  <c r="K85" i="2"/>
  <c r="J85" i="2"/>
  <c r="O84" i="2"/>
  <c r="M84" i="2"/>
  <c r="L84" i="2"/>
  <c r="K84" i="2"/>
  <c r="U84" i="2" s="1"/>
  <c r="J84" i="2"/>
  <c r="O83" i="2"/>
  <c r="M83" i="2"/>
  <c r="L83" i="2"/>
  <c r="K83" i="2"/>
  <c r="J83" i="2"/>
  <c r="O82" i="2"/>
  <c r="M82" i="2"/>
  <c r="L82" i="2"/>
  <c r="K82" i="2"/>
  <c r="U82" i="2" s="1"/>
  <c r="J82" i="2"/>
  <c r="O81" i="2"/>
  <c r="M81" i="2"/>
  <c r="L81" i="2"/>
  <c r="V81" i="2" s="1"/>
  <c r="K81" i="2"/>
  <c r="J81" i="2"/>
  <c r="O80" i="2"/>
  <c r="M80" i="2"/>
  <c r="L80" i="2"/>
  <c r="K80" i="2"/>
  <c r="U80" i="2"/>
  <c r="J80" i="2"/>
  <c r="O79" i="2"/>
  <c r="M79" i="2"/>
  <c r="L79" i="2"/>
  <c r="V79" i="2" s="1"/>
  <c r="K79" i="2"/>
  <c r="J79" i="2"/>
  <c r="O78" i="2"/>
  <c r="M78" i="2"/>
  <c r="L78" i="2"/>
  <c r="K78" i="2"/>
  <c r="W78" i="2"/>
  <c r="J78" i="2"/>
  <c r="O77" i="2"/>
  <c r="M77" i="2"/>
  <c r="W77" i="2" s="1"/>
  <c r="L77" i="2"/>
  <c r="K77" i="2"/>
  <c r="J77" i="2"/>
  <c r="O76" i="2"/>
  <c r="M76" i="2"/>
  <c r="L76" i="2"/>
  <c r="K76" i="2"/>
  <c r="J76" i="2"/>
  <c r="O75" i="2"/>
  <c r="M75" i="2"/>
  <c r="L75" i="2"/>
  <c r="W75" i="2"/>
  <c r="K75" i="2"/>
  <c r="J75" i="2"/>
  <c r="O74" i="2"/>
  <c r="M74" i="2"/>
  <c r="W74" i="2" s="1"/>
  <c r="L74" i="2"/>
  <c r="K74" i="2"/>
  <c r="J74" i="2"/>
  <c r="O73" i="2"/>
  <c r="M73" i="2"/>
  <c r="L73" i="2"/>
  <c r="U73" i="2"/>
  <c r="Y73" i="2" s="1"/>
  <c r="Z73" i="2" s="1"/>
  <c r="K73" i="2"/>
  <c r="V73" i="2"/>
  <c r="J73" i="2"/>
  <c r="O72" i="2"/>
  <c r="M72" i="2"/>
  <c r="L72" i="2"/>
  <c r="K72" i="2"/>
  <c r="J72" i="2"/>
  <c r="O71" i="2"/>
  <c r="M71" i="2"/>
  <c r="U71" i="2" s="1"/>
  <c r="L71" i="2"/>
  <c r="K71" i="2"/>
  <c r="J71" i="2"/>
  <c r="O70" i="2"/>
  <c r="M70" i="2"/>
  <c r="L70" i="2"/>
  <c r="V70" i="2" s="1"/>
  <c r="K70" i="2"/>
  <c r="J70" i="2"/>
  <c r="O69" i="2"/>
  <c r="M69" i="2"/>
  <c r="L69" i="2"/>
  <c r="V69" i="2" s="1"/>
  <c r="K69" i="2"/>
  <c r="J69" i="2"/>
  <c r="O68" i="2"/>
  <c r="M68" i="2"/>
  <c r="L68" i="2"/>
  <c r="K68" i="2"/>
  <c r="J68" i="2"/>
  <c r="O67" i="2"/>
  <c r="M67" i="2"/>
  <c r="L67" i="2"/>
  <c r="W67" i="2"/>
  <c r="K67" i="2"/>
  <c r="J67" i="2"/>
  <c r="O64" i="2"/>
  <c r="M64" i="2"/>
  <c r="W64" i="2" s="1"/>
  <c r="L64" i="2"/>
  <c r="K64" i="2"/>
  <c r="J64" i="2"/>
  <c r="O63" i="2"/>
  <c r="M63" i="2"/>
  <c r="L63" i="2"/>
  <c r="K63" i="2"/>
  <c r="W63" i="2" s="1"/>
  <c r="J63" i="2"/>
  <c r="O62" i="2"/>
  <c r="M62" i="2"/>
  <c r="L62" i="2"/>
  <c r="K62" i="2"/>
  <c r="J62" i="2"/>
  <c r="O61" i="2"/>
  <c r="M61" i="2"/>
  <c r="L61" i="2"/>
  <c r="K61" i="2"/>
  <c r="J61" i="2"/>
  <c r="O60" i="2"/>
  <c r="M60" i="2"/>
  <c r="L60" i="2"/>
  <c r="K60" i="2"/>
  <c r="U60" i="2"/>
  <c r="J60" i="2"/>
  <c r="O59" i="2"/>
  <c r="M59" i="2"/>
  <c r="W59" i="2"/>
  <c r="L59" i="2"/>
  <c r="K59" i="2"/>
  <c r="J59" i="2"/>
  <c r="O58" i="2"/>
  <c r="M58" i="2"/>
  <c r="W58" i="2" s="1"/>
  <c r="L58" i="2"/>
  <c r="K58" i="2"/>
  <c r="J58" i="2"/>
  <c r="O57" i="2"/>
  <c r="M57" i="2"/>
  <c r="L57" i="2"/>
  <c r="K57" i="2"/>
  <c r="J57" i="2"/>
  <c r="O56" i="2"/>
  <c r="M56" i="2"/>
  <c r="W56" i="2" s="1"/>
  <c r="L56" i="2"/>
  <c r="K56" i="2"/>
  <c r="U56" i="2" s="1"/>
  <c r="J56" i="2"/>
  <c r="O55" i="2"/>
  <c r="M55" i="2"/>
  <c r="L55" i="2"/>
  <c r="U55" i="2"/>
  <c r="K55" i="2"/>
  <c r="J55" i="2"/>
  <c r="O54" i="2"/>
  <c r="M54" i="2"/>
  <c r="L54" i="2"/>
  <c r="K54" i="2"/>
  <c r="J54" i="2"/>
  <c r="O53" i="2"/>
  <c r="M53" i="2"/>
  <c r="L53" i="2"/>
  <c r="K53" i="2"/>
  <c r="J53" i="2"/>
  <c r="O52" i="2"/>
  <c r="M52" i="2"/>
  <c r="L52" i="2"/>
  <c r="K52" i="2"/>
  <c r="J52" i="2"/>
  <c r="O51" i="2"/>
  <c r="M51" i="2"/>
  <c r="W51" i="2"/>
  <c r="L51" i="2"/>
  <c r="K51" i="2"/>
  <c r="J51" i="2"/>
  <c r="O50" i="2"/>
  <c r="M50" i="2"/>
  <c r="L50" i="2"/>
  <c r="K50" i="2"/>
  <c r="W50" i="2"/>
  <c r="J50" i="2"/>
  <c r="O49" i="2"/>
  <c r="M49" i="2"/>
  <c r="W49" i="2"/>
  <c r="L49" i="2"/>
  <c r="K49" i="2"/>
  <c r="J49" i="2"/>
  <c r="O48" i="2"/>
  <c r="M48" i="2"/>
  <c r="L48" i="2"/>
  <c r="K48" i="2"/>
  <c r="U48" i="2"/>
  <c r="J48" i="2"/>
  <c r="O47" i="2"/>
  <c r="M47" i="2"/>
  <c r="L47" i="2"/>
  <c r="K47" i="2"/>
  <c r="J47" i="2"/>
  <c r="O46" i="2"/>
  <c r="M46" i="2"/>
  <c r="U46" i="2" s="1"/>
  <c r="L46" i="2"/>
  <c r="K46" i="2"/>
  <c r="J46" i="2"/>
  <c r="O45" i="2"/>
  <c r="M45" i="2"/>
  <c r="L45" i="2"/>
  <c r="K45" i="2"/>
  <c r="V45" i="2" s="1"/>
  <c r="J45" i="2"/>
  <c r="O44" i="2"/>
  <c r="M44" i="2"/>
  <c r="L44" i="2"/>
  <c r="K44" i="2"/>
  <c r="J44" i="2"/>
  <c r="O43" i="2"/>
  <c r="M43" i="2"/>
  <c r="L43" i="2"/>
  <c r="K43" i="2"/>
  <c r="J43" i="2"/>
  <c r="O42" i="2"/>
  <c r="M42" i="2"/>
  <c r="L42" i="2"/>
  <c r="K42" i="2"/>
  <c r="J42" i="2"/>
  <c r="O41" i="2"/>
  <c r="M41" i="2"/>
  <c r="L41" i="2"/>
  <c r="K41" i="2"/>
  <c r="J41" i="2"/>
  <c r="O40" i="2"/>
  <c r="M40" i="2"/>
  <c r="L40" i="2"/>
  <c r="K40" i="2"/>
  <c r="J40" i="2"/>
  <c r="O39" i="2"/>
  <c r="M39" i="2"/>
  <c r="L39" i="2"/>
  <c r="K39" i="2"/>
  <c r="J39" i="2"/>
  <c r="O38" i="2"/>
  <c r="M38" i="2"/>
  <c r="L38" i="2"/>
  <c r="V38" i="2" s="1"/>
  <c r="K38" i="2"/>
  <c r="J38" i="2"/>
  <c r="O37" i="2"/>
  <c r="M37" i="2"/>
  <c r="L37" i="2"/>
  <c r="K37" i="2"/>
  <c r="J37" i="2"/>
  <c r="O36" i="2"/>
  <c r="M36" i="2"/>
  <c r="L36" i="2"/>
  <c r="K36" i="2"/>
  <c r="J36" i="2"/>
  <c r="O33" i="2"/>
  <c r="M33" i="2"/>
  <c r="L33" i="2"/>
  <c r="K33" i="2"/>
  <c r="W33" i="2"/>
  <c r="J33" i="2"/>
  <c r="O32" i="2"/>
  <c r="M32" i="2"/>
  <c r="L32" i="2"/>
  <c r="K32" i="2"/>
  <c r="J32" i="2"/>
  <c r="O31" i="2"/>
  <c r="M31" i="2"/>
  <c r="L31" i="2"/>
  <c r="V31" i="2" s="1"/>
  <c r="Y31" i="2" s="1"/>
  <c r="Z31" i="2" s="1"/>
  <c r="K31" i="2"/>
  <c r="J31" i="2"/>
  <c r="O30" i="2"/>
  <c r="M30" i="2"/>
  <c r="L30" i="2"/>
  <c r="K30" i="2"/>
  <c r="J30" i="2"/>
  <c r="O29" i="2"/>
  <c r="M29" i="2"/>
  <c r="L29" i="2"/>
  <c r="V29" i="2" s="1"/>
  <c r="K29" i="2"/>
  <c r="J29" i="2"/>
  <c r="O28" i="2"/>
  <c r="M28" i="2"/>
  <c r="L28" i="2"/>
  <c r="K28" i="2"/>
  <c r="J28" i="2"/>
  <c r="O27" i="2"/>
  <c r="M27" i="2"/>
  <c r="L27" i="2"/>
  <c r="U27" i="2" s="1"/>
  <c r="K27" i="2"/>
  <c r="J27" i="2"/>
  <c r="O26" i="2"/>
  <c r="M26" i="2"/>
  <c r="W26" i="2" s="1"/>
  <c r="L26" i="2"/>
  <c r="K26" i="2"/>
  <c r="J26" i="2"/>
  <c r="O25" i="2"/>
  <c r="M25" i="2"/>
  <c r="L25" i="2"/>
  <c r="V25" i="2" s="1"/>
  <c r="K25" i="2"/>
  <c r="J25" i="2"/>
  <c r="O24" i="2"/>
  <c r="M24" i="2"/>
  <c r="W24" i="2" s="1"/>
  <c r="L24" i="2"/>
  <c r="K24" i="2"/>
  <c r="J24" i="2"/>
  <c r="O23" i="2"/>
  <c r="M23" i="2"/>
  <c r="L23" i="2"/>
  <c r="K23" i="2"/>
  <c r="J23" i="2"/>
  <c r="O22" i="2"/>
  <c r="M22" i="2"/>
  <c r="L22" i="2"/>
  <c r="K22" i="2"/>
  <c r="J22" i="2"/>
  <c r="O21" i="2"/>
  <c r="M21" i="2"/>
  <c r="W21" i="2" s="1"/>
  <c r="L21" i="2"/>
  <c r="K21" i="2"/>
  <c r="J21" i="2"/>
  <c r="O20" i="2"/>
  <c r="M20" i="2"/>
  <c r="L20" i="2"/>
  <c r="K20" i="2"/>
  <c r="W20" i="2" s="1"/>
  <c r="J20" i="2"/>
  <c r="O19" i="2"/>
  <c r="M19" i="2"/>
  <c r="L19" i="2"/>
  <c r="K19" i="2"/>
  <c r="J19" i="2"/>
  <c r="O18" i="2"/>
  <c r="M18" i="2"/>
  <c r="L18" i="2"/>
  <c r="K18" i="2"/>
  <c r="J18" i="2"/>
  <c r="O17" i="2"/>
  <c r="M17" i="2"/>
  <c r="L17" i="2"/>
  <c r="K17" i="2"/>
  <c r="V17" i="2" s="1"/>
  <c r="J17" i="2"/>
  <c r="O16" i="2"/>
  <c r="M16" i="2"/>
  <c r="L16" i="2"/>
  <c r="K16" i="2"/>
  <c r="J16" i="2"/>
  <c r="O15" i="2"/>
  <c r="M15" i="2"/>
  <c r="L15" i="2"/>
  <c r="K15" i="2"/>
  <c r="V15" i="2" s="1"/>
  <c r="J15" i="2"/>
  <c r="O14" i="2"/>
  <c r="M14" i="2"/>
  <c r="L14" i="2"/>
  <c r="K14" i="2"/>
  <c r="J14" i="2"/>
  <c r="O13" i="2"/>
  <c r="M13" i="2"/>
  <c r="L13" i="2"/>
  <c r="K13" i="2"/>
  <c r="J13" i="2"/>
  <c r="O12" i="2"/>
  <c r="M12" i="2"/>
  <c r="L12" i="2"/>
  <c r="K12" i="2"/>
  <c r="V12" i="2"/>
  <c r="J12" i="2"/>
  <c r="O11" i="2"/>
  <c r="M11" i="2"/>
  <c r="W11" i="2" s="1"/>
  <c r="L11" i="2"/>
  <c r="K11" i="2"/>
  <c r="J11" i="2"/>
  <c r="O10" i="2"/>
  <c r="M10" i="2"/>
  <c r="V10" i="2"/>
  <c r="L10" i="2"/>
  <c r="K10" i="2"/>
  <c r="U10" i="2" s="1"/>
  <c r="J10" i="2"/>
  <c r="O9" i="2"/>
  <c r="M9" i="2"/>
  <c r="L9" i="2"/>
  <c r="K9" i="2"/>
  <c r="J9" i="2"/>
  <c r="O8" i="2"/>
  <c r="M8" i="2"/>
  <c r="U8" i="2" s="1"/>
  <c r="L8" i="2"/>
  <c r="K8" i="2"/>
  <c r="J8" i="2"/>
  <c r="O7" i="2"/>
  <c r="M7" i="2"/>
  <c r="L7" i="2"/>
  <c r="K7" i="2"/>
  <c r="J7" i="2"/>
  <c r="O6" i="2"/>
  <c r="M6" i="2"/>
  <c r="L6" i="2"/>
  <c r="K6" i="2"/>
  <c r="U6" i="2" s="1"/>
  <c r="J6" i="2"/>
  <c r="O5" i="2"/>
  <c r="M5" i="2"/>
  <c r="L5" i="2"/>
  <c r="U5" i="2"/>
  <c r="K5" i="2"/>
  <c r="J5" i="2"/>
  <c r="I27" i="1"/>
  <c r="I28" i="1"/>
  <c r="I58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34" i="1"/>
  <c r="I35" i="1"/>
  <c r="I36" i="1"/>
  <c r="AH36" i="1" s="1"/>
  <c r="I37" i="1"/>
  <c r="I38" i="1"/>
  <c r="I39" i="1"/>
  <c r="I40" i="1"/>
  <c r="I41" i="1"/>
  <c r="I42" i="1"/>
  <c r="I43" i="1"/>
  <c r="I44" i="1"/>
  <c r="I45" i="1"/>
  <c r="I46" i="1"/>
  <c r="I47" i="1"/>
  <c r="I48" i="1"/>
  <c r="AG48" i="1" s="1"/>
  <c r="I49" i="1"/>
  <c r="I50" i="1"/>
  <c r="I51" i="1"/>
  <c r="I52" i="1"/>
  <c r="I53" i="1"/>
  <c r="I54" i="1"/>
  <c r="I55" i="1"/>
  <c r="I56" i="1"/>
  <c r="I2" i="1"/>
  <c r="I3" i="1"/>
  <c r="I4" i="1"/>
  <c r="I5" i="1"/>
  <c r="H18" i="1" s="1"/>
  <c r="I6" i="1"/>
  <c r="I7" i="1"/>
  <c r="I8" i="1"/>
  <c r="I9" i="1"/>
  <c r="AB9" i="1" s="1"/>
  <c r="I10" i="1"/>
  <c r="I11" i="1"/>
  <c r="I12" i="1"/>
  <c r="I13" i="1"/>
  <c r="I14" i="1"/>
  <c r="I15" i="1"/>
  <c r="I16" i="1"/>
  <c r="I17" i="1"/>
  <c r="I18" i="1"/>
  <c r="I19" i="1"/>
  <c r="I20" i="1"/>
  <c r="I21" i="1"/>
  <c r="AC21" i="1" s="1"/>
  <c r="D21" i="4" s="1"/>
  <c r="D46" i="4" s="1"/>
  <c r="I22" i="1"/>
  <c r="I23" i="1"/>
  <c r="I24" i="1"/>
  <c r="I25" i="1"/>
  <c r="AA25" i="1" s="1"/>
  <c r="I26" i="1"/>
  <c r="E2" i="1"/>
  <c r="AH2" i="1" s="1"/>
  <c r="E3" i="1"/>
  <c r="E4" i="1"/>
  <c r="E5" i="1"/>
  <c r="E6" i="1"/>
  <c r="E7" i="1"/>
  <c r="E8" i="1"/>
  <c r="AB8" i="1" s="1"/>
  <c r="E9" i="1"/>
  <c r="E10" i="1"/>
  <c r="E11" i="1"/>
  <c r="E12" i="1"/>
  <c r="AH12" i="1" s="1"/>
  <c r="E13" i="1"/>
  <c r="E14" i="1"/>
  <c r="AG14" i="1" s="1"/>
  <c r="E15" i="1"/>
  <c r="E16" i="1"/>
  <c r="AG16" i="1" s="1"/>
  <c r="E17" i="1"/>
  <c r="E18" i="1"/>
  <c r="AC18" i="1" s="1"/>
  <c r="D18" i="4" s="1"/>
  <c r="D43" i="4" s="1"/>
  <c r="E19" i="1"/>
  <c r="E20" i="1"/>
  <c r="AG20" i="1" s="1"/>
  <c r="E21" i="1"/>
  <c r="E22" i="1"/>
  <c r="E23" i="1"/>
  <c r="E24" i="1"/>
  <c r="E25" i="1"/>
  <c r="E26" i="1"/>
  <c r="E27" i="1"/>
  <c r="E28" i="1"/>
  <c r="E34" i="1"/>
  <c r="E35" i="1"/>
  <c r="AC35" i="1" s="1"/>
  <c r="E5" i="4" s="1"/>
  <c r="E36" i="1"/>
  <c r="E37" i="1"/>
  <c r="E38" i="1"/>
  <c r="E39" i="1"/>
  <c r="E40" i="1"/>
  <c r="E41" i="1"/>
  <c r="AB41" i="1" s="1"/>
  <c r="E42" i="1"/>
  <c r="E43" i="1"/>
  <c r="AC43" i="1" s="1"/>
  <c r="E13" i="4" s="1"/>
  <c r="E44" i="1"/>
  <c r="E45" i="1"/>
  <c r="AB45" i="1" s="1"/>
  <c r="E46" i="1"/>
  <c r="E47" i="1"/>
  <c r="AA47" i="1" s="1"/>
  <c r="E48" i="1"/>
  <c r="E49" i="1"/>
  <c r="E50" i="1"/>
  <c r="E51" i="1"/>
  <c r="E52" i="1"/>
  <c r="E53" i="1"/>
  <c r="E54" i="1"/>
  <c r="E55" i="1"/>
  <c r="AF55" i="1" s="1"/>
  <c r="E56" i="1"/>
  <c r="E57" i="1"/>
  <c r="E58" i="1"/>
  <c r="E62" i="1"/>
  <c r="E63" i="1"/>
  <c r="E64" i="1"/>
  <c r="AF64" i="1" s="1"/>
  <c r="E65" i="1"/>
  <c r="E66" i="1"/>
  <c r="E67" i="1"/>
  <c r="E68" i="1"/>
  <c r="E69" i="1"/>
  <c r="E70" i="1"/>
  <c r="E71" i="1"/>
  <c r="E72" i="1"/>
  <c r="E73" i="1"/>
  <c r="E74" i="1"/>
  <c r="AG74" i="1" s="1"/>
  <c r="E75" i="1"/>
  <c r="E76" i="1"/>
  <c r="AB76" i="1" s="1"/>
  <c r="E77" i="1"/>
  <c r="E78" i="1"/>
  <c r="E79" i="1"/>
  <c r="E80" i="1"/>
  <c r="AG80" i="1" s="1"/>
  <c r="E81" i="1"/>
  <c r="E82" i="1"/>
  <c r="E83" i="1"/>
  <c r="E84" i="1"/>
  <c r="E85" i="1"/>
  <c r="E86" i="1"/>
  <c r="E87" i="1"/>
  <c r="E88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O92" i="1"/>
  <c r="AG92" i="1" s="1"/>
  <c r="O93" i="1"/>
  <c r="O94" i="1"/>
  <c r="O95" i="1"/>
  <c r="O96" i="1"/>
  <c r="O97" i="1"/>
  <c r="O98" i="1"/>
  <c r="O99" i="1"/>
  <c r="O100" i="1"/>
  <c r="AH100" i="1" s="1"/>
  <c r="G10" i="4" s="1"/>
  <c r="O101" i="1"/>
  <c r="O102" i="1"/>
  <c r="AF102" i="1" s="1"/>
  <c r="O103" i="1"/>
  <c r="O104" i="1"/>
  <c r="AA104" i="1" s="1"/>
  <c r="O105" i="1"/>
  <c r="O106" i="1"/>
  <c r="O107" i="1"/>
  <c r="O108" i="1"/>
  <c r="AH108" i="1" s="1"/>
  <c r="G18" i="4" s="1"/>
  <c r="G43" i="4" s="1"/>
  <c r="O109" i="1"/>
  <c r="O110" i="1"/>
  <c r="AB110" i="1" s="1"/>
  <c r="O111" i="1"/>
  <c r="O112" i="1"/>
  <c r="AG112" i="1" s="1"/>
  <c r="O113" i="1"/>
  <c r="O114" i="1"/>
  <c r="AC114" i="1" s="1"/>
  <c r="O115" i="1"/>
  <c r="O116" i="1"/>
  <c r="AG116" i="1" s="1"/>
  <c r="O117" i="1"/>
  <c r="O118" i="1"/>
  <c r="O62" i="1"/>
  <c r="O63" i="1"/>
  <c r="AB63" i="1" s="1"/>
  <c r="O64" i="1"/>
  <c r="O65" i="1"/>
  <c r="O66" i="1"/>
  <c r="O67" i="1"/>
  <c r="AA67" i="1" s="1"/>
  <c r="O68" i="1"/>
  <c r="O69" i="1"/>
  <c r="O70" i="1"/>
  <c r="O71" i="1"/>
  <c r="AH71" i="1" s="1"/>
  <c r="O72" i="1"/>
  <c r="O73" i="1"/>
  <c r="O74" i="1"/>
  <c r="O75" i="1"/>
  <c r="AH75" i="1" s="1"/>
  <c r="O76" i="1"/>
  <c r="O77" i="1"/>
  <c r="O78" i="1"/>
  <c r="O79" i="1"/>
  <c r="O80" i="1"/>
  <c r="O81" i="1"/>
  <c r="AA81" i="1" s="1"/>
  <c r="O82" i="1"/>
  <c r="O83" i="1"/>
  <c r="AG83" i="1" s="1"/>
  <c r="O84" i="1"/>
  <c r="O85" i="1"/>
  <c r="O86" i="1"/>
  <c r="O87" i="1"/>
  <c r="AA87" i="1" s="1"/>
  <c r="O88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AB48" i="1" s="1"/>
  <c r="O49" i="1"/>
  <c r="O50" i="1"/>
  <c r="O51" i="1"/>
  <c r="O52" i="1"/>
  <c r="AH52" i="1" s="1"/>
  <c r="O53" i="1"/>
  <c r="O54" i="1"/>
  <c r="O55" i="1"/>
  <c r="O56" i="1"/>
  <c r="AB56" i="1" s="1"/>
  <c r="O57" i="1"/>
  <c r="O58" i="1"/>
  <c r="O2" i="1"/>
  <c r="O3" i="1"/>
  <c r="O4" i="1"/>
  <c r="O5" i="1"/>
  <c r="O6" i="1"/>
  <c r="O7" i="1"/>
  <c r="O8" i="1"/>
  <c r="O9" i="1"/>
  <c r="O10" i="1"/>
  <c r="O11" i="1"/>
  <c r="AB11" i="1" s="1"/>
  <c r="O12" i="1"/>
  <c r="O13" i="1"/>
  <c r="O14" i="1"/>
  <c r="O15" i="1"/>
  <c r="O16" i="1"/>
  <c r="O17" i="1"/>
  <c r="O18" i="1"/>
  <c r="O19" i="1"/>
  <c r="AB19" i="1" s="1"/>
  <c r="O20" i="1"/>
  <c r="O21" i="1"/>
  <c r="O22" i="1"/>
  <c r="O23" i="1"/>
  <c r="O24" i="1"/>
  <c r="O25" i="1"/>
  <c r="O26" i="1"/>
  <c r="O27" i="1"/>
  <c r="O28" i="1"/>
  <c r="U294" i="2"/>
  <c r="U292" i="2"/>
  <c r="U309" i="2"/>
  <c r="V298" i="2"/>
  <c r="V288" i="2"/>
  <c r="U308" i="2"/>
  <c r="U302" i="2"/>
  <c r="W293" i="2"/>
  <c r="U293" i="2"/>
  <c r="Y293" i="2" s="1"/>
  <c r="Z293" i="2" s="1"/>
  <c r="W287" i="2"/>
  <c r="V285" i="2"/>
  <c r="U273" i="2"/>
  <c r="U267" i="2"/>
  <c r="U257" i="2"/>
  <c r="W255" i="2"/>
  <c r="V258" i="2"/>
  <c r="V218" i="2"/>
  <c r="U215" i="2"/>
  <c r="U207" i="2"/>
  <c r="U191" i="2"/>
  <c r="W214" i="2"/>
  <c r="W212" i="2"/>
  <c r="W200" i="2"/>
  <c r="W198" i="2"/>
  <c r="U198" i="2"/>
  <c r="V54" i="2"/>
  <c r="W55" i="2"/>
  <c r="U59" i="2"/>
  <c r="V60" i="2"/>
  <c r="U63" i="2"/>
  <c r="W73" i="2"/>
  <c r="U75" i="2"/>
  <c r="V78" i="2"/>
  <c r="U101" i="2"/>
  <c r="V118" i="2"/>
  <c r="W54" i="2"/>
  <c r="W100" i="2"/>
  <c r="W110" i="2"/>
  <c r="V48" i="2"/>
  <c r="V75" i="2"/>
  <c r="AC251" i="1"/>
  <c r="Y287" i="2"/>
  <c r="Z287" i="2" s="1"/>
  <c r="AC326" i="1"/>
  <c r="AB310" i="1"/>
  <c r="V186" i="2"/>
  <c r="V182" i="2"/>
  <c r="V180" i="2"/>
  <c r="V169" i="2"/>
  <c r="V161" i="2"/>
  <c r="O121" i="3"/>
  <c r="S121" i="3" s="1"/>
  <c r="Y121" i="3" s="1"/>
  <c r="S111" i="3"/>
  <c r="Y111" i="3" s="1"/>
  <c r="O107" i="3"/>
  <c r="R107" i="3" s="1"/>
  <c r="O103" i="3"/>
  <c r="P103" i="3" s="1"/>
  <c r="O100" i="3"/>
  <c r="O86" i="3"/>
  <c r="O78" i="3"/>
  <c r="O66" i="3"/>
  <c r="O60" i="3"/>
  <c r="O56" i="3"/>
  <c r="O44" i="3"/>
  <c r="T44" i="3"/>
  <c r="Z44" i="3"/>
  <c r="T62" i="3"/>
  <c r="Z62" i="3" s="1"/>
  <c r="P62" i="3"/>
  <c r="T32" i="3"/>
  <c r="Z32" i="3" s="1"/>
  <c r="R32" i="3"/>
  <c r="X32" i="3"/>
  <c r="P32" i="3"/>
  <c r="O89" i="3"/>
  <c r="O85" i="3"/>
  <c r="O81" i="3"/>
  <c r="P81" i="3" s="1"/>
  <c r="O77" i="3"/>
  <c r="T77" i="3" s="1"/>
  <c r="Z77" i="3" s="1"/>
  <c r="O73" i="3"/>
  <c r="O71" i="3"/>
  <c r="R71" i="3" s="1"/>
  <c r="O67" i="3"/>
  <c r="S67" i="3"/>
  <c r="O63" i="3"/>
  <c r="Q63" i="3" s="1"/>
  <c r="O61" i="3"/>
  <c r="O59" i="3"/>
  <c r="O55" i="3"/>
  <c r="O51" i="3"/>
  <c r="O45" i="3"/>
  <c r="S45" i="3"/>
  <c r="Y45" i="3" s="1"/>
  <c r="P39" i="3"/>
  <c r="V39" i="3" s="1"/>
  <c r="O37" i="3"/>
  <c r="O11" i="3"/>
  <c r="R11" i="3" s="1"/>
  <c r="X11" i="3" s="1"/>
  <c r="S92" i="3"/>
  <c r="Y92" i="3"/>
  <c r="X71" i="3"/>
  <c r="R63" i="3"/>
  <c r="X63" i="3" s="1"/>
  <c r="S60" i="3"/>
  <c r="P59" i="3"/>
  <c r="R55" i="3"/>
  <c r="X55" i="3" s="1"/>
  <c r="S52" i="3"/>
  <c r="Y52" i="3" s="1"/>
  <c r="T39" i="3"/>
  <c r="Z39" i="3" s="1"/>
  <c r="R39" i="3"/>
  <c r="X39" i="3" s="1"/>
  <c r="R37" i="3"/>
  <c r="X37" i="3" s="1"/>
  <c r="R35" i="3"/>
  <c r="X35" i="3"/>
  <c r="S32" i="3"/>
  <c r="Y32" i="3" s="1"/>
  <c r="V32" i="3"/>
  <c r="AA32" i="3" s="1"/>
  <c r="U32" i="3"/>
  <c r="S51" i="3"/>
  <c r="Y51" i="3" s="1"/>
  <c r="W63" i="3"/>
  <c r="R52" i="3"/>
  <c r="X52" i="3" s="1"/>
  <c r="T41" i="3"/>
  <c r="Z41" i="3"/>
  <c r="T53" i="3"/>
  <c r="Z53" i="3" s="1"/>
  <c r="P52" i="3"/>
  <c r="V52" i="3"/>
  <c r="AB16" i="1"/>
  <c r="AH103" i="1"/>
  <c r="G13" i="4" s="1"/>
  <c r="AF103" i="1"/>
  <c r="AF99" i="1"/>
  <c r="W8" i="2"/>
  <c r="W10" i="2"/>
  <c r="U141" i="2"/>
  <c r="U139" i="2"/>
  <c r="Y139" i="2" s="1"/>
  <c r="Z139" i="2" s="1"/>
  <c r="U131" i="2"/>
  <c r="U341" i="2"/>
  <c r="V340" i="2"/>
  <c r="Y340" i="2" s="1"/>
  <c r="Z340" i="2" s="1"/>
  <c r="V339" i="2"/>
  <c r="W338" i="2"/>
  <c r="U333" i="2"/>
  <c r="V333" i="2"/>
  <c r="V332" i="2"/>
  <c r="V331" i="2"/>
  <c r="U158" i="2"/>
  <c r="Y198" i="2"/>
  <c r="Z198" i="2" s="1"/>
  <c r="V8" i="2"/>
  <c r="V47" i="2"/>
  <c r="U54" i="2"/>
  <c r="V63" i="2"/>
  <c r="X63" i="2"/>
  <c r="V103" i="2"/>
  <c r="U104" i="2"/>
  <c r="V117" i="2"/>
  <c r="W126" i="2"/>
  <c r="V157" i="2"/>
  <c r="W156" i="2"/>
  <c r="W154" i="2"/>
  <c r="V153" i="2"/>
  <c r="W152" i="2"/>
  <c r="V151" i="2"/>
  <c r="W150" i="2"/>
  <c r="V149" i="2"/>
  <c r="W148" i="2"/>
  <c r="W146" i="2"/>
  <c r="V145" i="2"/>
  <c r="U144" i="2"/>
  <c r="W142" i="2"/>
  <c r="U142" i="2"/>
  <c r="V141" i="2"/>
  <c r="W140" i="2"/>
  <c r="U140" i="2"/>
  <c r="V139" i="2"/>
  <c r="W138" i="2"/>
  <c r="V137" i="2"/>
  <c r="U134" i="2"/>
  <c r="U132" i="2"/>
  <c r="V131" i="2"/>
  <c r="W130" i="2"/>
  <c r="W187" i="2"/>
  <c r="U187" i="2"/>
  <c r="U186" i="2"/>
  <c r="U184" i="2"/>
  <c r="U183" i="2"/>
  <c r="U182" i="2"/>
  <c r="U181" i="2"/>
  <c r="U180" i="2"/>
  <c r="U177" i="2"/>
  <c r="U175" i="2"/>
  <c r="Y175" i="2"/>
  <c r="Z175" i="2" s="1"/>
  <c r="U174" i="2"/>
  <c r="U173" i="2"/>
  <c r="U169" i="2"/>
  <c r="Y169" i="2" s="1"/>
  <c r="Z169" i="2" s="1"/>
  <c r="U167" i="2"/>
  <c r="Y167" i="2"/>
  <c r="Z167" i="2" s="1"/>
  <c r="U165" i="2"/>
  <c r="U164" i="2"/>
  <c r="U162" i="2"/>
  <c r="U161" i="2"/>
  <c r="X161" i="2" s="1"/>
  <c r="U160" i="2"/>
  <c r="W313" i="2"/>
  <c r="V312" i="2"/>
  <c r="W298" i="2"/>
  <c r="W278" i="2"/>
  <c r="W270" i="2"/>
  <c r="V269" i="2"/>
  <c r="W262" i="2"/>
  <c r="V261" i="2"/>
  <c r="W218" i="2"/>
  <c r="W207" i="2"/>
  <c r="V194" i="2"/>
  <c r="V327" i="2"/>
  <c r="W326" i="2"/>
  <c r="V319" i="2"/>
  <c r="W317" i="2"/>
  <c r="V158" i="2"/>
  <c r="U11" i="2"/>
  <c r="U13" i="2"/>
  <c r="W13" i="2"/>
  <c r="U15" i="2"/>
  <c r="X15" i="2"/>
  <c r="W15" i="2"/>
  <c r="U17" i="2"/>
  <c r="Y17" i="2" s="1"/>
  <c r="Z17" i="2" s="1"/>
  <c r="W17" i="2"/>
  <c r="V20" i="2"/>
  <c r="Y20" i="2" s="1"/>
  <c r="U21" i="2"/>
  <c r="V22" i="2"/>
  <c r="W23" i="2"/>
  <c r="U25" i="2"/>
  <c r="V28" i="2"/>
  <c r="U29" i="2"/>
  <c r="V30" i="2"/>
  <c r="U31" i="2"/>
  <c r="X31" i="2"/>
  <c r="W31" i="2"/>
  <c r="V32" i="2"/>
  <c r="U33" i="2"/>
  <c r="V36" i="2"/>
  <c r="W37" i="2"/>
  <c r="V43" i="2"/>
  <c r="V61" i="2"/>
  <c r="U102" i="2"/>
  <c r="U156" i="2"/>
  <c r="Y156" i="2" s="1"/>
  <c r="U154" i="2"/>
  <c r="Y154" i="2" s="1"/>
  <c r="Z154" i="2" s="1"/>
  <c r="U152" i="2"/>
  <c r="U148" i="2"/>
  <c r="X148" i="2" s="1"/>
  <c r="U146" i="2"/>
  <c r="U339" i="2"/>
  <c r="V338" i="2"/>
  <c r="U331" i="2"/>
  <c r="V330" i="2"/>
  <c r="V321" i="2"/>
  <c r="U318" i="2"/>
  <c r="Y318" i="2" s="1"/>
  <c r="Z318" i="2" s="1"/>
  <c r="V34" i="2"/>
  <c r="V65" i="2"/>
  <c r="Y65" i="2" s="1"/>
  <c r="Z65" i="2" s="1"/>
  <c r="V96" i="2"/>
  <c r="V127" i="2"/>
  <c r="W12" i="2"/>
  <c r="W18" i="2"/>
  <c r="W22" i="2"/>
  <c r="W30" i="2"/>
  <c r="W32" i="2"/>
  <c r="W36" i="2"/>
  <c r="V123" i="2"/>
  <c r="W157" i="2"/>
  <c r="U157" i="2"/>
  <c r="V156" i="2"/>
  <c r="W155" i="2"/>
  <c r="U155" i="2"/>
  <c r="V154" i="2"/>
  <c r="W153" i="2"/>
  <c r="V152" i="2"/>
  <c r="W151" i="2"/>
  <c r="U151" i="2"/>
  <c r="X151" i="2"/>
  <c r="W149" i="2"/>
  <c r="U149" i="2"/>
  <c r="X149" i="2" s="1"/>
  <c r="W147" i="2"/>
  <c r="U147" i="2"/>
  <c r="V146" i="2"/>
  <c r="Y146" i="2" s="1"/>
  <c r="W145" i="2"/>
  <c r="U145" i="2"/>
  <c r="Y145" i="2" s="1"/>
  <c r="Z145" i="2" s="1"/>
  <c r="V310" i="2"/>
  <c r="W299" i="2"/>
  <c r="W286" i="2"/>
  <c r="V275" i="2"/>
  <c r="V267" i="2"/>
  <c r="V263" i="2"/>
  <c r="V255" i="2"/>
  <c r="Y255" i="2"/>
  <c r="Z255" i="2" s="1"/>
  <c r="W201" i="2"/>
  <c r="W197" i="2"/>
  <c r="U34" i="2"/>
  <c r="U65" i="2"/>
  <c r="U96" i="2"/>
  <c r="X96" i="2" s="1"/>
  <c r="U127" i="2"/>
  <c r="X127" i="2"/>
  <c r="W6" i="2"/>
  <c r="W5" i="2"/>
  <c r="W185" i="2"/>
  <c r="W183" i="2"/>
  <c r="W179" i="2"/>
  <c r="W175" i="2"/>
  <c r="W171" i="2"/>
  <c r="W169" i="2"/>
  <c r="W167" i="2"/>
  <c r="X167" i="2"/>
  <c r="W165" i="2"/>
  <c r="W161" i="2"/>
  <c r="W341" i="2"/>
  <c r="X341" i="2" s="1"/>
  <c r="U338" i="2"/>
  <c r="W333" i="2"/>
  <c r="X333" i="2"/>
  <c r="W329" i="2"/>
  <c r="W325" i="2"/>
  <c r="U126" i="2"/>
  <c r="W144" i="2"/>
  <c r="X255" i="2"/>
  <c r="X169" i="2"/>
  <c r="AA289" i="1"/>
  <c r="AH293" i="1"/>
  <c r="K16" i="4" s="1"/>
  <c r="K41" i="4" s="1"/>
  <c r="AA303" i="1"/>
  <c r="AA95" i="1"/>
  <c r="AA103" i="1"/>
  <c r="AC88" i="1"/>
  <c r="F28" i="4" s="1"/>
  <c r="F53" i="4" s="1"/>
  <c r="AH111" i="1"/>
  <c r="G21" i="4" s="1"/>
  <c r="G46" i="4" s="1"/>
  <c r="AC95" i="1"/>
  <c r="AF115" i="1"/>
  <c r="AA107" i="1"/>
  <c r="AF266" i="1"/>
  <c r="AC16" i="1"/>
  <c r="D16" i="4" s="1"/>
  <c r="D41" i="4" s="1"/>
  <c r="AF16" i="1"/>
  <c r="AH332" i="1"/>
  <c r="L25" i="4" s="1"/>
  <c r="L50" i="4" s="1"/>
  <c r="AG310" i="1"/>
  <c r="AF328" i="1"/>
  <c r="AG332" i="1"/>
  <c r="AF24" i="1"/>
  <c r="AC14" i="1"/>
  <c r="D14" i="4" s="1"/>
  <c r="D39" i="4" s="1"/>
  <c r="AH16" i="1"/>
  <c r="AC293" i="1"/>
  <c r="AG289" i="1"/>
  <c r="AF274" i="1"/>
  <c r="AB270" i="1"/>
  <c r="AC266" i="1"/>
  <c r="AC254" i="1"/>
  <c r="AC328" i="1"/>
  <c r="AA69" i="1"/>
  <c r="AB54" i="1"/>
  <c r="AF54" i="1"/>
  <c r="AH34" i="1"/>
  <c r="AC82" i="1"/>
  <c r="F22" i="4" s="1"/>
  <c r="F47" i="4" s="1"/>
  <c r="AG78" i="1"/>
  <c r="AB66" i="1"/>
  <c r="AB328" i="1"/>
  <c r="AA328" i="1"/>
  <c r="AB285" i="1"/>
  <c r="AC59" i="1"/>
  <c r="E29" i="4" s="1"/>
  <c r="E54" i="4" s="1"/>
  <c r="AG119" i="1"/>
  <c r="AF45" i="1"/>
  <c r="AG111" i="1"/>
  <c r="AH28" i="1"/>
  <c r="V219" i="2"/>
  <c r="U219" i="2"/>
  <c r="Y131" i="2"/>
  <c r="Z131" i="2" s="1"/>
  <c r="X131" i="2"/>
  <c r="X139" i="2"/>
  <c r="X107" i="3"/>
  <c r="Q107" i="3"/>
  <c r="W107" i="3" s="1"/>
  <c r="U111" i="2"/>
  <c r="W111" i="2"/>
  <c r="X111" i="2" s="1"/>
  <c r="W113" i="2"/>
  <c r="V114" i="2"/>
  <c r="U115" i="2"/>
  <c r="V115" i="2"/>
  <c r="AF137" i="1"/>
  <c r="Y333" i="2"/>
  <c r="Z333" i="2"/>
  <c r="Z146" i="2"/>
  <c r="W112" i="2"/>
  <c r="V112" i="2"/>
  <c r="U113" i="2"/>
  <c r="V113" i="2"/>
  <c r="W115" i="2"/>
  <c r="U124" i="2"/>
  <c r="X124" i="2" s="1"/>
  <c r="V124" i="2"/>
  <c r="W125" i="2"/>
  <c r="U125" i="2"/>
  <c r="AF258" i="1"/>
  <c r="Y148" i="2"/>
  <c r="Z148" i="2" s="1"/>
  <c r="Z156" i="2"/>
  <c r="X156" i="2"/>
  <c r="X218" i="2"/>
  <c r="Y218" i="2"/>
  <c r="Z218" i="2" s="1"/>
  <c r="U114" i="2"/>
  <c r="X114" i="2" s="1"/>
  <c r="Q37" i="3"/>
  <c r="W37" i="3"/>
  <c r="S41" i="3"/>
  <c r="Y41" i="3" s="1"/>
  <c r="Q45" i="3"/>
  <c r="W45" i="3" s="1"/>
  <c r="P45" i="3"/>
  <c r="V45" i="3" s="1"/>
  <c r="R49" i="3"/>
  <c r="X49" i="3"/>
  <c r="S49" i="3"/>
  <c r="Y49" i="3" s="1"/>
  <c r="T49" i="3"/>
  <c r="Z49" i="3" s="1"/>
  <c r="Q49" i="3"/>
  <c r="W49" i="3" s="1"/>
  <c r="Q53" i="3"/>
  <c r="S53" i="3"/>
  <c r="Y53" i="3" s="1"/>
  <c r="S57" i="3"/>
  <c r="Y57" i="3" s="1"/>
  <c r="Q57" i="3"/>
  <c r="Q61" i="3"/>
  <c r="W61" i="3"/>
  <c r="P61" i="3"/>
  <c r="V61" i="3"/>
  <c r="T65" i="3"/>
  <c r="Z65" i="3"/>
  <c r="R65" i="3"/>
  <c r="X65" i="3"/>
  <c r="S65" i="3"/>
  <c r="Y65" i="3"/>
  <c r="T81" i="3"/>
  <c r="Z81" i="3"/>
  <c r="S81" i="3"/>
  <c r="Y81" i="3"/>
  <c r="P89" i="3"/>
  <c r="Q93" i="3"/>
  <c r="W93" i="3" s="1"/>
  <c r="R93" i="3"/>
  <c r="X93" i="3"/>
  <c r="S93" i="3"/>
  <c r="Y93" i="3" s="1"/>
  <c r="W184" i="2"/>
  <c r="V184" i="2"/>
  <c r="X184" i="2" s="1"/>
  <c r="W174" i="2"/>
  <c r="Y174" i="2" s="1"/>
  <c r="Z174" i="2" s="1"/>
  <c r="V174" i="2"/>
  <c r="W310" i="2"/>
  <c r="U310" i="2"/>
  <c r="U307" i="2"/>
  <c r="Y307" i="2"/>
  <c r="Z307" i="2" s="1"/>
  <c r="V307" i="2"/>
  <c r="V304" i="2"/>
  <c r="U304" i="2"/>
  <c r="Y304" i="2" s="1"/>
  <c r="Z304" i="2" s="1"/>
  <c r="U296" i="2"/>
  <c r="U295" i="2"/>
  <c r="W295" i="2"/>
  <c r="Y295" i="2" s="1"/>
  <c r="Z295" i="2" s="1"/>
  <c r="W276" i="2"/>
  <c r="V276" i="2"/>
  <c r="U276" i="2"/>
  <c r="U275" i="2"/>
  <c r="Y275" i="2"/>
  <c r="Z275" i="2" s="1"/>
  <c r="W272" i="2"/>
  <c r="X272" i="2"/>
  <c r="U272" i="2"/>
  <c r="V272" i="2"/>
  <c r="U270" i="2"/>
  <c r="Y270" i="2" s="1"/>
  <c r="X270" i="2"/>
  <c r="V270" i="2"/>
  <c r="Z270" i="2"/>
  <c r="U263" i="2"/>
  <c r="Y263" i="2"/>
  <c r="Z263" i="2" s="1"/>
  <c r="W263" i="2"/>
  <c r="U261" i="2"/>
  <c r="W261" i="2"/>
  <c r="Y261" i="2" s="1"/>
  <c r="Z261" i="2" s="1"/>
  <c r="T40" i="3"/>
  <c r="Z40" i="3"/>
  <c r="S40" i="3"/>
  <c r="Y40" i="3"/>
  <c r="S56" i="3"/>
  <c r="Y56" i="3"/>
  <c r="R66" i="3"/>
  <c r="X66" i="3"/>
  <c r="T100" i="3"/>
  <c r="Z100" i="3"/>
  <c r="R100" i="3"/>
  <c r="X100" i="3"/>
  <c r="AF37" i="1"/>
  <c r="U22" i="2"/>
  <c r="X22" i="2" s="1"/>
  <c r="W168" i="2"/>
  <c r="V168" i="2"/>
  <c r="U343" i="2"/>
  <c r="W309" i="2"/>
  <c r="Y309" i="2" s="1"/>
  <c r="Z309" i="2" s="1"/>
  <c r="V309" i="2"/>
  <c r="V268" i="2"/>
  <c r="U268" i="2"/>
  <c r="U264" i="2"/>
  <c r="V264" i="2"/>
  <c r="R111" i="3"/>
  <c r="X111" i="3"/>
  <c r="U58" i="2"/>
  <c r="Y58" i="2" s="1"/>
  <c r="V58" i="2"/>
  <c r="V206" i="2"/>
  <c r="Y206" i="2" s="1"/>
  <c r="Z206" i="2" s="1"/>
  <c r="U206" i="2"/>
  <c r="U205" i="2"/>
  <c r="V205" i="2"/>
  <c r="Y205" i="2"/>
  <c r="Z205" i="2" s="1"/>
  <c r="V193" i="2"/>
  <c r="U193" i="2"/>
  <c r="Y193" i="2" s="1"/>
  <c r="Z193" i="2" s="1"/>
  <c r="V191" i="2"/>
  <c r="Y191" i="2"/>
  <c r="Z191" i="2" s="1"/>
  <c r="O31" i="3"/>
  <c r="Q118" i="3"/>
  <c r="W118" i="3" s="1"/>
  <c r="O117" i="3"/>
  <c r="P117" i="3"/>
  <c r="V117" i="3"/>
  <c r="O113" i="3"/>
  <c r="T113" i="3" s="1"/>
  <c r="T111" i="3"/>
  <c r="Z111" i="3" s="1"/>
  <c r="P111" i="3"/>
  <c r="O109" i="3"/>
  <c r="T107" i="3"/>
  <c r="Z107" i="3"/>
  <c r="P107" i="3"/>
  <c r="O105" i="3"/>
  <c r="R105" i="3"/>
  <c r="X105" i="3"/>
  <c r="T103" i="3"/>
  <c r="V103" i="3"/>
  <c r="O99" i="3"/>
  <c r="S99" i="3"/>
  <c r="Y99" i="3" s="1"/>
  <c r="O98" i="3"/>
  <c r="Q98" i="3"/>
  <c r="O94" i="3"/>
  <c r="O88" i="3"/>
  <c r="Q88" i="3"/>
  <c r="O84" i="3"/>
  <c r="O80" i="3"/>
  <c r="T78" i="3"/>
  <c r="Z78" i="3"/>
  <c r="O76" i="3"/>
  <c r="O72" i="3"/>
  <c r="R72" i="3"/>
  <c r="X72" i="3"/>
  <c r="T66" i="3"/>
  <c r="Z66" i="3" s="1"/>
  <c r="O64" i="3"/>
  <c r="O54" i="3"/>
  <c r="Q54" i="3" s="1"/>
  <c r="W54" i="3" s="1"/>
  <c r="O50" i="3"/>
  <c r="O46" i="3"/>
  <c r="T46" i="3" s="1"/>
  <c r="Z46" i="3" s="1"/>
  <c r="O38" i="3"/>
  <c r="O34" i="3"/>
  <c r="Q103" i="3"/>
  <c r="W103" i="3" s="1"/>
  <c r="R103" i="3"/>
  <c r="X103" i="3" s="1"/>
  <c r="S103" i="3"/>
  <c r="Y103" i="3" s="1"/>
  <c r="Y257" i="2"/>
  <c r="Z257" i="2" s="1"/>
  <c r="U30" i="2"/>
  <c r="X30" i="2" s="1"/>
  <c r="V59" i="2"/>
  <c r="X59" i="2" s="1"/>
  <c r="V204" i="2"/>
  <c r="U204" i="2"/>
  <c r="W204" i="2"/>
  <c r="V197" i="2"/>
  <c r="U192" i="2"/>
  <c r="Q92" i="3"/>
  <c r="W92" i="3"/>
  <c r="R92" i="3"/>
  <c r="X92" i="3"/>
  <c r="T92" i="3"/>
  <c r="Z92" i="3"/>
  <c r="P92" i="3"/>
  <c r="V92" i="3"/>
  <c r="U36" i="2"/>
  <c r="X36" i="2" s="1"/>
  <c r="V64" i="2"/>
  <c r="V74" i="2"/>
  <c r="U74" i="2"/>
  <c r="Y74" i="2" s="1"/>
  <c r="Z74" i="2" s="1"/>
  <c r="U77" i="2"/>
  <c r="V77" i="2"/>
  <c r="U107" i="2"/>
  <c r="U118" i="2"/>
  <c r="AC211" i="1"/>
  <c r="AC9" i="1"/>
  <c r="D9" i="4" s="1"/>
  <c r="V71" i="2"/>
  <c r="W71" i="2"/>
  <c r="V108" i="2"/>
  <c r="X108" i="2" s="1"/>
  <c r="W108" i="2"/>
  <c r="U12" i="2"/>
  <c r="X12" i="2" s="1"/>
  <c r="Y12" i="2"/>
  <c r="Z12" i="2" s="1"/>
  <c r="U20" i="2"/>
  <c r="W282" i="2"/>
  <c r="V202" i="2"/>
  <c r="U24" i="2"/>
  <c r="U32" i="2"/>
  <c r="Y32" i="2"/>
  <c r="Z32" i="2" s="1"/>
  <c r="V39" i="2"/>
  <c r="W48" i="2"/>
  <c r="X48" i="2" s="1"/>
  <c r="V49" i="2"/>
  <c r="U52" i="2"/>
  <c r="V52" i="2"/>
  <c r="U78" i="2"/>
  <c r="X78" i="2" s="1"/>
  <c r="V109" i="2"/>
  <c r="X109" i="2" s="1"/>
  <c r="H283" i="1"/>
  <c r="AB303" i="1"/>
  <c r="W188" i="2"/>
  <c r="U291" i="2"/>
  <c r="V291" i="2"/>
  <c r="U290" i="2"/>
  <c r="W280" i="2"/>
  <c r="W274" i="2"/>
  <c r="X274" i="2" s="1"/>
  <c r="U274" i="2"/>
  <c r="V265" i="2"/>
  <c r="U265" i="2"/>
  <c r="V196" i="2"/>
  <c r="W335" i="2"/>
  <c r="V335" i="2"/>
  <c r="U317" i="2"/>
  <c r="W180" i="2"/>
  <c r="Y180" i="2" s="1"/>
  <c r="Z180" i="2" s="1"/>
  <c r="X180" i="2"/>
  <c r="W172" i="2"/>
  <c r="W164" i="2"/>
  <c r="Y164" i="2" s="1"/>
  <c r="Z164" i="2" s="1"/>
  <c r="W266" i="2"/>
  <c r="W258" i="2"/>
  <c r="X258" i="2" s="1"/>
  <c r="V212" i="2"/>
  <c r="U325" i="2"/>
  <c r="W283" i="2"/>
  <c r="AC249" i="1"/>
  <c r="W186" i="2"/>
  <c r="W162" i="2"/>
  <c r="W296" i="2"/>
  <c r="W268" i="2"/>
  <c r="V257" i="2"/>
  <c r="X257" i="2"/>
  <c r="V214" i="2"/>
  <c r="W339" i="2"/>
  <c r="W328" i="2"/>
  <c r="W219" i="2"/>
  <c r="Y229" i="2"/>
  <c r="Z229" i="2"/>
  <c r="X162" i="2"/>
  <c r="U92" i="3"/>
  <c r="AA92" i="3"/>
  <c r="P46" i="3"/>
  <c r="V46" i="3"/>
  <c r="T54" i="3"/>
  <c r="Z54" i="3"/>
  <c r="P72" i="3"/>
  <c r="V72" i="3"/>
  <c r="S72" i="3"/>
  <c r="Y72" i="3"/>
  <c r="AA72" i="3" s="1"/>
  <c r="Q72" i="3"/>
  <c r="W72" i="3"/>
  <c r="T88" i="3"/>
  <c r="Z88" i="3"/>
  <c r="R88" i="3"/>
  <c r="X88" i="3"/>
  <c r="Q95" i="3"/>
  <c r="W95" i="3" s="1"/>
  <c r="U95" i="3"/>
  <c r="X95" i="3"/>
  <c r="P95" i="3"/>
  <c r="V95" i="3" s="1"/>
  <c r="T95" i="3"/>
  <c r="Z95" i="3"/>
  <c r="S95" i="3"/>
  <c r="Y95" i="3"/>
  <c r="V107" i="3"/>
  <c r="S113" i="3"/>
  <c r="Y113" i="3" s="1"/>
  <c r="R113" i="3"/>
  <c r="X113" i="3" s="1"/>
  <c r="P113" i="3"/>
  <c r="V113" i="3" s="1"/>
  <c r="Z113" i="3"/>
  <c r="W53" i="3"/>
  <c r="P98" i="3"/>
  <c r="W98" i="3"/>
  <c r="X191" i="2"/>
  <c r="X263" i="2"/>
  <c r="Y272" i="2"/>
  <c r="Z272" i="2"/>
  <c r="Y310" i="2"/>
  <c r="Z310" i="2"/>
  <c r="X310" i="2"/>
  <c r="U49" i="3"/>
  <c r="Y114" i="2"/>
  <c r="Z114" i="2"/>
  <c r="Y124" i="2"/>
  <c r="Z124" i="2" s="1"/>
  <c r="R68" i="3"/>
  <c r="X68" i="3" s="1"/>
  <c r="S68" i="3"/>
  <c r="Y68" i="3" s="1"/>
  <c r="T68" i="3"/>
  <c r="Z68" i="3" s="1"/>
  <c r="R76" i="3"/>
  <c r="X76" i="3" s="1"/>
  <c r="S76" i="3"/>
  <c r="Y76" i="3" s="1"/>
  <c r="P76" i="3"/>
  <c r="V76" i="3" s="1"/>
  <c r="T76" i="3"/>
  <c r="Z76" i="3" s="1"/>
  <c r="Q84" i="3"/>
  <c r="W84" i="3" s="1"/>
  <c r="T84" i="3"/>
  <c r="Z84" i="3" s="1"/>
  <c r="P84" i="3"/>
  <c r="S109" i="3"/>
  <c r="Y109" i="3"/>
  <c r="P109" i="3"/>
  <c r="R109" i="3"/>
  <c r="X109" i="3" s="1"/>
  <c r="X205" i="2"/>
  <c r="Y115" i="2"/>
  <c r="Z115" i="2"/>
  <c r="Y186" i="2"/>
  <c r="Z186" i="2"/>
  <c r="X32" i="2"/>
  <c r="R42" i="3"/>
  <c r="X42" i="3" s="1"/>
  <c r="Q42" i="3"/>
  <c r="W42" i="3" s="1"/>
  <c r="P42" i="3"/>
  <c r="T42" i="3"/>
  <c r="Z42" i="3"/>
  <c r="R50" i="3"/>
  <c r="X50" i="3"/>
  <c r="T50" i="3"/>
  <c r="Z50" i="3"/>
  <c r="S94" i="3"/>
  <c r="Y94" i="3"/>
  <c r="Q94" i="3"/>
  <c r="W94" i="3"/>
  <c r="T94" i="3"/>
  <c r="Z94" i="3"/>
  <c r="T99" i="3"/>
  <c r="Z99" i="3"/>
  <c r="R99" i="3"/>
  <c r="X99" i="3" s="1"/>
  <c r="X58" i="2"/>
  <c r="Z58" i="2"/>
  <c r="Y109" i="2"/>
  <c r="Z109" i="2" s="1"/>
  <c r="Y264" i="2"/>
  <c r="Z264" i="2" s="1"/>
  <c r="X264" i="2"/>
  <c r="X275" i="2"/>
  <c r="X296" i="2"/>
  <c r="V89" i="3"/>
  <c r="Y111" i="2"/>
  <c r="Z111" i="2" s="1"/>
  <c r="V109" i="3"/>
  <c r="V84" i="3"/>
  <c r="V68" i="3"/>
  <c r="H239" i="1"/>
  <c r="H215" i="1"/>
  <c r="H237" i="1"/>
  <c r="H229" i="1"/>
  <c r="H221" i="1"/>
  <c r="H213" i="1"/>
  <c r="H241" i="1"/>
  <c r="H233" i="1"/>
  <c r="H225" i="1"/>
  <c r="H217" i="1"/>
  <c r="H231" i="1"/>
  <c r="H223" i="1"/>
  <c r="H214" i="1"/>
  <c r="H235" i="1"/>
  <c r="H227" i="1"/>
  <c r="H219" i="1"/>
  <c r="H240" i="1"/>
  <c r="H236" i="1"/>
  <c r="H232" i="1"/>
  <c r="Z232" i="1" s="1"/>
  <c r="H228" i="1"/>
  <c r="H224" i="1"/>
  <c r="H220" i="1"/>
  <c r="H216" i="1"/>
  <c r="AE216" i="1" s="1"/>
  <c r="H238" i="1"/>
  <c r="H234" i="1"/>
  <c r="H230" i="1"/>
  <c r="H226" i="1"/>
  <c r="H222" i="1"/>
  <c r="H218" i="1"/>
  <c r="AH216" i="1"/>
  <c r="AC237" i="1"/>
  <c r="M26" i="4" s="1"/>
  <c r="M51" i="4" s="1"/>
  <c r="AF232" i="1"/>
  <c r="AB224" i="1"/>
  <c r="AF237" i="1"/>
  <c r="AC238" i="1"/>
  <c r="M27" i="4" s="1"/>
  <c r="M52" i="4" s="1"/>
  <c r="AC214" i="1"/>
  <c r="M3" i="4" s="1"/>
  <c r="AA214" i="1"/>
  <c r="AB218" i="1"/>
  <c r="AG222" i="1"/>
  <c r="AH226" i="1"/>
  <c r="AA218" i="1"/>
  <c r="AF217" i="1"/>
  <c r="AG243" i="1"/>
  <c r="AC220" i="1"/>
  <c r="M9" i="4" s="1"/>
  <c r="AG220" i="1"/>
  <c r="AB219" i="1"/>
  <c r="Z223" i="1"/>
  <c r="AC241" i="1"/>
  <c r="M30" i="4" s="1"/>
  <c r="M55" i="4" s="1"/>
  <c r="AB252" i="1"/>
  <c r="AG209" i="1"/>
  <c r="AA326" i="1"/>
  <c r="AF326" i="1"/>
  <c r="H186" i="1"/>
  <c r="AE186" i="1" s="1"/>
  <c r="AH145" i="1"/>
  <c r="H25" i="4" s="1"/>
  <c r="H50" i="4" s="1"/>
  <c r="AC145" i="1"/>
  <c r="AH322" i="1"/>
  <c r="L15" i="4" s="1"/>
  <c r="L40" i="4" s="1"/>
  <c r="AA145" i="1"/>
  <c r="AG326" i="1"/>
  <c r="AF72" i="1"/>
  <c r="AH68" i="1"/>
  <c r="AC64" i="1"/>
  <c r="F4" i="4" s="1"/>
  <c r="AH64" i="1"/>
  <c r="AF104" i="1"/>
  <c r="AC104" i="1"/>
  <c r="AF96" i="1"/>
  <c r="AA92" i="1"/>
  <c r="AC92" i="1"/>
  <c r="AB85" i="1"/>
  <c r="AH85" i="1"/>
  <c r="AF85" i="1"/>
  <c r="AG85" i="1"/>
  <c r="AH81" i="1"/>
  <c r="AG81" i="1"/>
  <c r="AC81" i="1"/>
  <c r="F21" i="4" s="1"/>
  <c r="F46" i="4" s="1"/>
  <c r="AB81" i="1"/>
  <c r="AB77" i="1"/>
  <c r="AG77" i="1"/>
  <c r="AF77" i="1"/>
  <c r="AH73" i="1"/>
  <c r="AA73" i="1"/>
  <c r="AB73" i="1"/>
  <c r="AB69" i="1"/>
  <c r="AH69" i="1"/>
  <c r="AG65" i="1"/>
  <c r="AB65" i="1"/>
  <c r="AH65" i="1"/>
  <c r="AF58" i="1"/>
  <c r="AA54" i="1"/>
  <c r="AH54" i="1"/>
  <c r="AG54" i="1"/>
  <c r="AG50" i="1"/>
  <c r="AB50" i="1"/>
  <c r="AA50" i="1"/>
  <c r="AH46" i="1"/>
  <c r="AF42" i="1"/>
  <c r="AC42" i="1"/>
  <c r="E12" i="4" s="1"/>
  <c r="AB42" i="1"/>
  <c r="AG38" i="1"/>
  <c r="AA38" i="1"/>
  <c r="AB38" i="1"/>
  <c r="AB34" i="1"/>
  <c r="AC34" i="1"/>
  <c r="E4" i="4" s="1"/>
  <c r="AB22" i="1"/>
  <c r="AF22" i="1"/>
  <c r="AC22" i="1"/>
  <c r="D22" i="4" s="1"/>
  <c r="D47" i="4"/>
  <c r="AG18" i="1"/>
  <c r="AB18" i="1"/>
  <c r="AA18" i="1"/>
  <c r="AH14" i="1"/>
  <c r="AA14" i="1"/>
  <c r="AF14" i="1"/>
  <c r="AA2" i="1"/>
  <c r="AF2" i="1"/>
  <c r="AG2" i="1"/>
  <c r="AB2" i="1"/>
  <c r="AH4" i="1"/>
  <c r="AA55" i="1"/>
  <c r="AB55" i="1"/>
  <c r="AB51" i="1"/>
  <c r="AC51" i="1"/>
  <c r="E21" i="4" s="1"/>
  <c r="E46" i="4" s="1"/>
  <c r="AH43" i="1"/>
  <c r="AA43" i="1"/>
  <c r="AF43" i="1"/>
  <c r="AG35" i="1"/>
  <c r="AH35" i="1"/>
  <c r="AH83" i="1"/>
  <c r="AG71" i="1"/>
  <c r="H62" i="1"/>
  <c r="AH114" i="1"/>
  <c r="G24" i="4" s="1"/>
  <c r="G49" i="4" s="1"/>
  <c r="AA114" i="1"/>
  <c r="AB114" i="1"/>
  <c r="AG114" i="1"/>
  <c r="AC110" i="1"/>
  <c r="AG110" i="1"/>
  <c r="AF110" i="1"/>
  <c r="AC106" i="1"/>
  <c r="AA106" i="1"/>
  <c r="AB106" i="1"/>
  <c r="AG106" i="1"/>
  <c r="AG102" i="1"/>
  <c r="AH102" i="1"/>
  <c r="G12" i="4" s="1"/>
  <c r="AA102" i="1"/>
  <c r="AF98" i="1"/>
  <c r="AG98" i="1"/>
  <c r="AB98" i="1"/>
  <c r="AH98" i="1"/>
  <c r="G8" i="4" s="1"/>
  <c r="AG94" i="1"/>
  <c r="AF94" i="1"/>
  <c r="AB94" i="1"/>
  <c r="AB28" i="1"/>
  <c r="AA294" i="1"/>
  <c r="AC271" i="1"/>
  <c r="AG203" i="1"/>
  <c r="AB187" i="1"/>
  <c r="AA183" i="1"/>
  <c r="AH105" i="1"/>
  <c r="G15" i="4" s="1"/>
  <c r="G40" i="4" s="1"/>
  <c r="AF27" i="1"/>
  <c r="AH328" i="1"/>
  <c r="L21" i="4" s="1"/>
  <c r="L46" i="4" s="1"/>
  <c r="AB289" i="1"/>
  <c r="AG206" i="1"/>
  <c r="AB141" i="1"/>
  <c r="AF141" i="1"/>
  <c r="AA141" i="1"/>
  <c r="AH242" i="1"/>
  <c r="AC324" i="1"/>
  <c r="AB44" i="1"/>
  <c r="AC141" i="1"/>
  <c r="AC138" i="1"/>
  <c r="AA126" i="1"/>
  <c r="AG69" i="1"/>
  <c r="AH94" i="1"/>
  <c r="G4" i="4" s="1"/>
  <c r="AB82" i="1"/>
  <c r="AF78" i="1"/>
  <c r="AF74" i="1"/>
  <c r="AH47" i="1"/>
  <c r="AB43" i="1"/>
  <c r="AA35" i="1"/>
  <c r="AB35" i="1"/>
  <c r="AB220" i="1"/>
  <c r="AF86" i="1"/>
  <c r="AG141" i="1"/>
  <c r="AH326" i="1"/>
  <c r="L19" i="4" s="1"/>
  <c r="L44" i="4" s="1"/>
  <c r="AC310" i="1"/>
  <c r="AA28" i="1"/>
  <c r="AG24" i="1"/>
  <c r="AG6" i="1"/>
  <c r="AA20" i="1"/>
  <c r="AF12" i="1"/>
  <c r="AH44" i="1"/>
  <c r="AC80" i="1"/>
  <c r="F20" i="4" s="1"/>
  <c r="F45" i="4" s="1"/>
  <c r="AA111" i="1"/>
  <c r="AC136" i="1"/>
  <c r="AC330" i="1"/>
  <c r="AH290" i="1"/>
  <c r="K13" i="4" s="1"/>
  <c r="Y8" i="2"/>
  <c r="Z8" i="2" s="1"/>
  <c r="X8" i="2"/>
  <c r="R34" i="3"/>
  <c r="X34" i="3" s="1"/>
  <c r="P34" i="3"/>
  <c r="X304" i="2"/>
  <c r="X219" i="2"/>
  <c r="Y219" i="2"/>
  <c r="Z219" i="2" s="1"/>
  <c r="S11" i="3"/>
  <c r="Y11" i="3" s="1"/>
  <c r="P11" i="3"/>
  <c r="Q11" i="3"/>
  <c r="W11" i="3" s="1"/>
  <c r="T73" i="3"/>
  <c r="Z73" i="3" s="1"/>
  <c r="R73" i="3"/>
  <c r="X73" i="3" s="1"/>
  <c r="P73" i="3"/>
  <c r="Q73" i="3"/>
  <c r="W73" i="3"/>
  <c r="Q96" i="3"/>
  <c r="W96" i="3" s="1"/>
  <c r="T96" i="3"/>
  <c r="Z96" i="3"/>
  <c r="R96" i="3"/>
  <c r="X96" i="3" s="1"/>
  <c r="P96" i="3"/>
  <c r="X207" i="2"/>
  <c r="U41" i="2"/>
  <c r="V41" i="2"/>
  <c r="V42" i="2"/>
  <c r="U42" i="2"/>
  <c r="W68" i="2"/>
  <c r="V68" i="2"/>
  <c r="W70" i="2"/>
  <c r="U70" i="2"/>
  <c r="U72" i="2"/>
  <c r="W72" i="2"/>
  <c r="V83" i="2"/>
  <c r="U83" i="2"/>
  <c r="W90" i="2"/>
  <c r="U90" i="2"/>
  <c r="Y90" i="2" s="1"/>
  <c r="Z90" i="2" s="1"/>
  <c r="W94" i="2"/>
  <c r="V94" i="2"/>
  <c r="AA331" i="1"/>
  <c r="U303" i="2"/>
  <c r="W303" i="2"/>
  <c r="W345" i="2"/>
  <c r="U345" i="2"/>
  <c r="X345" i="2" s="1"/>
  <c r="AH87" i="1"/>
  <c r="AB118" i="1"/>
  <c r="AA118" i="1"/>
  <c r="V98" i="3"/>
  <c r="T34" i="3"/>
  <c r="Z34" i="3"/>
  <c r="R117" i="3"/>
  <c r="X117" i="3" s="1"/>
  <c r="S117" i="3"/>
  <c r="Y117" i="3" s="1"/>
  <c r="V111" i="3"/>
  <c r="T105" i="3"/>
  <c r="Z105" i="3"/>
  <c r="S105" i="3"/>
  <c r="Y105" i="3" s="1"/>
  <c r="Y36" i="2"/>
  <c r="Z36" i="2"/>
  <c r="Y30" i="2"/>
  <c r="Z30" i="2" s="1"/>
  <c r="Y258" i="2"/>
  <c r="Z258" i="2"/>
  <c r="P54" i="3"/>
  <c r="V54" i="3" s="1"/>
  <c r="Z20" i="2"/>
  <c r="U94" i="2"/>
  <c r="X293" i="2"/>
  <c r="U64" i="2"/>
  <c r="X64" i="2" s="1"/>
  <c r="S80" i="3"/>
  <c r="Y80" i="3" s="1"/>
  <c r="R80" i="3"/>
  <c r="X80" i="3"/>
  <c r="P80" i="3"/>
  <c r="P121" i="3"/>
  <c r="S73" i="3"/>
  <c r="Y73" i="3"/>
  <c r="Q121" i="3"/>
  <c r="W121" i="3" s="1"/>
  <c r="Y149" i="2"/>
  <c r="Z149" i="2" s="1"/>
  <c r="X154" i="2"/>
  <c r="W301" i="2"/>
  <c r="X157" i="2"/>
  <c r="Y157" i="2"/>
  <c r="Z157" i="2" s="1"/>
  <c r="Y331" i="2"/>
  <c r="Z331" i="2" s="1"/>
  <c r="X174" i="2"/>
  <c r="T35" i="3"/>
  <c r="Z35" i="3" s="1"/>
  <c r="P35" i="3"/>
  <c r="S35" i="3"/>
  <c r="Y35" i="3"/>
  <c r="P77" i="3"/>
  <c r="R77" i="3"/>
  <c r="X77" i="3" s="1"/>
  <c r="P44" i="3"/>
  <c r="Q44" i="3"/>
  <c r="W44" i="3" s="1"/>
  <c r="P78" i="3"/>
  <c r="S78" i="3"/>
  <c r="Y78" i="3" s="1"/>
  <c r="Q78" i="3"/>
  <c r="W78" i="3" s="1"/>
  <c r="R78" i="3"/>
  <c r="X78" i="3" s="1"/>
  <c r="Q100" i="3"/>
  <c r="W100" i="3" s="1"/>
  <c r="P100" i="3"/>
  <c r="V87" i="2"/>
  <c r="Y63" i="2"/>
  <c r="Z63" i="2" s="1"/>
  <c r="V53" i="2"/>
  <c r="U53" i="2"/>
  <c r="V56" i="2"/>
  <c r="Y56" i="2" s="1"/>
  <c r="Z56" i="2" s="1"/>
  <c r="U57" i="2"/>
  <c r="W57" i="2"/>
  <c r="W61" i="2"/>
  <c r="U61" i="2"/>
  <c r="V62" i="2"/>
  <c r="W62" i="2"/>
  <c r="U62" i="2"/>
  <c r="U67" i="2"/>
  <c r="V67" i="2"/>
  <c r="U68" i="2"/>
  <c r="W69" i="2"/>
  <c r="V76" i="2"/>
  <c r="U76" i="2"/>
  <c r="W79" i="2"/>
  <c r="V80" i="2"/>
  <c r="W83" i="2"/>
  <c r="V84" i="2"/>
  <c r="W87" i="2"/>
  <c r="V88" i="2"/>
  <c r="W89" i="2"/>
  <c r="V89" i="2"/>
  <c r="U89" i="2"/>
  <c r="X89" i="2" s="1"/>
  <c r="W91" i="2"/>
  <c r="V92" i="2"/>
  <c r="X92" i="2" s="1"/>
  <c r="U95" i="2"/>
  <c r="V95" i="2"/>
  <c r="U98" i="2"/>
  <c r="V98" i="2"/>
  <c r="W98" i="2"/>
  <c r="Y108" i="2"/>
  <c r="Z108" i="2" s="1"/>
  <c r="AF129" i="1"/>
  <c r="AB189" i="1"/>
  <c r="AH324" i="1"/>
  <c r="L17" i="4" s="1"/>
  <c r="L42" i="4" s="1"/>
  <c r="AG223" i="1"/>
  <c r="AG311" i="1"/>
  <c r="V135" i="2"/>
  <c r="U135" i="2"/>
  <c r="X183" i="2"/>
  <c r="U344" i="2"/>
  <c r="V344" i="2"/>
  <c r="U203" i="2"/>
  <c r="V203" i="2"/>
  <c r="W196" i="2"/>
  <c r="X196" i="2" s="1"/>
  <c r="U196" i="2"/>
  <c r="U195" i="2"/>
  <c r="V195" i="2"/>
  <c r="S30" i="3"/>
  <c r="Y30" i="3" s="1"/>
  <c r="O28" i="3"/>
  <c r="O24" i="3"/>
  <c r="R23" i="3"/>
  <c r="X23" i="3" s="1"/>
  <c r="O23" i="3"/>
  <c r="O20" i="3"/>
  <c r="R20" i="3" s="1"/>
  <c r="X20" i="3" s="1"/>
  <c r="O19" i="3"/>
  <c r="O16" i="3"/>
  <c r="Q16" i="3" s="1"/>
  <c r="O15" i="3"/>
  <c r="O12" i="3"/>
  <c r="O7" i="3"/>
  <c r="R7" i="3"/>
  <c r="X7" i="3" s="1"/>
  <c r="V326" i="2"/>
  <c r="U326" i="2"/>
  <c r="W323" i="2"/>
  <c r="U323" i="2"/>
  <c r="Y323" i="2" s="1"/>
  <c r="Z323" i="2" s="1"/>
  <c r="V323" i="2"/>
  <c r="U283" i="2"/>
  <c r="V283" i="2"/>
  <c r="AG216" i="1"/>
  <c r="Z227" i="1"/>
  <c r="V42" i="3"/>
  <c r="X307" i="2"/>
  <c r="P99" i="3"/>
  <c r="S34" i="3"/>
  <c r="Y34" i="3"/>
  <c r="P105" i="3"/>
  <c r="Q105" i="3"/>
  <c r="W105" i="3" s="1"/>
  <c r="X197" i="2"/>
  <c r="R98" i="3"/>
  <c r="X98" i="3" s="1"/>
  <c r="P22" i="3"/>
  <c r="S31" i="3"/>
  <c r="Y31" i="3"/>
  <c r="Q28" i="3"/>
  <c r="W28" i="3" s="1"/>
  <c r="U103" i="3"/>
  <c r="S88" i="3"/>
  <c r="Y88" i="3" s="1"/>
  <c r="T80" i="3"/>
  <c r="Z80" i="3" s="1"/>
  <c r="T72" i="3"/>
  <c r="Z72" i="3" s="1"/>
  <c r="S54" i="3"/>
  <c r="Y54" i="3"/>
  <c r="V99" i="2"/>
  <c r="U39" i="2"/>
  <c r="U199" i="2"/>
  <c r="O14" i="3"/>
  <c r="S14" i="3" s="1"/>
  <c r="Y14" i="3" s="1"/>
  <c r="Q111" i="3"/>
  <c r="W111" i="3" s="1"/>
  <c r="W343" i="2"/>
  <c r="X343" i="2" s="1"/>
  <c r="Y22" i="2"/>
  <c r="Z22" i="2" s="1"/>
  <c r="W16" i="3"/>
  <c r="Q77" i="3"/>
  <c r="W77" i="3" s="1"/>
  <c r="R121" i="3"/>
  <c r="X121" i="3" s="1"/>
  <c r="X17" i="2"/>
  <c r="X115" i="2"/>
  <c r="H95" i="1"/>
  <c r="AE95" i="1" s="1"/>
  <c r="AF315" i="1"/>
  <c r="W337" i="2"/>
  <c r="Z292" i="2"/>
  <c r="V57" i="2"/>
  <c r="Y184" i="2"/>
  <c r="Z184" i="2" s="1"/>
  <c r="V55" i="2"/>
  <c r="Y55" i="2" s="1"/>
  <c r="Z55" i="2" s="1"/>
  <c r="Y341" i="2"/>
  <c r="Z341" i="2" s="1"/>
  <c r="H110" i="1"/>
  <c r="AG86" i="1"/>
  <c r="T45" i="3"/>
  <c r="Z45" i="3" s="1"/>
  <c r="R44" i="3"/>
  <c r="X44" i="3"/>
  <c r="R45" i="3"/>
  <c r="U45" i="3" s="1"/>
  <c r="V59" i="3"/>
  <c r="O5" i="3"/>
  <c r="T37" i="3"/>
  <c r="Z37" i="3" s="1"/>
  <c r="P37" i="3"/>
  <c r="S37" i="3"/>
  <c r="Y37" i="3" s="1"/>
  <c r="R59" i="3"/>
  <c r="X59" i="3"/>
  <c r="T59" i="3"/>
  <c r="Z59" i="3" s="1"/>
  <c r="S59" i="3"/>
  <c r="Y59" i="3"/>
  <c r="T67" i="3"/>
  <c r="Z67" i="3" s="1"/>
  <c r="R67" i="3"/>
  <c r="X67" i="3"/>
  <c r="P67" i="3"/>
  <c r="Q67" i="3"/>
  <c r="W67" i="3" s="1"/>
  <c r="R56" i="3"/>
  <c r="X56" i="3" s="1"/>
  <c r="P56" i="3"/>
  <c r="Q56" i="3"/>
  <c r="W56" i="3" s="1"/>
  <c r="AA56" i="3" s="1"/>
  <c r="S86" i="3"/>
  <c r="Y86" i="3" s="1"/>
  <c r="R86" i="3"/>
  <c r="X86" i="3" s="1"/>
  <c r="AA86" i="3" s="1"/>
  <c r="P86" i="3"/>
  <c r="T86" i="3"/>
  <c r="Z86" i="3"/>
  <c r="U86" i="2"/>
  <c r="W41" i="2"/>
  <c r="W82" i="2"/>
  <c r="U93" i="2"/>
  <c r="U81" i="2"/>
  <c r="V303" i="2"/>
  <c r="AH8" i="1"/>
  <c r="AF57" i="1"/>
  <c r="AC45" i="1"/>
  <c r="E15" i="4" s="1"/>
  <c r="E40" i="4" s="1"/>
  <c r="AG41" i="1"/>
  <c r="AB37" i="1"/>
  <c r="AH37" i="1"/>
  <c r="V9" i="2"/>
  <c r="W9" i="2"/>
  <c r="AF299" i="1"/>
  <c r="AA299" i="1"/>
  <c r="AH299" i="1"/>
  <c r="K22" i="4" s="1"/>
  <c r="K47" i="4" s="1"/>
  <c r="AC299" i="1"/>
  <c r="AF295" i="1"/>
  <c r="AA295" i="1"/>
  <c r="AB295" i="1"/>
  <c r="AF291" i="1"/>
  <c r="AH291" i="1"/>
  <c r="K14" i="4" s="1"/>
  <c r="K39" i="4" s="1"/>
  <c r="AC291" i="1"/>
  <c r="AG291" i="1"/>
  <c r="H292" i="1"/>
  <c r="AE292" i="1" s="1"/>
  <c r="AC262" i="1"/>
  <c r="H252" i="1"/>
  <c r="AE252" i="1" s="1"/>
  <c r="AG192" i="1"/>
  <c r="AA186" i="1"/>
  <c r="W136" i="2"/>
  <c r="U178" i="2"/>
  <c r="Y178" i="2" s="1"/>
  <c r="W178" i="2"/>
  <c r="V178" i="2"/>
  <c r="V177" i="2"/>
  <c r="W177" i="2"/>
  <c r="Y177" i="2" s="1"/>
  <c r="Z177" i="2" s="1"/>
  <c r="Y168" i="2"/>
  <c r="Z168" i="2"/>
  <c r="U305" i="2"/>
  <c r="U289" i="2"/>
  <c r="W289" i="2"/>
  <c r="V289" i="2"/>
  <c r="Y289" i="2" s="1"/>
  <c r="U288" i="2"/>
  <c r="W288" i="2"/>
  <c r="U281" i="2"/>
  <c r="V281" i="2"/>
  <c r="W279" i="2"/>
  <c r="V279" i="2"/>
  <c r="U279" i="2"/>
  <c r="U271" i="2"/>
  <c r="V271" i="2"/>
  <c r="V215" i="2"/>
  <c r="X215" i="2"/>
  <c r="W215" i="2"/>
  <c r="U210" i="2"/>
  <c r="V210" i="2"/>
  <c r="W208" i="2"/>
  <c r="X208" i="2" s="1"/>
  <c r="V208" i="2"/>
  <c r="U208" i="2"/>
  <c r="O3" i="3"/>
  <c r="O119" i="3"/>
  <c r="P119" i="3" s="1"/>
  <c r="R118" i="3"/>
  <c r="X118" i="3"/>
  <c r="S118" i="3"/>
  <c r="Y118" i="3"/>
  <c r="P118" i="3"/>
  <c r="Q117" i="3"/>
  <c r="W117" i="3" s="1"/>
  <c r="O115" i="3"/>
  <c r="Q115" i="3" s="1"/>
  <c r="W115" i="3" s="1"/>
  <c r="W330" i="2"/>
  <c r="U330" i="2"/>
  <c r="V329" i="2"/>
  <c r="U329" i="2"/>
  <c r="AH227" i="1"/>
  <c r="AC216" i="1"/>
  <c r="M5" i="4" s="1"/>
  <c r="AA230" i="1"/>
  <c r="Q34" i="3"/>
  <c r="W34" i="3"/>
  <c r="T117" i="3"/>
  <c r="Z117" i="3"/>
  <c r="T98" i="3"/>
  <c r="Z98" i="3" s="1"/>
  <c r="X168" i="2"/>
  <c r="Y59" i="2"/>
  <c r="Z59" i="2" s="1"/>
  <c r="T31" i="3"/>
  <c r="Z31" i="3" s="1"/>
  <c r="Q113" i="3"/>
  <c r="P88" i="3"/>
  <c r="Q80" i="3"/>
  <c r="W80" i="3" s="1"/>
  <c r="Q38" i="3"/>
  <c r="Y78" i="2"/>
  <c r="Z78" i="2" s="1"/>
  <c r="Y274" i="2"/>
  <c r="Z274" i="2" s="1"/>
  <c r="U28" i="2"/>
  <c r="U69" i="2"/>
  <c r="V199" i="2"/>
  <c r="Q50" i="3"/>
  <c r="W50" i="3" s="1"/>
  <c r="P50" i="3"/>
  <c r="R84" i="3"/>
  <c r="S84" i="3"/>
  <c r="Y84" i="3" s="1"/>
  <c r="R94" i="3"/>
  <c r="X94" i="3" s="1"/>
  <c r="P94" i="3"/>
  <c r="Q109" i="3"/>
  <c r="T109" i="3"/>
  <c r="Z109" i="3" s="1"/>
  <c r="O27" i="3"/>
  <c r="X193" i="2"/>
  <c r="AC37" i="1"/>
  <c r="E7" i="4" s="1"/>
  <c r="T56" i="3"/>
  <c r="Z56" i="3"/>
  <c r="Y296" i="2"/>
  <c r="Z296" i="2" s="1"/>
  <c r="V305" i="2"/>
  <c r="S77" i="3"/>
  <c r="Y77" i="3" s="1"/>
  <c r="X175" i="2"/>
  <c r="AC148" i="1"/>
  <c r="AH41" i="1"/>
  <c r="AH205" i="1"/>
  <c r="I24" i="4" s="1"/>
  <c r="I49" i="4" s="1"/>
  <c r="H107" i="1"/>
  <c r="Z107" i="1" s="1"/>
  <c r="AF105" i="1"/>
  <c r="AG262" i="1"/>
  <c r="AF28" i="1"/>
  <c r="AG12" i="1"/>
  <c r="AA12" i="1"/>
  <c r="AH86" i="1"/>
  <c r="AG8" i="1"/>
  <c r="AH118" i="1"/>
  <c r="G28" i="4" s="1"/>
  <c r="G53" i="4" s="1"/>
  <c r="AB291" i="1"/>
  <c r="AB299" i="1"/>
  <c r="AG118" i="1"/>
  <c r="AB315" i="1"/>
  <c r="Y338" i="2"/>
  <c r="Z338" i="2"/>
  <c r="X331" i="2"/>
  <c r="W163" i="2"/>
  <c r="Y127" i="2"/>
  <c r="Z127" i="2" s="1"/>
  <c r="V6" i="2"/>
  <c r="X73" i="2"/>
  <c r="X65" i="2"/>
  <c r="X34" i="2"/>
  <c r="Y34" i="2"/>
  <c r="Z34" i="2" s="1"/>
  <c r="X145" i="2"/>
  <c r="Y151" i="2"/>
  <c r="Z151" i="2" s="1"/>
  <c r="U327" i="2"/>
  <c r="Y152" i="2"/>
  <c r="Z152" i="2" s="1"/>
  <c r="X152" i="2"/>
  <c r="W38" i="2"/>
  <c r="W29" i="2"/>
  <c r="X29" i="2" s="1"/>
  <c r="V26" i="2"/>
  <c r="Y15" i="2"/>
  <c r="Z15" i="2"/>
  <c r="V5" i="2"/>
  <c r="X5" i="2" s="1"/>
  <c r="V337" i="2"/>
  <c r="Y161" i="2"/>
  <c r="Z161" i="2" s="1"/>
  <c r="U171" i="2"/>
  <c r="U176" i="2"/>
  <c r="X182" i="2"/>
  <c r="Y182" i="2"/>
  <c r="Z182" i="2" s="1"/>
  <c r="X186" i="2"/>
  <c r="U136" i="2"/>
  <c r="X54" i="2"/>
  <c r="U9" i="2"/>
  <c r="X56" i="2"/>
  <c r="O21" i="3"/>
  <c r="R51" i="3"/>
  <c r="X51" i="3" s="1"/>
  <c r="P51" i="3"/>
  <c r="U51" i="3" s="1"/>
  <c r="T51" i="3"/>
  <c r="Z51" i="3" s="1"/>
  <c r="R61" i="3"/>
  <c r="S61" i="3"/>
  <c r="T61" i="3"/>
  <c r="Z61" i="3" s="1"/>
  <c r="T71" i="3"/>
  <c r="Z71" i="3" s="1"/>
  <c r="P71" i="3"/>
  <c r="V81" i="3"/>
  <c r="Q89" i="3"/>
  <c r="W89" i="3" s="1"/>
  <c r="AA89" i="3" s="1"/>
  <c r="R89" i="3"/>
  <c r="T89" i="3"/>
  <c r="Z89" i="3" s="1"/>
  <c r="Q60" i="3"/>
  <c r="W60" i="3"/>
  <c r="P60" i="3"/>
  <c r="T60" i="3"/>
  <c r="Z60" i="3" s="1"/>
  <c r="R60" i="3"/>
  <c r="X60" i="3" s="1"/>
  <c r="T118" i="3"/>
  <c r="Z118" i="3" s="1"/>
  <c r="V176" i="2"/>
  <c r="X176" i="2" s="1"/>
  <c r="AG299" i="1"/>
  <c r="W80" i="2"/>
  <c r="X80" i="2" s="1"/>
  <c r="U91" i="2"/>
  <c r="U79" i="2"/>
  <c r="V201" i="2"/>
  <c r="W271" i="2"/>
  <c r="W344" i="2"/>
  <c r="AH21" i="1"/>
  <c r="AF21" i="1"/>
  <c r="AF17" i="1"/>
  <c r="AG104" i="1"/>
  <c r="AB100" i="1"/>
  <c r="AF100" i="1"/>
  <c r="H118" i="1"/>
  <c r="Z118" i="1" s="1"/>
  <c r="V16" i="2"/>
  <c r="W16" i="2"/>
  <c r="Y16" i="2" s="1"/>
  <c r="Z16" i="2" s="1"/>
  <c r="U16" i="2"/>
  <c r="V18" i="2"/>
  <c r="U18" i="2"/>
  <c r="V100" i="2"/>
  <c r="U100" i="2"/>
  <c r="U116" i="2"/>
  <c r="V116" i="2"/>
  <c r="W116" i="2"/>
  <c r="X116" i="2" s="1"/>
  <c r="U117" i="2"/>
  <c r="W117" i="2"/>
  <c r="W121" i="2"/>
  <c r="V121" i="2"/>
  <c r="Y121" i="2" s="1"/>
  <c r="Z121" i="2" s="1"/>
  <c r="AF273" i="1"/>
  <c r="AA265" i="1"/>
  <c r="AG253" i="1"/>
  <c r="AG228" i="1"/>
  <c r="AB216" i="1"/>
  <c r="AF204" i="1"/>
  <c r="W129" i="2"/>
  <c r="V170" i="2"/>
  <c r="V299" i="2"/>
  <c r="U299" i="2"/>
  <c r="V290" i="2"/>
  <c r="W290" i="2"/>
  <c r="U280" i="2"/>
  <c r="V278" i="2"/>
  <c r="U278" i="2"/>
  <c r="W277" i="2"/>
  <c r="U277" i="2"/>
  <c r="V277" i="2"/>
  <c r="U217" i="2"/>
  <c r="Y217" i="2" s="1"/>
  <c r="V217" i="2"/>
  <c r="W217" i="2"/>
  <c r="U216" i="2"/>
  <c r="W216" i="2"/>
  <c r="V216" i="2"/>
  <c r="V105" i="3"/>
  <c r="Z103" i="3"/>
  <c r="AA103" i="3" s="1"/>
  <c r="S100" i="3"/>
  <c r="Y100" i="3" s="1"/>
  <c r="Q99" i="3"/>
  <c r="W99" i="3" s="1"/>
  <c r="S98" i="3"/>
  <c r="Y98" i="3" s="1"/>
  <c r="P93" i="3"/>
  <c r="T93" i="3"/>
  <c r="Z93" i="3"/>
  <c r="S89" i="3"/>
  <c r="Y89" i="3" s="1"/>
  <c r="W88" i="3"/>
  <c r="Q76" i="3"/>
  <c r="Q65" i="3"/>
  <c r="W65" i="3" s="1"/>
  <c r="P65" i="3"/>
  <c r="Q52" i="3"/>
  <c r="T52" i="3"/>
  <c r="Z52" i="3" s="1"/>
  <c r="S50" i="3"/>
  <c r="Y50" i="3" s="1"/>
  <c r="S46" i="3"/>
  <c r="P41" i="3"/>
  <c r="R41" i="3"/>
  <c r="X41" i="3" s="1"/>
  <c r="P40" i="3"/>
  <c r="Q40" i="3"/>
  <c r="W40" i="3"/>
  <c r="R40" i="3"/>
  <c r="X40" i="3" s="1"/>
  <c r="O9" i="3"/>
  <c r="AC307" i="1"/>
  <c r="P55" i="3"/>
  <c r="S55" i="3"/>
  <c r="Y55" i="3" s="1"/>
  <c r="T63" i="3"/>
  <c r="Z63" i="3" s="1"/>
  <c r="P63" i="3"/>
  <c r="Y294" i="2"/>
  <c r="Z294" i="2"/>
  <c r="AF113" i="1"/>
  <c r="AH101" i="1"/>
  <c r="G11" i="4" s="1"/>
  <c r="AC86" i="1"/>
  <c r="F26" i="4" s="1"/>
  <c r="F51" i="4" s="1"/>
  <c r="AA86" i="1"/>
  <c r="AB86" i="1"/>
  <c r="AB62" i="1"/>
  <c r="AH55" i="1"/>
  <c r="AG55" i="1"/>
  <c r="AA51" i="1"/>
  <c r="AF51" i="1"/>
  <c r="AA39" i="1"/>
  <c r="AC39" i="1"/>
  <c r="E9" i="4" s="1"/>
  <c r="AB39" i="1"/>
  <c r="AC56" i="1"/>
  <c r="E26" i="4" s="1"/>
  <c r="E51" i="4" s="1"/>
  <c r="AH48" i="1"/>
  <c r="AF84" i="1"/>
  <c r="AC84" i="1"/>
  <c r="F24" i="4" s="1"/>
  <c r="F49" i="4" s="1"/>
  <c r="AC76" i="1"/>
  <c r="F16" i="4" s="1"/>
  <c r="F41" i="4" s="1"/>
  <c r="AH76" i="1"/>
  <c r="AA76" i="1"/>
  <c r="AB68" i="1"/>
  <c r="AA64" i="1"/>
  <c r="AG64" i="1"/>
  <c r="U14" i="2"/>
  <c r="X14" i="2" s="1"/>
  <c r="W14" i="2"/>
  <c r="V23" i="2"/>
  <c r="X23" i="2" s="1"/>
  <c r="U23" i="2"/>
  <c r="V27" i="2"/>
  <c r="X27" i="2" s="1"/>
  <c r="W27" i="2"/>
  <c r="U45" i="2"/>
  <c r="W45" i="2"/>
  <c r="AF199" i="1"/>
  <c r="AG330" i="1"/>
  <c r="AB139" i="1"/>
  <c r="U172" i="2"/>
  <c r="V166" i="2"/>
  <c r="U166" i="2"/>
  <c r="U306" i="2"/>
  <c r="W306" i="2"/>
  <c r="W302" i="2"/>
  <c r="U301" i="2"/>
  <c r="W281" i="2"/>
  <c r="V236" i="2"/>
  <c r="W236" i="2"/>
  <c r="U221" i="2"/>
  <c r="Y221" i="2" s="1"/>
  <c r="Z221" i="2" s="1"/>
  <c r="W221" i="2"/>
  <c r="W203" i="2"/>
  <c r="Y203" i="2" s="1"/>
  <c r="W195" i="2"/>
  <c r="O26" i="3"/>
  <c r="Q26" i="3" s="1"/>
  <c r="W26" i="3" s="1"/>
  <c r="Z19" i="3"/>
  <c r="T19" i="3"/>
  <c r="T11" i="3"/>
  <c r="Z11" i="3" s="1"/>
  <c r="O104" i="3"/>
  <c r="T104" i="3" s="1"/>
  <c r="S96" i="3"/>
  <c r="Y96" i="3"/>
  <c r="S91" i="3"/>
  <c r="Y91" i="3" s="1"/>
  <c r="O91" i="3"/>
  <c r="Y87" i="3"/>
  <c r="O87" i="3"/>
  <c r="S87" i="3" s="1"/>
  <c r="Q86" i="3"/>
  <c r="W86" i="3" s="1"/>
  <c r="O83" i="3"/>
  <c r="T83" i="3" s="1"/>
  <c r="O82" i="3"/>
  <c r="O79" i="3"/>
  <c r="T79" i="3" s="1"/>
  <c r="Z79" i="3" s="1"/>
  <c r="O74" i="3"/>
  <c r="S71" i="3"/>
  <c r="Y71" i="3" s="1"/>
  <c r="O70" i="3"/>
  <c r="T70" i="3" s="1"/>
  <c r="Y67" i="3"/>
  <c r="Y63" i="3"/>
  <c r="S63" i="3"/>
  <c r="Y60" i="3"/>
  <c r="W59" i="3"/>
  <c r="P57" i="3"/>
  <c r="U57" i="3" s="1"/>
  <c r="T57" i="3"/>
  <c r="Z57" i="3"/>
  <c r="R53" i="3"/>
  <c r="U53" i="3" s="1"/>
  <c r="X53" i="3"/>
  <c r="P53" i="3"/>
  <c r="Q51" i="3"/>
  <c r="W51" i="3"/>
  <c r="O48" i="3"/>
  <c r="S44" i="3"/>
  <c r="Y44" i="3" s="1"/>
  <c r="AA44" i="3" s="1"/>
  <c r="O43" i="3"/>
  <c r="Q39" i="3"/>
  <c r="U39" i="3"/>
  <c r="O36" i="3"/>
  <c r="Q35" i="3"/>
  <c r="U35" i="3" s="1"/>
  <c r="P5" i="3"/>
  <c r="O13" i="3"/>
  <c r="R13" i="3" s="1"/>
  <c r="X13" i="3" s="1"/>
  <c r="O17" i="3"/>
  <c r="O25" i="3"/>
  <c r="O29" i="3"/>
  <c r="P29" i="3" s="1"/>
  <c r="U332" i="2"/>
  <c r="X332" i="2" s="1"/>
  <c r="W316" i="2"/>
  <c r="V316" i="2"/>
  <c r="AA59" i="1"/>
  <c r="AG59" i="1"/>
  <c r="V244" i="2"/>
  <c r="X244" i="2" s="1"/>
  <c r="V240" i="2"/>
  <c r="V235" i="2"/>
  <c r="X235" i="2" s="1"/>
  <c r="W231" i="2"/>
  <c r="X231" i="2" s="1"/>
  <c r="W227" i="2"/>
  <c r="U223" i="2"/>
  <c r="Y223" i="2" s="1"/>
  <c r="V252" i="2"/>
  <c r="S42" i="3"/>
  <c r="Q68" i="3"/>
  <c r="W332" i="2"/>
  <c r="W137" i="2"/>
  <c r="U50" i="2"/>
  <c r="P66" i="3"/>
  <c r="R81" i="3"/>
  <c r="X81" i="3"/>
  <c r="W57" i="3"/>
  <c r="Q41" i="3"/>
  <c r="W41" i="3"/>
  <c r="P9" i="3"/>
  <c r="S107" i="3"/>
  <c r="AB59" i="1"/>
  <c r="AB124" i="1"/>
  <c r="AB298" i="1"/>
  <c r="AC101" i="1"/>
  <c r="H80" i="1"/>
  <c r="Z80" i="1" s="1"/>
  <c r="AH78" i="1"/>
  <c r="AH82" i="1"/>
  <c r="H13" i="1"/>
  <c r="AA305" i="1"/>
  <c r="AF9" i="1"/>
  <c r="AG5" i="1"/>
  <c r="AH24" i="1"/>
  <c r="AA24" i="1"/>
  <c r="AH5" i="1"/>
  <c r="H43" i="1"/>
  <c r="AB326" i="1"/>
  <c r="AA6" i="1"/>
  <c r="AB24" i="1"/>
  <c r="AA26" i="1"/>
  <c r="AA195" i="1"/>
  <c r="AH39" i="1"/>
  <c r="AG43" i="1"/>
  <c r="AG76" i="1"/>
  <c r="AF47" i="1"/>
  <c r="AF35" i="1"/>
  <c r="AC47" i="1"/>
  <c r="E17" i="4" s="1"/>
  <c r="E42" i="4" s="1"/>
  <c r="AA44" i="1"/>
  <c r="AF68" i="1"/>
  <c r="AC55" i="1"/>
  <c r="E25" i="4" s="1"/>
  <c r="E50" i="4" s="1"/>
  <c r="AA115" i="1"/>
  <c r="AG47" i="1"/>
  <c r="AH80" i="1"/>
  <c r="AH268" i="1"/>
  <c r="J21" i="4" s="1"/>
  <c r="J46" i="4" s="1"/>
  <c r="AF330" i="1"/>
  <c r="U342" i="2"/>
  <c r="X294" i="2"/>
  <c r="X146" i="2"/>
  <c r="W25" i="2"/>
  <c r="X25" i="2" s="1"/>
  <c r="Y25" i="2"/>
  <c r="Z25" i="2"/>
  <c r="V14" i="2"/>
  <c r="U170" i="2"/>
  <c r="Y170" i="2" s="1"/>
  <c r="U185" i="2"/>
  <c r="X185" i="2" s="1"/>
  <c r="V188" i="2"/>
  <c r="V133" i="2"/>
  <c r="Y140" i="2"/>
  <c r="Z140" i="2"/>
  <c r="V107" i="2"/>
  <c r="AG109" i="1"/>
  <c r="AB47" i="1"/>
  <c r="T15" i="3"/>
  <c r="Z15" i="3"/>
  <c r="Q81" i="3"/>
  <c r="W81" i="3"/>
  <c r="AA81" i="3" s="1"/>
  <c r="S39" i="3"/>
  <c r="Y39" i="3"/>
  <c r="R57" i="3"/>
  <c r="X57" i="3" s="1"/>
  <c r="W35" i="3"/>
  <c r="Q59" i="3"/>
  <c r="O69" i="3"/>
  <c r="O75" i="3"/>
  <c r="S75" i="3" s="1"/>
  <c r="S83" i="3"/>
  <c r="Y83" i="3" s="1"/>
  <c r="V181" i="2"/>
  <c r="AA184" i="1"/>
  <c r="V50" i="2"/>
  <c r="W308" i="2"/>
  <c r="X308" i="2" s="1"/>
  <c r="AA100" i="1"/>
  <c r="AA96" i="1"/>
  <c r="AF92" i="1"/>
  <c r="AC69" i="1"/>
  <c r="F9" i="4" s="1"/>
  <c r="AC46" i="1"/>
  <c r="E16" i="4" s="1"/>
  <c r="E41" i="4" s="1"/>
  <c r="AF46" i="1"/>
  <c r="AA9" i="1"/>
  <c r="AC8" i="1"/>
  <c r="D8" i="4" s="1"/>
  <c r="AC4" i="1"/>
  <c r="D4" i="4"/>
  <c r="AA75" i="1"/>
  <c r="V24" i="2"/>
  <c r="V37" i="2"/>
  <c r="U37" i="2"/>
  <c r="Y37" i="2" s="1"/>
  <c r="U38" i="2"/>
  <c r="Y38" i="2" s="1"/>
  <c r="Z38" i="2" s="1"/>
  <c r="W46" i="2"/>
  <c r="U51" i="2"/>
  <c r="W101" i="2"/>
  <c r="Y101" i="2" s="1"/>
  <c r="Z101" i="2" s="1"/>
  <c r="V102" i="2"/>
  <c r="X102" i="2" s="1"/>
  <c r="W105" i="2"/>
  <c r="V119" i="2"/>
  <c r="W119" i="2"/>
  <c r="V120" i="2"/>
  <c r="W120" i="2"/>
  <c r="AG314" i="1"/>
  <c r="AA189" i="1"/>
  <c r="H194" i="1"/>
  <c r="AE194" i="1" s="1"/>
  <c r="AC284" i="1"/>
  <c r="AA258" i="1"/>
  <c r="AH190" i="1"/>
  <c r="I9" i="4" s="1"/>
  <c r="AH187" i="1"/>
  <c r="I6" i="4" s="1"/>
  <c r="AF142" i="1"/>
  <c r="AA130" i="1"/>
  <c r="U150" i="2"/>
  <c r="X150" i="2" s="1"/>
  <c r="V150" i="2"/>
  <c r="U143" i="2"/>
  <c r="V143" i="2"/>
  <c r="V138" i="2"/>
  <c r="Y138" i="2" s="1"/>
  <c r="Z138" i="2" s="1"/>
  <c r="U138" i="2"/>
  <c r="V134" i="2"/>
  <c r="Y134" i="2"/>
  <c r="Z134" i="2" s="1"/>
  <c r="U133" i="2"/>
  <c r="V132" i="2"/>
  <c r="U312" i="2"/>
  <c r="Y312" i="2" s="1"/>
  <c r="Z312" i="2" s="1"/>
  <c r="W312" i="2"/>
  <c r="U311" i="2"/>
  <c r="V311" i="2"/>
  <c r="W260" i="2"/>
  <c r="U260" i="2"/>
  <c r="Y260" i="2" s="1"/>
  <c r="Z260" i="2" s="1"/>
  <c r="U259" i="2"/>
  <c r="X259" i="2" s="1"/>
  <c r="V259" i="2"/>
  <c r="V213" i="2"/>
  <c r="Y213" i="2" s="1"/>
  <c r="Z213" i="2" s="1"/>
  <c r="W213" i="2"/>
  <c r="V211" i="2"/>
  <c r="X211" i="2" s="1"/>
  <c r="U211" i="2"/>
  <c r="O120" i="3"/>
  <c r="P120" i="3" s="1"/>
  <c r="Q62" i="3"/>
  <c r="W62" i="3" s="1"/>
  <c r="R62" i="3"/>
  <c r="X62" i="3"/>
  <c r="S62" i="3"/>
  <c r="Y62" i="3" s="1"/>
  <c r="U316" i="2"/>
  <c r="Y316" i="2" s="1"/>
  <c r="W243" i="2"/>
  <c r="U239" i="2"/>
  <c r="U231" i="2"/>
  <c r="U226" i="2"/>
  <c r="V222" i="2"/>
  <c r="V221" i="2"/>
  <c r="V13" i="2"/>
  <c r="X13" i="2"/>
  <c r="V21" i="2"/>
  <c r="Y21" i="2" s="1"/>
  <c r="Z21" i="2" s="1"/>
  <c r="W42" i="2"/>
  <c r="U49" i="2"/>
  <c r="Y49" i="2" s="1"/>
  <c r="W52" i="2"/>
  <c r="X52" i="2" s="1"/>
  <c r="V72" i="2"/>
  <c r="W76" i="2"/>
  <c r="X76" i="2" s="1"/>
  <c r="V82" i="2"/>
  <c r="Y82" i="2" s="1"/>
  <c r="W84" i="2"/>
  <c r="X84" i="2"/>
  <c r="V86" i="2"/>
  <c r="Y86" i="2" s="1"/>
  <c r="Z86" i="2" s="1"/>
  <c r="W88" i="2"/>
  <c r="Y88" i="2" s="1"/>
  <c r="Z88" i="2" s="1"/>
  <c r="V90" i="2"/>
  <c r="W92" i="2"/>
  <c r="V93" i="2"/>
  <c r="U110" i="2"/>
  <c r="X110" i="2" s="1"/>
  <c r="V125" i="2"/>
  <c r="AA316" i="1"/>
  <c r="AH292" i="1"/>
  <c r="K15" i="4" s="1"/>
  <c r="K40" i="4" s="1"/>
  <c r="AC285" i="1"/>
  <c r="V130" i="2"/>
  <c r="Y130" i="2"/>
  <c r="Z130" i="2" s="1"/>
  <c r="V179" i="2"/>
  <c r="W292" i="2"/>
  <c r="Y292" i="2" s="1"/>
  <c r="X292" i="2"/>
  <c r="W285" i="2"/>
  <c r="X285" i="2" s="1"/>
  <c r="U285" i="2"/>
  <c r="V273" i="2"/>
  <c r="U266" i="2"/>
  <c r="V266" i="2"/>
  <c r="V260" i="2"/>
  <c r="U254" i="2"/>
  <c r="V254" i="2"/>
  <c r="Y254" i="2" s="1"/>
  <c r="Z254" i="2" s="1"/>
  <c r="W247" i="2"/>
  <c r="V246" i="2"/>
  <c r="X246" i="2" s="1"/>
  <c r="V238" i="2"/>
  <c r="W235" i="2"/>
  <c r="V230" i="2"/>
  <c r="W226" i="2"/>
  <c r="V225" i="2"/>
  <c r="U224" i="2"/>
  <c r="V224" i="2"/>
  <c r="W222" i="2"/>
  <c r="W210" i="2"/>
  <c r="U209" i="2"/>
  <c r="U202" i="2"/>
  <c r="U200" i="2"/>
  <c r="Y200" i="2" s="1"/>
  <c r="Z200" i="2" s="1"/>
  <c r="U194" i="2"/>
  <c r="Y194" i="2" s="1"/>
  <c r="Z194" i="2" s="1"/>
  <c r="O116" i="3"/>
  <c r="T116" i="3" s="1"/>
  <c r="Z116" i="3" s="1"/>
  <c r="O114" i="3"/>
  <c r="Q114" i="3" s="1"/>
  <c r="O112" i="3"/>
  <c r="T112" i="3" s="1"/>
  <c r="W321" i="2"/>
  <c r="V317" i="2"/>
  <c r="Y317" i="2" s="1"/>
  <c r="Z317" i="2" s="1"/>
  <c r="U233" i="2"/>
  <c r="AC94" i="1"/>
  <c r="AA94" i="1"/>
  <c r="V33" i="2"/>
  <c r="U40" i="2"/>
  <c r="V40" i="2"/>
  <c r="V51" i="2"/>
  <c r="W53" i="2"/>
  <c r="W60" i="2"/>
  <c r="X60" i="2" s="1"/>
  <c r="U99" i="2"/>
  <c r="V104" i="2"/>
  <c r="X104" i="2" s="1"/>
  <c r="W118" i="2"/>
  <c r="X118" i="2" s="1"/>
  <c r="V129" i="2"/>
  <c r="V142" i="2"/>
  <c r="Y142" i="2" s="1"/>
  <c r="Z142" i="2" s="1"/>
  <c r="W141" i="2"/>
  <c r="X141" i="2"/>
  <c r="V163" i="2"/>
  <c r="U313" i="2"/>
  <c r="X313" i="2" s="1"/>
  <c r="W300" i="2"/>
  <c r="Y300" i="2"/>
  <c r="Z300" i="2" s="1"/>
  <c r="W297" i="2"/>
  <c r="V286" i="2"/>
  <c r="Y286" i="2" s="1"/>
  <c r="V248" i="2"/>
  <c r="U243" i="2"/>
  <c r="W237" i="2"/>
  <c r="V232" i="2"/>
  <c r="U227" i="2"/>
  <c r="Y227" i="2" s="1"/>
  <c r="Z227" i="2" s="1"/>
  <c r="V223" i="2"/>
  <c r="U328" i="2"/>
  <c r="W96" i="2"/>
  <c r="W158" i="2"/>
  <c r="Y158" i="2" s="1"/>
  <c r="Z158" i="2" s="1"/>
  <c r="X158" i="2"/>
  <c r="V345" i="2"/>
  <c r="U250" i="2"/>
  <c r="W194" i="2"/>
  <c r="W319" i="2"/>
  <c r="W250" i="2"/>
  <c r="Y96" i="2"/>
  <c r="Z96" i="2"/>
  <c r="Y110" i="2"/>
  <c r="Z110" i="2" s="1"/>
  <c r="Y211" i="2"/>
  <c r="Z211" i="2" s="1"/>
  <c r="Y132" i="2"/>
  <c r="Z132" i="2"/>
  <c r="X132" i="2"/>
  <c r="V29" i="3"/>
  <c r="Y306" i="2"/>
  <c r="Z306" i="2" s="1"/>
  <c r="X306" i="2"/>
  <c r="X84" i="3"/>
  <c r="U84" i="3"/>
  <c r="X225" i="2"/>
  <c r="Y225" i="2"/>
  <c r="Z225" i="2" s="1"/>
  <c r="X179" i="2"/>
  <c r="Y179" i="2"/>
  <c r="Z179" i="2" s="1"/>
  <c r="Y125" i="2"/>
  <c r="Z125" i="2" s="1"/>
  <c r="X125" i="2"/>
  <c r="Z82" i="2"/>
  <c r="X82" i="2"/>
  <c r="Z49" i="2"/>
  <c r="Y231" i="2"/>
  <c r="Z231" i="2"/>
  <c r="X213" i="2"/>
  <c r="X312" i="2"/>
  <c r="X101" i="2"/>
  <c r="Z37" i="2"/>
  <c r="X37" i="2"/>
  <c r="T75" i="3"/>
  <c r="Z75" i="3" s="1"/>
  <c r="W39" i="3"/>
  <c r="AA39" i="3"/>
  <c r="Y75" i="3"/>
  <c r="S104" i="3"/>
  <c r="Y104" i="3"/>
  <c r="Z104" i="3"/>
  <c r="P104" i="3"/>
  <c r="U104" i="3" s="1"/>
  <c r="Q104" i="3"/>
  <c r="W104" i="3" s="1"/>
  <c r="R104" i="3"/>
  <c r="X104" i="3"/>
  <c r="V40" i="3"/>
  <c r="AA40" i="3" s="1"/>
  <c r="U40" i="3"/>
  <c r="Y9" i="2"/>
  <c r="Z9" i="2"/>
  <c r="X9" i="2"/>
  <c r="Y330" i="2"/>
  <c r="Z330" i="2" s="1"/>
  <c r="X330" i="2"/>
  <c r="X250" i="2"/>
  <c r="Y313" i="2"/>
  <c r="Z313" i="2"/>
  <c r="Y60" i="2"/>
  <c r="Z60" i="2" s="1"/>
  <c r="X200" i="2"/>
  <c r="Y246" i="2"/>
  <c r="Z246" i="2" s="1"/>
  <c r="X51" i="2"/>
  <c r="X50" i="2"/>
  <c r="Y50" i="2"/>
  <c r="Z50" i="2" s="1"/>
  <c r="X223" i="2"/>
  <c r="Z223" i="2"/>
  <c r="X130" i="2"/>
  <c r="V71" i="3"/>
  <c r="X61" i="3"/>
  <c r="S21" i="3"/>
  <c r="Y21" i="3"/>
  <c r="R21" i="3"/>
  <c r="X21" i="3" s="1"/>
  <c r="P21" i="3"/>
  <c r="U21" i="3" s="1"/>
  <c r="Q21" i="3"/>
  <c r="W21" i="3"/>
  <c r="T21" i="3"/>
  <c r="Z21" i="3"/>
  <c r="W109" i="3"/>
  <c r="AA109" i="3"/>
  <c r="U109" i="3"/>
  <c r="X69" i="2"/>
  <c r="Y69" i="2"/>
  <c r="Z69" i="2"/>
  <c r="X328" i="2"/>
  <c r="Y328" i="2"/>
  <c r="Z328" i="2" s="1"/>
  <c r="Z286" i="2"/>
  <c r="Y163" i="2"/>
  <c r="Z163" i="2" s="1"/>
  <c r="X163" i="2"/>
  <c r="Y118" i="2"/>
  <c r="Z118" i="2" s="1"/>
  <c r="X33" i="2"/>
  <c r="Y33" i="2"/>
  <c r="Z33" i="2"/>
  <c r="R112" i="3"/>
  <c r="X112" i="3" s="1"/>
  <c r="P112" i="3"/>
  <c r="Z112" i="3"/>
  <c r="Q112" i="3"/>
  <c r="W112" i="3" s="1"/>
  <c r="Y42" i="3"/>
  <c r="U42" i="3"/>
  <c r="V57" i="3"/>
  <c r="AA57" i="3" s="1"/>
  <c r="R82" i="3"/>
  <c r="X82" i="3"/>
  <c r="T82" i="3"/>
  <c r="Z82" i="3" s="1"/>
  <c r="P82" i="3"/>
  <c r="S82" i="3"/>
  <c r="Y82" i="3"/>
  <c r="Q82" i="3"/>
  <c r="W82" i="3"/>
  <c r="U60" i="3"/>
  <c r="V60" i="3"/>
  <c r="AA60" i="3" s="1"/>
  <c r="X89" i="3"/>
  <c r="U89" i="3"/>
  <c r="T27" i="3"/>
  <c r="Z27" i="3"/>
  <c r="S27" i="3"/>
  <c r="Y27" i="3"/>
  <c r="Q27" i="3"/>
  <c r="W27" i="3"/>
  <c r="R27" i="3"/>
  <c r="X27" i="3"/>
  <c r="P27" i="3"/>
  <c r="V5" i="3"/>
  <c r="AA5" i="3" s="1"/>
  <c r="V53" i="3"/>
  <c r="P10" i="3"/>
  <c r="T10" i="3"/>
  <c r="Z10" i="3" s="1"/>
  <c r="Q10" i="3"/>
  <c r="W10" i="3"/>
  <c r="Y201" i="2"/>
  <c r="Z201" i="2"/>
  <c r="X201" i="2"/>
  <c r="Y80" i="2"/>
  <c r="Z80" i="2" s="1"/>
  <c r="Y271" i="2"/>
  <c r="Z271" i="2" s="1"/>
  <c r="X271" i="2"/>
  <c r="Z289" i="2"/>
  <c r="X289" i="2"/>
  <c r="X178" i="2"/>
  <c r="Z178" i="2"/>
  <c r="X86" i="2"/>
  <c r="V86" i="3"/>
  <c r="U86" i="3"/>
  <c r="U56" i="3"/>
  <c r="V56" i="3"/>
  <c r="AA59" i="3"/>
  <c r="X199" i="2"/>
  <c r="Y199" i="2"/>
  <c r="Z199" i="2" s="1"/>
  <c r="V99" i="3"/>
  <c r="AA99" i="3"/>
  <c r="U99" i="3"/>
  <c r="P15" i="3"/>
  <c r="Q15" i="3"/>
  <c r="U15" i="3" s="1"/>
  <c r="W15" i="3"/>
  <c r="S15" i="3"/>
  <c r="Y15" i="3" s="1"/>
  <c r="P24" i="3"/>
  <c r="U24" i="3" s="1"/>
  <c r="S24" i="3"/>
  <c r="Y24" i="3"/>
  <c r="T24" i="3"/>
  <c r="Z24" i="3"/>
  <c r="R24" i="3"/>
  <c r="X24" i="3"/>
  <c r="X195" i="2"/>
  <c r="Y195" i="2"/>
  <c r="Z195" i="2"/>
  <c r="X203" i="2"/>
  <c r="Z203" i="2"/>
  <c r="Y89" i="2"/>
  <c r="Z89" i="2"/>
  <c r="Y68" i="2"/>
  <c r="Z68" i="2" s="1"/>
  <c r="X68" i="2"/>
  <c r="Y53" i="2"/>
  <c r="Z53" i="2"/>
  <c r="X87" i="2"/>
  <c r="V44" i="3"/>
  <c r="V35" i="3"/>
  <c r="AA35" i="3" s="1"/>
  <c r="V121" i="3"/>
  <c r="Y64" i="2"/>
  <c r="Z64" i="2"/>
  <c r="Y345" i="2"/>
  <c r="Z345" i="2" s="1"/>
  <c r="X303" i="2"/>
  <c r="Y303" i="2"/>
  <c r="Z303" i="2" s="1"/>
  <c r="X83" i="2"/>
  <c r="Y83" i="2"/>
  <c r="Z83" i="2"/>
  <c r="X70" i="2"/>
  <c r="Y70" i="2"/>
  <c r="Z70" i="2" s="1"/>
  <c r="X237" i="2"/>
  <c r="Y237" i="2"/>
  <c r="Z237" i="2" s="1"/>
  <c r="Y104" i="2"/>
  <c r="Z104" i="2"/>
  <c r="T114" i="3"/>
  <c r="Z114" i="3" s="1"/>
  <c r="R114" i="3"/>
  <c r="X114" i="3" s="1"/>
  <c r="W114" i="3"/>
  <c r="X21" i="2"/>
  <c r="Y259" i="2"/>
  <c r="Z259" i="2"/>
  <c r="Y311" i="2"/>
  <c r="Z311" i="2" s="1"/>
  <c r="X311" i="2"/>
  <c r="X133" i="2"/>
  <c r="Y308" i="2"/>
  <c r="Z308" i="2" s="1"/>
  <c r="R69" i="3"/>
  <c r="X69" i="3" s="1"/>
  <c r="P69" i="3"/>
  <c r="U69" i="3" s="1"/>
  <c r="S69" i="3"/>
  <c r="Y69" i="3" s="1"/>
  <c r="T69" i="3"/>
  <c r="Z69" i="3"/>
  <c r="Q69" i="3"/>
  <c r="W69" i="3" s="1"/>
  <c r="Y185" i="2"/>
  <c r="Z185" i="2" s="1"/>
  <c r="V9" i="3"/>
  <c r="Q25" i="3"/>
  <c r="W25" i="3"/>
  <c r="P25" i="3"/>
  <c r="V25" i="3" s="1"/>
  <c r="R25" i="3"/>
  <c r="X25" i="3" s="1"/>
  <c r="T43" i="3"/>
  <c r="Z43" i="3" s="1"/>
  <c r="P43" i="3"/>
  <c r="S43" i="3"/>
  <c r="Y43" i="3" s="1"/>
  <c r="S74" i="3"/>
  <c r="Y74" i="3"/>
  <c r="R74" i="3"/>
  <c r="X74" i="3" s="1"/>
  <c r="X302" i="2"/>
  <c r="Y302" i="2"/>
  <c r="Z302" i="2"/>
  <c r="Y23" i="2"/>
  <c r="Z23" i="2" s="1"/>
  <c r="Q9" i="3"/>
  <c r="W9" i="3" s="1"/>
  <c r="S9" i="3"/>
  <c r="Y9" i="3"/>
  <c r="X217" i="2"/>
  <c r="Z217" i="2"/>
  <c r="X278" i="2"/>
  <c r="Y278" i="2"/>
  <c r="Z278" i="2" s="1"/>
  <c r="Y290" i="2"/>
  <c r="Z290" i="2"/>
  <c r="X290" i="2"/>
  <c r="X327" i="2"/>
  <c r="Y327" i="2"/>
  <c r="Z327" i="2" s="1"/>
  <c r="Y6" i="2"/>
  <c r="Z6" i="2"/>
  <c r="X6" i="2"/>
  <c r="U94" i="3"/>
  <c r="V94" i="3"/>
  <c r="AA94" i="3" s="1"/>
  <c r="V50" i="3"/>
  <c r="AA50" i="3"/>
  <c r="U50" i="3"/>
  <c r="S3" i="3"/>
  <c r="Y3" i="3"/>
  <c r="T3" i="3"/>
  <c r="Z3" i="3" s="1"/>
  <c r="Q3" i="3"/>
  <c r="W3" i="3" s="1"/>
  <c r="P3" i="3"/>
  <c r="R3" i="3"/>
  <c r="X3" i="3"/>
  <c r="X177" i="2"/>
  <c r="V22" i="3"/>
  <c r="S7" i="3"/>
  <c r="Y7" i="3" s="1"/>
  <c r="P7" i="3"/>
  <c r="Q7" i="3"/>
  <c r="W7" i="3"/>
  <c r="T7" i="3"/>
  <c r="Z7" i="3"/>
  <c r="T12" i="3"/>
  <c r="Z12" i="3" s="1"/>
  <c r="S12" i="3"/>
  <c r="Y12" i="3" s="1"/>
  <c r="R16" i="3"/>
  <c r="X16" i="3" s="1"/>
  <c r="AA16" i="3" s="1"/>
  <c r="P16" i="3"/>
  <c r="U16" i="3" s="1"/>
  <c r="T16" i="3"/>
  <c r="Z16" i="3" s="1"/>
  <c r="S16" i="3"/>
  <c r="Y16" i="3"/>
  <c r="P20" i="3"/>
  <c r="S20" i="3"/>
  <c r="Y20" i="3" s="1"/>
  <c r="T20" i="3"/>
  <c r="Z20" i="3" s="1"/>
  <c r="S23" i="3"/>
  <c r="Y23" i="3"/>
  <c r="P23" i="3"/>
  <c r="Q23" i="3"/>
  <c r="W23" i="3"/>
  <c r="T23" i="3"/>
  <c r="Z23" i="3" s="1"/>
  <c r="Y196" i="2"/>
  <c r="Z196" i="2" s="1"/>
  <c r="U117" i="3"/>
  <c r="X90" i="2"/>
  <c r="X41" i="2"/>
  <c r="Y41" i="2"/>
  <c r="Z41" i="2" s="1"/>
  <c r="U96" i="3"/>
  <c r="V96" i="3"/>
  <c r="AA96" i="3" s="1"/>
  <c r="Y215" i="2"/>
  <c r="Z215" i="2"/>
  <c r="Y244" i="2"/>
  <c r="Z244" i="2" s="1"/>
  <c r="X243" i="2"/>
  <c r="X142" i="2"/>
  <c r="Y99" i="2"/>
  <c r="Z99" i="2" s="1"/>
  <c r="X99" i="2"/>
  <c r="P116" i="3"/>
  <c r="Q116" i="3"/>
  <c r="W116" i="3" s="1"/>
  <c r="R116" i="3"/>
  <c r="X116" i="3" s="1"/>
  <c r="Y266" i="2"/>
  <c r="Z266" i="2" s="1"/>
  <c r="X266" i="2"/>
  <c r="X316" i="2"/>
  <c r="Z316" i="2"/>
  <c r="Z194" i="1"/>
  <c r="X38" i="2"/>
  <c r="U59" i="3"/>
  <c r="R9" i="3"/>
  <c r="X9" i="3" s="1"/>
  <c r="Z170" i="2"/>
  <c r="X170" i="2"/>
  <c r="Y107" i="3"/>
  <c r="U107" i="3"/>
  <c r="V66" i="3"/>
  <c r="X137" i="2"/>
  <c r="Y137" i="2"/>
  <c r="Z137" i="2"/>
  <c r="W68" i="3"/>
  <c r="AA68" i="3" s="1"/>
  <c r="U68" i="3"/>
  <c r="Y332" i="2"/>
  <c r="Z332" i="2" s="1"/>
  <c r="S17" i="3"/>
  <c r="Y17" i="3"/>
  <c r="R17" i="3"/>
  <c r="X17" i="3" s="1"/>
  <c r="Q17" i="3"/>
  <c r="W17" i="3" s="1"/>
  <c r="P17" i="3"/>
  <c r="V17" i="3" s="1"/>
  <c r="R36" i="3"/>
  <c r="X36" i="3" s="1"/>
  <c r="P36" i="3"/>
  <c r="S36" i="3"/>
  <c r="Y36" i="3" s="1"/>
  <c r="S70" i="3"/>
  <c r="Y70" i="3"/>
  <c r="R70" i="3"/>
  <c r="X70" i="3" s="1"/>
  <c r="P70" i="3"/>
  <c r="V70" i="3" s="1"/>
  <c r="AA70" i="3" s="1"/>
  <c r="Q70" i="3"/>
  <c r="W70" i="3"/>
  <c r="Z70" i="3"/>
  <c r="Y172" i="2"/>
  <c r="Z172" i="2"/>
  <c r="X172" i="2"/>
  <c r="V55" i="3"/>
  <c r="V41" i="3"/>
  <c r="AA41" i="3"/>
  <c r="W52" i="3"/>
  <c r="AA52" i="3" s="1"/>
  <c r="U52" i="3"/>
  <c r="Y116" i="2"/>
  <c r="Z116" i="2" s="1"/>
  <c r="R30" i="3"/>
  <c r="X30" i="3"/>
  <c r="P30" i="3"/>
  <c r="U81" i="3"/>
  <c r="V51" i="3"/>
  <c r="AA51" i="3" s="1"/>
  <c r="Y136" i="2"/>
  <c r="Z136" i="2" s="1"/>
  <c r="X136" i="2"/>
  <c r="Y176" i="2"/>
  <c r="Z176" i="2"/>
  <c r="Y13" i="2"/>
  <c r="Z13" i="2" s="1"/>
  <c r="AE107" i="1"/>
  <c r="U88" i="3"/>
  <c r="V88" i="3"/>
  <c r="AA88" i="3"/>
  <c r="X329" i="2"/>
  <c r="Y329" i="2"/>
  <c r="Z329" i="2" s="1"/>
  <c r="S114" i="3"/>
  <c r="Y114" i="3" s="1"/>
  <c r="AA117" i="3"/>
  <c r="S119" i="3"/>
  <c r="Y119" i="3"/>
  <c r="T119" i="3"/>
  <c r="Z119" i="3"/>
  <c r="Y5" i="2"/>
  <c r="Z5" i="2"/>
  <c r="V67" i="3"/>
  <c r="AA67" i="3"/>
  <c r="U67" i="3"/>
  <c r="T17" i="3"/>
  <c r="Z17" i="3" s="1"/>
  <c r="P14" i="3"/>
  <c r="V14" i="3" s="1"/>
  <c r="R14" i="3"/>
  <c r="X14" i="3"/>
  <c r="T14" i="3"/>
  <c r="Z14" i="3"/>
  <c r="T9" i="3"/>
  <c r="Z9" i="3" s="1"/>
  <c r="Q20" i="3"/>
  <c r="W20" i="3" s="1"/>
  <c r="Y92" i="2"/>
  <c r="Z92" i="2" s="1"/>
  <c r="Y67" i="2"/>
  <c r="Z67" i="2" s="1"/>
  <c r="X67" i="2"/>
  <c r="X61" i="2"/>
  <c r="Y61" i="2"/>
  <c r="Z61" i="2" s="1"/>
  <c r="Y57" i="2"/>
  <c r="Z57" i="2" s="1"/>
  <c r="X57" i="2"/>
  <c r="V78" i="3"/>
  <c r="AA78" i="3" s="1"/>
  <c r="V77" i="3"/>
  <c r="AA77" i="3" s="1"/>
  <c r="U77" i="3"/>
  <c r="X134" i="2"/>
  <c r="Y87" i="2"/>
  <c r="Z87" i="2" s="1"/>
  <c r="U72" i="3"/>
  <c r="X300" i="2"/>
  <c r="Y321" i="2"/>
  <c r="Z321" i="2"/>
  <c r="Y141" i="2"/>
  <c r="Z141" i="2"/>
  <c r="U65" i="3"/>
  <c r="V65" i="3"/>
  <c r="AA65" i="3" s="1"/>
  <c r="U93" i="3"/>
  <c r="V93" i="3"/>
  <c r="AA93" i="3"/>
  <c r="X277" i="2"/>
  <c r="Y277" i="2"/>
  <c r="Z277" i="2" s="1"/>
  <c r="X117" i="2"/>
  <c r="Y117" i="2"/>
  <c r="Z117" i="2" s="1"/>
  <c r="Y100" i="2"/>
  <c r="Z100" i="2" s="1"/>
  <c r="X100" i="2"/>
  <c r="X16" i="2"/>
  <c r="X121" i="2"/>
  <c r="Q5" i="3"/>
  <c r="W5" i="3"/>
  <c r="S5" i="3"/>
  <c r="Y5" i="3"/>
  <c r="R5" i="3"/>
  <c r="X5" i="3"/>
  <c r="Q24" i="3"/>
  <c r="W24" i="3"/>
  <c r="Y283" i="2"/>
  <c r="Z283" i="2"/>
  <c r="X283" i="2"/>
  <c r="X326" i="2"/>
  <c r="Y326" i="2"/>
  <c r="Z326" i="2"/>
  <c r="T5" i="3"/>
  <c r="Z5" i="3"/>
  <c r="R15" i="3"/>
  <c r="X15" i="3"/>
  <c r="AA15" i="3" s="1"/>
  <c r="Y98" i="2"/>
  <c r="Z98" i="2"/>
  <c r="X98" i="2"/>
  <c r="X62" i="2"/>
  <c r="Y62" i="2"/>
  <c r="Z62" i="2"/>
  <c r="X94" i="2"/>
  <c r="Y94" i="2"/>
  <c r="Z94" i="2"/>
  <c r="X222" i="2"/>
  <c r="Y84" i="2"/>
  <c r="Z84" i="2" s="1"/>
  <c r="X72" i="2"/>
  <c r="Y72" i="2"/>
  <c r="Z72" i="2"/>
  <c r="V34" i="3"/>
  <c r="AA34" i="3"/>
  <c r="U34" i="3"/>
  <c r="U111" i="3"/>
  <c r="Y102" i="2"/>
  <c r="Z102" i="2" s="1"/>
  <c r="Q29" i="3"/>
  <c r="W29" i="3"/>
  <c r="T29" i="3"/>
  <c r="Z29" i="3"/>
  <c r="P13" i="3"/>
  <c r="T13" i="3"/>
  <c r="Z13" i="3" s="1"/>
  <c r="Q13" i="3"/>
  <c r="W13" i="3" s="1"/>
  <c r="T48" i="3"/>
  <c r="Z48" i="3" s="1"/>
  <c r="R48" i="3"/>
  <c r="X48" i="3" s="1"/>
  <c r="Q48" i="3"/>
  <c r="W48" i="3" s="1"/>
  <c r="S48" i="3"/>
  <c r="Y48" i="3" s="1"/>
  <c r="P48" i="3"/>
  <c r="U48" i="3" s="1"/>
  <c r="R79" i="3"/>
  <c r="X79" i="3"/>
  <c r="P79" i="3"/>
  <c r="Q79" i="3"/>
  <c r="W79" i="3" s="1"/>
  <c r="P83" i="3"/>
  <c r="V83" i="3" s="1"/>
  <c r="Q83" i="3"/>
  <c r="W83" i="3"/>
  <c r="R83" i="3"/>
  <c r="X83" i="3"/>
  <c r="T87" i="3"/>
  <c r="Z87" i="3" s="1"/>
  <c r="Q87" i="3"/>
  <c r="W87" i="3" s="1"/>
  <c r="R87" i="3"/>
  <c r="X87" i="3" s="1"/>
  <c r="T91" i="3"/>
  <c r="Z91" i="3" s="1"/>
  <c r="Q91" i="3"/>
  <c r="W91" i="3" s="1"/>
  <c r="R91" i="3"/>
  <c r="X91" i="3" s="1"/>
  <c r="P91" i="3"/>
  <c r="V91" i="3" s="1"/>
  <c r="AA91" i="3" s="1"/>
  <c r="R26" i="3"/>
  <c r="X26" i="3" s="1"/>
  <c r="T26" i="3"/>
  <c r="Z26" i="3" s="1"/>
  <c r="P26" i="3"/>
  <c r="U26" i="3" s="1"/>
  <c r="S26" i="3"/>
  <c r="Y26" i="3"/>
  <c r="X221" i="2"/>
  <c r="X166" i="2"/>
  <c r="Y166" i="2"/>
  <c r="Z166" i="2" s="1"/>
  <c r="X45" i="2"/>
  <c r="Y45" i="2"/>
  <c r="Z45" i="2"/>
  <c r="Y14" i="2"/>
  <c r="Z14" i="2"/>
  <c r="V63" i="3"/>
  <c r="AA63" i="3" s="1"/>
  <c r="U63" i="3"/>
  <c r="Y46" i="3"/>
  <c r="W76" i="3"/>
  <c r="AA76" i="3" s="1"/>
  <c r="U76" i="3"/>
  <c r="X216" i="2"/>
  <c r="Y216" i="2"/>
  <c r="Z216" i="2" s="1"/>
  <c r="X299" i="2"/>
  <c r="Y299" i="2"/>
  <c r="Z299" i="2"/>
  <c r="Y18" i="2"/>
  <c r="Z18" i="2"/>
  <c r="X18" i="2"/>
  <c r="Y79" i="2"/>
  <c r="Z79" i="2" s="1"/>
  <c r="X79" i="2"/>
  <c r="Y171" i="2"/>
  <c r="Z171" i="2"/>
  <c r="X171" i="2"/>
  <c r="W38" i="3"/>
  <c r="W113" i="3"/>
  <c r="AA113" i="3"/>
  <c r="U113" i="3"/>
  <c r="S115" i="3"/>
  <c r="Y115" i="3"/>
  <c r="R115" i="3"/>
  <c r="X115" i="3" s="1"/>
  <c r="V118" i="3"/>
  <c r="AA118" i="3" s="1"/>
  <c r="U118" i="3"/>
  <c r="Y208" i="2"/>
  <c r="Z208" i="2"/>
  <c r="X210" i="2"/>
  <c r="Y210" i="2"/>
  <c r="Z210" i="2"/>
  <c r="Y279" i="2"/>
  <c r="Z279" i="2"/>
  <c r="X279" i="2"/>
  <c r="Y281" i="2"/>
  <c r="Z281" i="2" s="1"/>
  <c r="X281" i="2"/>
  <c r="X288" i="2"/>
  <c r="Y288" i="2"/>
  <c r="Z288" i="2" s="1"/>
  <c r="Z292" i="1"/>
  <c r="X93" i="2"/>
  <c r="Y93" i="2"/>
  <c r="Z93" i="2" s="1"/>
  <c r="U37" i="3"/>
  <c r="V37" i="3"/>
  <c r="AA37" i="3"/>
  <c r="AA42" i="3"/>
  <c r="X323" i="2"/>
  <c r="P19" i="3"/>
  <c r="U19" i="3" s="1"/>
  <c r="Q19" i="3"/>
  <c r="W19" i="3"/>
  <c r="S19" i="3"/>
  <c r="Y19" i="3"/>
  <c r="R19" i="3"/>
  <c r="X19" i="3"/>
  <c r="R28" i="3"/>
  <c r="U28" i="3" s="1"/>
  <c r="X28" i="3"/>
  <c r="P28" i="3"/>
  <c r="S28" i="3"/>
  <c r="Y28" i="3" s="1"/>
  <c r="AA28" i="3" s="1"/>
  <c r="T28" i="3"/>
  <c r="Z28" i="3" s="1"/>
  <c r="X344" i="2"/>
  <c r="Y344" i="2"/>
  <c r="Z344" i="2"/>
  <c r="X135" i="2"/>
  <c r="Y135" i="2"/>
  <c r="Z135" i="2" s="1"/>
  <c r="Y95" i="2"/>
  <c r="Z95" i="2" s="1"/>
  <c r="X95" i="2"/>
  <c r="Y76" i="2"/>
  <c r="Z76" i="2"/>
  <c r="U100" i="3"/>
  <c r="V100" i="3"/>
  <c r="AA100" i="3"/>
  <c r="V80" i="3"/>
  <c r="AA80" i="3" s="1"/>
  <c r="U80" i="3"/>
  <c r="AA111" i="3"/>
  <c r="Y42" i="2"/>
  <c r="Z42" i="2" s="1"/>
  <c r="X42" i="2"/>
  <c r="V73" i="3"/>
  <c r="AA73" i="3" s="1"/>
  <c r="U11" i="3"/>
  <c r="V11" i="3"/>
  <c r="AA11" i="3"/>
  <c r="U98" i="3"/>
  <c r="V19" i="3"/>
  <c r="AA19" i="3" s="1"/>
  <c r="U91" i="3"/>
  <c r="V13" i="3"/>
  <c r="V3" i="3"/>
  <c r="AA3" i="3" s="1"/>
  <c r="V69" i="3"/>
  <c r="U5" i="3"/>
  <c r="V104" i="3"/>
  <c r="AA104" i="3" s="1"/>
  <c r="V30" i="3"/>
  <c r="U70" i="3"/>
  <c r="V7" i="3"/>
  <c r="AA7" i="3" s="1"/>
  <c r="U27" i="3"/>
  <c r="V27" i="3"/>
  <c r="AA27" i="3" s="1"/>
  <c r="V20" i="3"/>
  <c r="U9" i="3"/>
  <c r="V15" i="3"/>
  <c r="V112" i="3"/>
  <c r="U82" i="3"/>
  <c r="V82" i="3"/>
  <c r="AA82" i="3"/>
  <c r="V21" i="3"/>
  <c r="AA21" i="3" s="1"/>
  <c r="V79" i="3"/>
  <c r="V48" i="3"/>
  <c r="V36" i="3"/>
  <c r="V23" i="3"/>
  <c r="U23" i="3"/>
  <c r="V16" i="3"/>
  <c r="V10" i="3"/>
  <c r="V28" i="3"/>
  <c r="V24" i="3"/>
  <c r="AA24" i="3"/>
  <c r="AF239" i="1"/>
  <c r="Z228" i="1"/>
  <c r="AA228" i="1"/>
  <c r="AH233" i="1"/>
  <c r="AF223" i="1"/>
  <c r="AF233" i="1"/>
  <c r="AA233" i="1"/>
  <c r="AF222" i="1" l="1"/>
  <c r="AG226" i="1"/>
  <c r="AB222" i="1"/>
  <c r="AF214" i="1"/>
  <c r="AC218" i="1"/>
  <c r="M7" i="4" s="1"/>
  <c r="AH214" i="1"/>
  <c r="AB229" i="1"/>
  <c r="AH225" i="1"/>
  <c r="AF221" i="1"/>
  <c r="AG217" i="1"/>
  <c r="AH240" i="1"/>
  <c r="AG230" i="1"/>
  <c r="AF226" i="1"/>
  <c r="AH218" i="1"/>
  <c r="AG214" i="1"/>
  <c r="AB226" i="1"/>
  <c r="AA222" i="1"/>
  <c r="AC222" i="1"/>
  <c r="M11" i="4" s="1"/>
  <c r="AA226" i="1"/>
  <c r="AF218" i="1"/>
  <c r="AB232" i="1"/>
  <c r="AB228" i="1"/>
  <c r="AG224" i="1"/>
  <c r="AA216" i="1"/>
  <c r="AF242" i="1"/>
  <c r="AB233" i="1"/>
  <c r="AF230" i="1"/>
  <c r="AF243" i="1"/>
  <c r="AB230" i="1"/>
  <c r="AC230" i="1"/>
  <c r="M19" i="4" s="1"/>
  <c r="M44" i="4" s="1"/>
  <c r="AA232" i="1"/>
  <c r="Z214" i="1"/>
  <c r="AB223" i="1"/>
  <c r="AC228" i="1"/>
  <c r="M17" i="4" s="1"/>
  <c r="M42" i="4" s="1"/>
  <c r="AB225" i="1"/>
  <c r="AG236" i="1"/>
  <c r="AF228" i="1"/>
  <c r="AC224" i="1"/>
  <c r="M13" i="4" s="1"/>
  <c r="AC232" i="1"/>
  <c r="M21" i="4" s="1"/>
  <c r="M46" i="4" s="1"/>
  <c r="AF224" i="1"/>
  <c r="AA225" i="1"/>
  <c r="AC229" i="1"/>
  <c r="M18" i="4" s="1"/>
  <c r="M43" i="4" s="1"/>
  <c r="AH213" i="1"/>
  <c r="AF244" i="1"/>
  <c r="AE243" i="1"/>
  <c r="AG225" i="1"/>
  <c r="AC236" i="1"/>
  <c r="M25" i="4" s="1"/>
  <c r="M50" i="4" s="1"/>
  <c r="AB236" i="1"/>
  <c r="AF236" i="1"/>
  <c r="AA221" i="1"/>
  <c r="AH229" i="1"/>
  <c r="AF225" i="1"/>
  <c r="AC221" i="1"/>
  <c r="M10" i="4" s="1"/>
  <c r="AE236" i="1"/>
  <c r="AH224" i="1"/>
  <c r="AE228" i="1"/>
  <c r="AH287" i="1"/>
  <c r="K10" i="4" s="1"/>
  <c r="AB287" i="1"/>
  <c r="AF287" i="1"/>
  <c r="AA287" i="1"/>
  <c r="AG283" i="1"/>
  <c r="AB283" i="1"/>
  <c r="AA279" i="1"/>
  <c r="H305" i="1"/>
  <c r="H307" i="1"/>
  <c r="Z307" i="1" s="1"/>
  <c r="H291" i="1"/>
  <c r="H289" i="1"/>
  <c r="H280" i="1"/>
  <c r="AG279" i="1"/>
  <c r="H286" i="1"/>
  <c r="Z286" i="1" s="1"/>
  <c r="H287" i="1"/>
  <c r="AF279" i="1"/>
  <c r="H285" i="1"/>
  <c r="H279" i="1"/>
  <c r="H300" i="1"/>
  <c r="H281" i="1"/>
  <c r="H295" i="1"/>
  <c r="H302" i="1"/>
  <c r="AE302" i="1" s="1"/>
  <c r="H288" i="1"/>
  <c r="Z288" i="1" s="1"/>
  <c r="H301" i="1"/>
  <c r="H306" i="1"/>
  <c r="H282" i="1"/>
  <c r="AE282" i="1" s="1"/>
  <c r="AA272" i="1"/>
  <c r="AH272" i="1"/>
  <c r="J25" i="4" s="1"/>
  <c r="J50" i="4" s="1"/>
  <c r="AG272" i="1"/>
  <c r="AF268" i="1"/>
  <c r="AC268" i="1"/>
  <c r="AA268" i="1"/>
  <c r="AB264" i="1"/>
  <c r="AC264" i="1"/>
  <c r="AA256" i="1"/>
  <c r="AG256" i="1"/>
  <c r="AB256" i="1"/>
  <c r="AA252" i="1"/>
  <c r="AG252" i="1"/>
  <c r="AC252" i="1"/>
  <c r="AH252" i="1"/>
  <c r="J5" i="4" s="1"/>
  <c r="H272" i="1"/>
  <c r="H261" i="1"/>
  <c r="H277" i="1"/>
  <c r="Z277" i="1" s="1"/>
  <c r="H256" i="1"/>
  <c r="H259" i="1"/>
  <c r="H265" i="1"/>
  <c r="H258" i="1"/>
  <c r="AC209" i="1"/>
  <c r="AA209" i="1"/>
  <c r="AB209" i="1"/>
  <c r="AG202" i="1"/>
  <c r="AB202" i="1"/>
  <c r="AB186" i="1"/>
  <c r="H191" i="1"/>
  <c r="H183" i="1"/>
  <c r="H190" i="1"/>
  <c r="AE190" i="1" s="1"/>
  <c r="H201" i="1"/>
  <c r="H195" i="1"/>
  <c r="AH186" i="1"/>
  <c r="I5" i="4" s="1"/>
  <c r="AC146" i="1"/>
  <c r="AB146" i="1"/>
  <c r="AH146" i="1"/>
  <c r="H26" i="4" s="1"/>
  <c r="H51" i="4" s="1"/>
  <c r="H122" i="1"/>
  <c r="AE122" i="1" s="1"/>
  <c r="H133" i="1"/>
  <c r="AE133" i="1" s="1"/>
  <c r="H147" i="1"/>
  <c r="AH138" i="1"/>
  <c r="H18" i="4" s="1"/>
  <c r="H43" i="4" s="1"/>
  <c r="AG138" i="1"/>
  <c r="AB138" i="1"/>
  <c r="AA138" i="1"/>
  <c r="AC126" i="1"/>
  <c r="AH126" i="1"/>
  <c r="H6" i="4" s="1"/>
  <c r="AB122" i="1"/>
  <c r="AF122" i="1"/>
  <c r="AH122" i="1"/>
  <c r="H2" i="4" s="1"/>
  <c r="AC201" i="1"/>
  <c r="AF201" i="1"/>
  <c r="AH201" i="1"/>
  <c r="I20" i="4" s="1"/>
  <c r="I45" i="4" s="1"/>
  <c r="AB201" i="1"/>
  <c r="AC197" i="1"/>
  <c r="AG197" i="1"/>
  <c r="AB197" i="1"/>
  <c r="AH197" i="1"/>
  <c r="I16" i="4" s="1"/>
  <c r="I41" i="4" s="1"/>
  <c r="AF197" i="1"/>
  <c r="AF193" i="1"/>
  <c r="AG193" i="1"/>
  <c r="AC193" i="1"/>
  <c r="AH193" i="1"/>
  <c r="I12" i="4" s="1"/>
  <c r="AH189" i="1"/>
  <c r="I8" i="4" s="1"/>
  <c r="AC189" i="1"/>
  <c r="AB185" i="1"/>
  <c r="AC185" i="1"/>
  <c r="AH185" i="1"/>
  <c r="I4" i="4" s="1"/>
  <c r="AH331" i="1"/>
  <c r="L24" i="4" s="1"/>
  <c r="L49" i="4" s="1"/>
  <c r="AG331" i="1"/>
  <c r="AF304" i="1"/>
  <c r="AA304" i="1"/>
  <c r="AA300" i="1"/>
  <c r="AC300" i="1"/>
  <c r="AH239" i="1"/>
  <c r="AE239" i="1"/>
  <c r="AB235" i="1"/>
  <c r="AG235" i="1"/>
  <c r="AH235" i="1"/>
  <c r="AA235" i="1"/>
  <c r="AF235" i="1"/>
  <c r="AG325" i="1"/>
  <c r="AF325" i="1"/>
  <c r="AH317" i="1"/>
  <c r="L10" i="4" s="1"/>
  <c r="AF317" i="1"/>
  <c r="AG317" i="1"/>
  <c r="AC317" i="1"/>
  <c r="AC313" i="1"/>
  <c r="AF313" i="1"/>
  <c r="AG313" i="1"/>
  <c r="AB313" i="1"/>
  <c r="AH313" i="1"/>
  <c r="L6" i="4" s="1"/>
  <c r="AB309" i="1"/>
  <c r="AH309" i="1"/>
  <c r="AF309" i="1"/>
  <c r="AF302" i="1"/>
  <c r="AA302" i="1"/>
  <c r="AC302" i="1"/>
  <c r="AH302" i="1"/>
  <c r="K25" i="4" s="1"/>
  <c r="K50" i="4" s="1"/>
  <c r="AF298" i="1"/>
  <c r="AG298" i="1"/>
  <c r="AC298" i="1"/>
  <c r="AG294" i="1"/>
  <c r="AH294" i="1"/>
  <c r="K17" i="4" s="1"/>
  <c r="K42" i="4" s="1"/>
  <c r="AF290" i="1"/>
  <c r="AB290" i="1"/>
  <c r="AC290" i="1"/>
  <c r="AG290" i="1"/>
  <c r="AF286" i="1"/>
  <c r="AC286" i="1"/>
  <c r="AB286" i="1"/>
  <c r="AG286" i="1"/>
  <c r="AH286" i="1"/>
  <c r="K9" i="4" s="1"/>
  <c r="AA286" i="1"/>
  <c r="AC282" i="1"/>
  <c r="AH282" i="1"/>
  <c r="K5" i="4" s="1"/>
  <c r="AF282" i="1"/>
  <c r="Z282" i="1"/>
  <c r="AB282" i="1"/>
  <c r="AG275" i="1"/>
  <c r="AC275" i="1"/>
  <c r="AF275" i="1"/>
  <c r="AH275" i="1"/>
  <c r="J28" i="4" s="1"/>
  <c r="J53" i="4" s="1"/>
  <c r="AA271" i="1"/>
  <c r="AH271" i="1"/>
  <c r="J24" i="4" s="1"/>
  <c r="J49" i="4" s="1"/>
  <c r="AG271" i="1"/>
  <c r="AG267" i="1"/>
  <c r="AH267" i="1"/>
  <c r="J20" i="4" s="1"/>
  <c r="J45" i="4" s="1"/>
  <c r="AC267" i="1"/>
  <c r="AB267" i="1"/>
  <c r="AF267" i="1"/>
  <c r="AB263" i="1"/>
  <c r="AH263" i="1"/>
  <c r="J16" i="4" s="1"/>
  <c r="J41" i="4" s="1"/>
  <c r="AF263" i="1"/>
  <c r="AC263" i="1"/>
  <c r="AG263" i="1"/>
  <c r="AH259" i="1"/>
  <c r="J12" i="4" s="1"/>
  <c r="AA259" i="1"/>
  <c r="AF259" i="1"/>
  <c r="AG259" i="1"/>
  <c r="AB259" i="1"/>
  <c r="AF255" i="1"/>
  <c r="AG255" i="1"/>
  <c r="AH255" i="1"/>
  <c r="J8" i="4" s="1"/>
  <c r="AB255" i="1"/>
  <c r="AC255" i="1"/>
  <c r="AA255" i="1"/>
  <c r="AA251" i="1"/>
  <c r="AB251" i="1"/>
  <c r="AH251" i="1"/>
  <c r="J4" i="4" s="1"/>
  <c r="AG251" i="1"/>
  <c r="AE238" i="1"/>
  <c r="AA238" i="1"/>
  <c r="AH238" i="1"/>
  <c r="AG238" i="1"/>
  <c r="Z238" i="1"/>
  <c r="AC234" i="1"/>
  <c r="M23" i="4" s="1"/>
  <c r="M48" i="4" s="1"/>
  <c r="AG234" i="1"/>
  <c r="AF234" i="1"/>
  <c r="AB234" i="1"/>
  <c r="AA234" i="1"/>
  <c r="AA231" i="1"/>
  <c r="AB231" i="1"/>
  <c r="AG231" i="1"/>
  <c r="AH231" i="1"/>
  <c r="AE227" i="1"/>
  <c r="AF227" i="1"/>
  <c r="AB227" i="1"/>
  <c r="AG227" i="1"/>
  <c r="AA227" i="1"/>
  <c r="AA219" i="1"/>
  <c r="AE219" i="1"/>
  <c r="AH219" i="1"/>
  <c r="AF219" i="1"/>
  <c r="AF215" i="1"/>
  <c r="AH215" i="1"/>
  <c r="AC215" i="1"/>
  <c r="M4" i="4" s="1"/>
  <c r="AC208" i="1"/>
  <c r="AF208" i="1"/>
  <c r="AH204" i="1"/>
  <c r="I23" i="4" s="1"/>
  <c r="I48" i="4" s="1"/>
  <c r="AC204" i="1"/>
  <c r="AG200" i="1"/>
  <c r="AF200" i="1"/>
  <c r="AC200" i="1"/>
  <c r="AH200" i="1"/>
  <c r="I19" i="4" s="1"/>
  <c r="I44" i="4" s="1"/>
  <c r="Z200" i="1"/>
  <c r="AF196" i="1"/>
  <c r="AB196" i="1"/>
  <c r="AH196" i="1"/>
  <c r="I15" i="4" s="1"/>
  <c r="I40" i="4" s="1"/>
  <c r="AG196" i="1"/>
  <c r="AH192" i="1"/>
  <c r="I11" i="4" s="1"/>
  <c r="AA192" i="1"/>
  <c r="AF192" i="1"/>
  <c r="AC192" i="1"/>
  <c r="AH188" i="1"/>
  <c r="I7" i="4" s="1"/>
  <c r="AC188" i="1"/>
  <c r="AE188" i="1"/>
  <c r="AB184" i="1"/>
  <c r="AF184" i="1"/>
  <c r="AG184" i="1"/>
  <c r="AG147" i="1"/>
  <c r="AB147" i="1"/>
  <c r="AC147" i="1"/>
  <c r="AB143" i="1"/>
  <c r="AG143" i="1"/>
  <c r="AA143" i="1"/>
  <c r="AH143" i="1"/>
  <c r="H23" i="4" s="1"/>
  <c r="H48" i="4" s="1"/>
  <c r="AF139" i="1"/>
  <c r="AG139" i="1"/>
  <c r="AC139" i="1"/>
  <c r="AG135" i="1"/>
  <c r="AF135" i="1"/>
  <c r="AF131" i="1"/>
  <c r="AH131" i="1"/>
  <c r="H11" i="4" s="1"/>
  <c r="AG131" i="1"/>
  <c r="AC127" i="1"/>
  <c r="AG127" i="1"/>
  <c r="AB123" i="1"/>
  <c r="AF123" i="1"/>
  <c r="AC123" i="1"/>
  <c r="AB29" i="1"/>
  <c r="AC29" i="1"/>
  <c r="D29" i="4" s="1"/>
  <c r="D54" i="4" s="1"/>
  <c r="AB276" i="1"/>
  <c r="AG276" i="1"/>
  <c r="AC276" i="1"/>
  <c r="AE276" i="1"/>
  <c r="AH30" i="1"/>
  <c r="AA30" i="1"/>
  <c r="AF30" i="1"/>
  <c r="AH90" i="1"/>
  <c r="AF90" i="1"/>
  <c r="AB211" i="1"/>
  <c r="AF211" i="1"/>
  <c r="AH211" i="1"/>
  <c r="I30" i="4" s="1"/>
  <c r="I55" i="4" s="1"/>
  <c r="AA211" i="1"/>
  <c r="AG241" i="1"/>
  <c r="Z241" i="1"/>
  <c r="AB241" i="1"/>
  <c r="AF241" i="1"/>
  <c r="AH241" i="1"/>
  <c r="AA241" i="1"/>
  <c r="AB239" i="1"/>
  <c r="AA223" i="1"/>
  <c r="AG239" i="1"/>
  <c r="AE298" i="1"/>
  <c r="Z276" i="1"/>
  <c r="Z184" i="1"/>
  <c r="AB188" i="1"/>
  <c r="AA122" i="1"/>
  <c r="AC130" i="1"/>
  <c r="AC142" i="1"/>
  <c r="AG190" i="1"/>
  <c r="AA213" i="1"/>
  <c r="AG288" i="1"/>
  <c r="H193" i="1"/>
  <c r="H253" i="1"/>
  <c r="Z253" i="1" s="1"/>
  <c r="AA317" i="1"/>
  <c r="AH139" i="1"/>
  <c r="H19" i="4" s="1"/>
  <c r="H44" i="4" s="1"/>
  <c r="AB275" i="1"/>
  <c r="H127" i="1"/>
  <c r="Z127" i="1" s="1"/>
  <c r="AA29" i="1"/>
  <c r="AA123" i="1"/>
  <c r="AC143" i="1"/>
  <c r="AB204" i="1"/>
  <c r="AB253" i="1"/>
  <c r="AF269" i="1"/>
  <c r="AH283" i="1"/>
  <c r="K6" i="4" s="1"/>
  <c r="AG309" i="1"/>
  <c r="AA205" i="1"/>
  <c r="H299" i="1"/>
  <c r="AC327" i="1"/>
  <c r="H266" i="1"/>
  <c r="AC279" i="1"/>
  <c r="AE110" i="1"/>
  <c r="Z110" i="1"/>
  <c r="AH304" i="1"/>
  <c r="K27" i="4" s="1"/>
  <c r="K52" i="4" s="1"/>
  <c r="AF300" i="1"/>
  <c r="AG201" i="1"/>
  <c r="AA282" i="1"/>
  <c r="AF294" i="1"/>
  <c r="AG205" i="1"/>
  <c r="AF143" i="1"/>
  <c r="AF134" i="1"/>
  <c r="AA198" i="1"/>
  <c r="AC194" i="1"/>
  <c r="H297" i="1"/>
  <c r="H268" i="1"/>
  <c r="H184" i="1"/>
  <c r="AE184" i="1" s="1"/>
  <c r="AF209" i="1"/>
  <c r="H269" i="1"/>
  <c r="AE269" i="1" s="1"/>
  <c r="AC235" i="1"/>
  <c r="M24" i="4" s="1"/>
  <c r="M49" i="4" s="1"/>
  <c r="AB215" i="1"/>
  <c r="AA90" i="1"/>
  <c r="AG123" i="1"/>
  <c r="AB317" i="1"/>
  <c r="AB200" i="1"/>
  <c r="H296" i="1"/>
  <c r="AE296" i="1" s="1"/>
  <c r="AF251" i="1"/>
  <c r="AF324" i="1"/>
  <c r="AG324" i="1"/>
  <c r="AA320" i="1"/>
  <c r="AC320" i="1"/>
  <c r="AF320" i="1"/>
  <c r="AG320" i="1"/>
  <c r="AF316" i="1"/>
  <c r="AH316" i="1"/>
  <c r="L9" i="4" s="1"/>
  <c r="AC316" i="1"/>
  <c r="AG316" i="1"/>
  <c r="AH312" i="1"/>
  <c r="L5" i="4" s="1"/>
  <c r="AB312" i="1"/>
  <c r="AA312" i="1"/>
  <c r="H314" i="1"/>
  <c r="H315" i="1"/>
  <c r="Z315" i="1" s="1"/>
  <c r="H336" i="1"/>
  <c r="AE336" i="1" s="1"/>
  <c r="AC305" i="1"/>
  <c r="AB305" i="1"/>
  <c r="AH301" i="1"/>
  <c r="K24" i="4" s="1"/>
  <c r="K49" i="4" s="1"/>
  <c r="AG301" i="1"/>
  <c r="AA297" i="1"/>
  <c r="AB297" i="1"/>
  <c r="AG297" i="1"/>
  <c r="AC297" i="1"/>
  <c r="AH297" i="1"/>
  <c r="K20" i="4" s="1"/>
  <c r="K45" i="4" s="1"/>
  <c r="AF297" i="1"/>
  <c r="AH223" i="1"/>
  <c r="Z271" i="1"/>
  <c r="AE313" i="1"/>
  <c r="AE215" i="1"/>
  <c r="AF284" i="1"/>
  <c r="AF126" i="1"/>
  <c r="AG134" i="1"/>
  <c r="AF146" i="1"/>
  <c r="AA197" i="1"/>
  <c r="H196" i="1"/>
  <c r="Z196" i="1" s="1"/>
  <c r="AF256" i="1"/>
  <c r="AA139" i="1"/>
  <c r="AG146" i="1"/>
  <c r="AE43" i="1"/>
  <c r="Z43" i="1"/>
  <c r="H313" i="1"/>
  <c r="Z313" i="1" s="1"/>
  <c r="AA127" i="1"/>
  <c r="AF147" i="1"/>
  <c r="AB208" i="1"/>
  <c r="AA273" i="1"/>
  <c r="H262" i="1"/>
  <c r="AH276" i="1"/>
  <c r="J29" i="4" s="1"/>
  <c r="J54" i="4" s="1"/>
  <c r="H298" i="1"/>
  <c r="Z298" i="1" s="1"/>
  <c r="H126" i="1"/>
  <c r="H271" i="1"/>
  <c r="AC272" i="1"/>
  <c r="H293" i="1"/>
  <c r="H63" i="1"/>
  <c r="AC319" i="1"/>
  <c r="AC239" i="1"/>
  <c r="M28" i="4" s="1"/>
  <c r="M53" i="4" s="1"/>
  <c r="AH300" i="1"/>
  <c r="K23" i="4" s="1"/>
  <c r="K48" i="4" s="1"/>
  <c r="AF319" i="1"/>
  <c r="AH335" i="1"/>
  <c r="L28" i="4" s="1"/>
  <c r="L53" i="4" s="1"/>
  <c r="AG282" i="1"/>
  <c r="AH123" i="1"/>
  <c r="H3" i="4" s="1"/>
  <c r="AA202" i="1"/>
  <c r="AA313" i="1"/>
  <c r="H200" i="1"/>
  <c r="AE200" i="1" s="1"/>
  <c r="H249" i="1"/>
  <c r="Z249" i="1" s="1"/>
  <c r="AC256" i="1"/>
  <c r="AG215" i="1"/>
  <c r="AG208" i="1"/>
  <c r="AH194" i="1"/>
  <c r="I13" i="4" s="1"/>
  <c r="AA263" i="1"/>
  <c r="AB316" i="1"/>
  <c r="AF271" i="1"/>
  <c r="Z18" i="1"/>
  <c r="AE18" i="1"/>
  <c r="AA284" i="1"/>
  <c r="AC231" i="1"/>
  <c r="M20" i="4" s="1"/>
  <c r="M45" i="4" s="1"/>
  <c r="AE223" i="1"/>
  <c r="Z239" i="1"/>
  <c r="Z95" i="1"/>
  <c r="AE271" i="1"/>
  <c r="Z252" i="1"/>
  <c r="AE267" i="1"/>
  <c r="AB324" i="1"/>
  <c r="AH284" i="1"/>
  <c r="K7" i="4" s="1"/>
  <c r="AB126" i="1"/>
  <c r="AH134" i="1"/>
  <c r="H14" i="4" s="1"/>
  <c r="H39" i="4" s="1"/>
  <c r="AF213" i="1"/>
  <c r="AC309" i="1"/>
  <c r="AA296" i="1"/>
  <c r="AF185" i="1"/>
  <c r="AH256" i="1"/>
  <c r="J9" i="4" s="1"/>
  <c r="AC131" i="1"/>
  <c r="H311" i="1"/>
  <c r="AF127" i="1"/>
  <c r="AH184" i="1"/>
  <c r="I3" i="4" s="1"/>
  <c r="AE241" i="1"/>
  <c r="AC196" i="1"/>
  <c r="AB273" i="1"/>
  <c r="AC294" i="1"/>
  <c r="AA185" i="1"/>
  <c r="AF276" i="1"/>
  <c r="AB272" i="1"/>
  <c r="AG186" i="1"/>
  <c r="AA188" i="1"/>
  <c r="H254" i="1"/>
  <c r="H290" i="1"/>
  <c r="AE290" i="1" s="1"/>
  <c r="AG287" i="1"/>
  <c r="AA311" i="1"/>
  <c r="AC311" i="1"/>
  <c r="AB323" i="1"/>
  <c r="AG185" i="1"/>
  <c r="H321" i="1"/>
  <c r="AE321" i="1" s="1"/>
  <c r="AC331" i="1"/>
  <c r="AC184" i="1"/>
  <c r="AB268" i="1"/>
  <c r="AB127" i="1"/>
  <c r="AB271" i="1"/>
  <c r="AF260" i="1"/>
  <c r="H274" i="1"/>
  <c r="AH264" i="1"/>
  <c r="J17" i="4" s="1"/>
  <c r="J42" i="4" s="1"/>
  <c r="AC219" i="1"/>
  <c r="M8" i="4" s="1"/>
  <c r="AF238" i="1"/>
  <c r="AF252" i="1"/>
  <c r="AA249" i="1"/>
  <c r="AA301" i="1"/>
  <c r="AA275" i="1"/>
  <c r="AB294" i="1"/>
  <c r="AG302" i="1"/>
  <c r="AC259" i="1"/>
  <c r="Z231" i="1"/>
  <c r="AH96" i="1"/>
  <c r="G6" i="4" s="1"/>
  <c r="AG96" i="1"/>
  <c r="AH115" i="1"/>
  <c r="G25" i="4" s="1"/>
  <c r="G50" i="4" s="1"/>
  <c r="AG115" i="1"/>
  <c r="AC115" i="1"/>
  <c r="AF111" i="1"/>
  <c r="AB111" i="1"/>
  <c r="AC111" i="1"/>
  <c r="AF107" i="1"/>
  <c r="AB107" i="1"/>
  <c r="AC107" i="1"/>
  <c r="AG107" i="1"/>
  <c r="AG103" i="1"/>
  <c r="AB103" i="1"/>
  <c r="AC103" i="1"/>
  <c r="AH99" i="1"/>
  <c r="G9" i="4" s="1"/>
  <c r="AC99" i="1"/>
  <c r="AG99" i="1"/>
  <c r="AA99" i="1"/>
  <c r="AG95" i="1"/>
  <c r="AF95" i="1"/>
  <c r="AB95" i="1"/>
  <c r="AH95" i="1"/>
  <c r="G5" i="4" s="1"/>
  <c r="AF88" i="1"/>
  <c r="AA88" i="1"/>
  <c r="AB88" i="1"/>
  <c r="AB84" i="1"/>
  <c r="AG84" i="1"/>
  <c r="AA72" i="1"/>
  <c r="AB72" i="1"/>
  <c r="AC68" i="1"/>
  <c r="F8" i="4" s="1"/>
  <c r="AA68" i="1"/>
  <c r="AG53" i="1"/>
  <c r="AF53" i="1"/>
  <c r="AG49" i="1"/>
  <c r="AC49" i="1"/>
  <c r="E19" i="4" s="1"/>
  <c r="E44" i="4" s="1"/>
  <c r="AG28" i="1"/>
  <c r="AC28" i="1"/>
  <c r="D28" i="4" s="1"/>
  <c r="D53" i="4" s="1"/>
  <c r="AG4" i="1"/>
  <c r="AB4" i="1"/>
  <c r="AG17" i="1"/>
  <c r="AH17" i="1"/>
  <c r="AF44" i="1"/>
  <c r="H67" i="1"/>
  <c r="Z67" i="1" s="1"/>
  <c r="H104" i="1"/>
  <c r="AG58" i="1"/>
  <c r="AB58" i="1"/>
  <c r="AA334" i="1"/>
  <c r="AG334" i="1"/>
  <c r="AC289" i="1"/>
  <c r="AF289" i="1"/>
  <c r="AF285" i="1"/>
  <c r="AG285" i="1"/>
  <c r="AH281" i="1"/>
  <c r="K4" i="4" s="1"/>
  <c r="AG281" i="1"/>
  <c r="AA281" i="1"/>
  <c r="AC274" i="1"/>
  <c r="AH274" i="1"/>
  <c r="J27" i="4" s="1"/>
  <c r="J52" i="4" s="1"/>
  <c r="AB274" i="1"/>
  <c r="AG270" i="1"/>
  <c r="AF270" i="1"/>
  <c r="AH270" i="1"/>
  <c r="J23" i="4" s="1"/>
  <c r="J48" i="4" s="1"/>
  <c r="AA270" i="1"/>
  <c r="AA266" i="1"/>
  <c r="AB266" i="1"/>
  <c r="AG266" i="1"/>
  <c r="AG258" i="1"/>
  <c r="AH258" i="1"/>
  <c r="J11" i="4" s="1"/>
  <c r="AF254" i="1"/>
  <c r="AH254" i="1"/>
  <c r="J7" i="4" s="1"/>
  <c r="AA254" i="1"/>
  <c r="H255" i="1"/>
  <c r="Z255" i="1" s="1"/>
  <c r="H263" i="1"/>
  <c r="AE263" i="1" s="1"/>
  <c r="H251" i="1"/>
  <c r="AE251" i="1" s="1"/>
  <c r="H276" i="1"/>
  <c r="H257" i="1"/>
  <c r="H211" i="1"/>
  <c r="H189" i="1"/>
  <c r="H210" i="1"/>
  <c r="Z210" i="1" s="1"/>
  <c r="H199" i="1"/>
  <c r="AE199" i="1" s="1"/>
  <c r="H204" i="1"/>
  <c r="Z204" i="1" s="1"/>
  <c r="AB237" i="1"/>
  <c r="AA237" i="1"/>
  <c r="AG233" i="1"/>
  <c r="AC233" i="1"/>
  <c r="M22" i="4" s="1"/>
  <c r="M47" i="4" s="1"/>
  <c r="AB221" i="1"/>
  <c r="AH221" i="1"/>
  <c r="AG221" i="1"/>
  <c r="AH217" i="1"/>
  <c r="AA217" i="1"/>
  <c r="AF335" i="1"/>
  <c r="AF331" i="1"/>
  <c r="AH327" i="1"/>
  <c r="L20" i="4" s="1"/>
  <c r="L45" i="4" s="1"/>
  <c r="AF327" i="1"/>
  <c r="AH323" i="1"/>
  <c r="L16" i="4" s="1"/>
  <c r="L41" i="4" s="1"/>
  <c r="AA323" i="1"/>
  <c r="AF323" i="1"/>
  <c r="AG319" i="1"/>
  <c r="AH319" i="1"/>
  <c r="L12" i="4" s="1"/>
  <c r="AA319" i="1"/>
  <c r="AG315" i="1"/>
  <c r="AB311" i="1"/>
  <c r="AG304" i="1"/>
  <c r="AG300" i="1"/>
  <c r="AG292" i="1"/>
  <c r="AA292" i="1"/>
  <c r="AH288" i="1"/>
  <c r="K11" i="4" s="1"/>
  <c r="AG280" i="1"/>
  <c r="AC280" i="1"/>
  <c r="AA280" i="1"/>
  <c r="AC273" i="1"/>
  <c r="AH269" i="1"/>
  <c r="J22" i="4" s="1"/>
  <c r="J47" i="4" s="1"/>
  <c r="AB269" i="1"/>
  <c r="AH265" i="1"/>
  <c r="J18" i="4" s="1"/>
  <c r="J43" i="4" s="1"/>
  <c r="AG261" i="1"/>
  <c r="AA257" i="1"/>
  <c r="AH257" i="1"/>
  <c r="J10" i="4" s="1"/>
  <c r="AB257" i="1"/>
  <c r="AH253" i="1"/>
  <c r="J6" i="4" s="1"/>
  <c r="AF253" i="1"/>
  <c r="AF249" i="1"/>
  <c r="AG229" i="1"/>
  <c r="AA229" i="1"/>
  <c r="AF229" i="1"/>
  <c r="AE229" i="1"/>
  <c r="Z225" i="1"/>
  <c r="AB213" i="1"/>
  <c r="AC213" i="1"/>
  <c r="M2" i="4" s="1"/>
  <c r="AB206" i="1"/>
  <c r="AC206" i="1"/>
  <c r="AH206" i="1"/>
  <c r="I25" i="4" s="1"/>
  <c r="I50" i="4" s="1"/>
  <c r="AH202" i="1"/>
  <c r="I21" i="4" s="1"/>
  <c r="I46" i="4" s="1"/>
  <c r="AF202" i="1"/>
  <c r="AC202" i="1"/>
  <c r="AG198" i="1"/>
  <c r="AF198" i="1"/>
  <c r="AB198" i="1"/>
  <c r="AA194" i="1"/>
  <c r="AF194" i="1"/>
  <c r="AB190" i="1"/>
  <c r="AC190" i="1"/>
  <c r="AF186" i="1"/>
  <c r="Z186" i="1"/>
  <c r="AB145" i="1"/>
  <c r="AF145" i="1"/>
  <c r="AH141" i="1"/>
  <c r="H21" i="4" s="1"/>
  <c r="H46" i="4" s="1"/>
  <c r="AB137" i="1"/>
  <c r="AA137" i="1"/>
  <c r="F180" i="1"/>
  <c r="I180" i="1" s="1"/>
  <c r="I179" i="1"/>
  <c r="AC89" i="1"/>
  <c r="F29" i="4" s="1"/>
  <c r="F54" i="4" s="1"/>
  <c r="AG306" i="1"/>
  <c r="AB306" i="1"/>
  <c r="AH306" i="1"/>
  <c r="K29" i="4" s="1"/>
  <c r="K54" i="4" s="1"/>
  <c r="AB33" i="1"/>
  <c r="AE240" i="1"/>
  <c r="AG240" i="1"/>
  <c r="AF240" i="1"/>
  <c r="AB240" i="1"/>
  <c r="AH244" i="1"/>
  <c r="AE288" i="1"/>
  <c r="Z269" i="1"/>
  <c r="AG296" i="1"/>
  <c r="AG213" i="1"/>
  <c r="AE213" i="1"/>
  <c r="AC296" i="1"/>
  <c r="H187" i="1"/>
  <c r="AE187" i="1" s="1"/>
  <c r="H260" i="1"/>
  <c r="H76" i="1"/>
  <c r="Z76" i="1" s="1"/>
  <c r="AF4" i="1"/>
  <c r="AC96" i="1"/>
  <c r="AB36" i="1"/>
  <c r="AA84" i="1"/>
  <c r="AB20" i="1"/>
  <c r="AF5" i="1"/>
  <c r="H42" i="1"/>
  <c r="AC334" i="1"/>
  <c r="AG68" i="1"/>
  <c r="AA253" i="1"/>
  <c r="AG257" i="1"/>
  <c r="AB261" i="1"/>
  <c r="AH273" i="1"/>
  <c r="J26" i="4" s="1"/>
  <c r="J51" i="4" s="1"/>
  <c r="H96" i="1"/>
  <c r="Z96" i="1" s="1"/>
  <c r="AB104" i="1"/>
  <c r="AF87" i="1"/>
  <c r="H267" i="1"/>
  <c r="Z267" i="1" s="1"/>
  <c r="H250" i="1"/>
  <c r="H86" i="1"/>
  <c r="AC186" i="1"/>
  <c r="AB258" i="1"/>
  <c r="AH262" i="1"/>
  <c r="J15" i="4" s="1"/>
  <c r="J40" i="4" s="1"/>
  <c r="AG88" i="1"/>
  <c r="AG45" i="1"/>
  <c r="H106" i="1"/>
  <c r="AA327" i="1"/>
  <c r="AB300" i="1"/>
  <c r="AB304" i="1"/>
  <c r="AC315" i="1"/>
  <c r="AG323" i="1"/>
  <c r="AA335" i="1"/>
  <c r="AB331" i="1"/>
  <c r="AC72" i="1"/>
  <c r="F12" i="4" s="1"/>
  <c r="AC12" i="1"/>
  <c r="D12" i="4" s="1"/>
  <c r="AF265" i="1"/>
  <c r="AC304" i="1"/>
  <c r="AH137" i="1"/>
  <c r="H17" i="4" s="1"/>
  <c r="H42" i="4" s="1"/>
  <c r="AA190" i="1"/>
  <c r="AC258" i="1"/>
  <c r="AB75" i="1"/>
  <c r="AH19" i="1"/>
  <c r="AC58" i="1"/>
  <c r="E28" i="4" s="1"/>
  <c r="E53" i="4" s="1"/>
  <c r="AB64" i="1"/>
  <c r="AH72" i="1"/>
  <c r="H205" i="1"/>
  <c r="H185" i="1"/>
  <c r="H273" i="1"/>
  <c r="H270" i="1"/>
  <c r="AB217" i="1"/>
  <c r="AG237" i="1"/>
  <c r="AC217" i="1"/>
  <c r="M6" i="4" s="1"/>
  <c r="AF206" i="1"/>
  <c r="AB335" i="1"/>
  <c r="AG254" i="1"/>
  <c r="AF261" i="1"/>
  <c r="AB262" i="1"/>
  <c r="AH289" i="1"/>
  <c r="K12" i="4" s="1"/>
  <c r="AG21" i="1"/>
  <c r="AG72" i="1"/>
  <c r="AH107" i="1"/>
  <c r="G17" i="4" s="1"/>
  <c r="G42" i="4" s="1"/>
  <c r="AB115" i="1"/>
  <c r="AC335" i="1"/>
  <c r="AB99" i="1"/>
  <c r="AG194" i="1"/>
  <c r="Z235" i="1"/>
  <c r="Z215" i="1"/>
  <c r="AH106" i="1"/>
  <c r="G16" i="4" s="1"/>
  <c r="G41" i="4" s="1"/>
  <c r="AF106" i="1"/>
  <c r="AA98" i="1"/>
  <c r="AC98" i="1"/>
  <c r="AA82" i="1"/>
  <c r="AG82" i="1"/>
  <c r="AF82" i="1"/>
  <c r="AC78" i="1"/>
  <c r="F18" i="4" s="1"/>
  <c r="F43" i="4" s="1"/>
  <c r="AB78" i="1"/>
  <c r="AA78" i="1"/>
  <c r="AG51" i="1"/>
  <c r="AH51" i="1"/>
  <c r="AG39" i="1"/>
  <c r="AF39" i="1"/>
  <c r="AH22" i="1"/>
  <c r="AG22" i="1"/>
  <c r="AA22" i="1"/>
  <c r="AF10" i="1"/>
  <c r="AH10" i="1"/>
  <c r="AF11" i="1"/>
  <c r="AA11" i="1"/>
  <c r="AH7" i="1"/>
  <c r="AG3" i="1"/>
  <c r="AF34" i="1"/>
  <c r="Z219" i="1"/>
  <c r="Z233" i="1"/>
  <c r="Z229" i="1"/>
  <c r="AC24" i="1"/>
  <c r="D24" i="4" s="1"/>
  <c r="D49" i="4" s="1"/>
  <c r="AA16" i="1"/>
  <c r="AB12" i="1"/>
  <c r="AA4" i="1"/>
  <c r="AH84" i="1"/>
  <c r="AF76" i="1"/>
  <c r="AH104" i="1"/>
  <c r="G14" i="4" s="1"/>
  <c r="G39" i="4" s="1"/>
  <c r="AG100" i="1"/>
  <c r="AC100" i="1"/>
  <c r="AB96" i="1"/>
  <c r="AB92" i="1"/>
  <c r="AH92" i="1"/>
  <c r="G2" i="4" s="1"/>
  <c r="AA85" i="1"/>
  <c r="AC85" i="1"/>
  <c r="F25" i="4" s="1"/>
  <c r="F50" i="4" s="1"/>
  <c r="AF81" i="1"/>
  <c r="AA77" i="1"/>
  <c r="AC77" i="1"/>
  <c r="F17" i="4" s="1"/>
  <c r="F42" i="4" s="1"/>
  <c r="AH77" i="1"/>
  <c r="AG73" i="1"/>
  <c r="AC73" i="1"/>
  <c r="F13" i="4" s="1"/>
  <c r="AF73" i="1"/>
  <c r="AF69" i="1"/>
  <c r="AA65" i="1"/>
  <c r="AC65" i="1"/>
  <c r="F5" i="4" s="1"/>
  <c r="AF65" i="1"/>
  <c r="AA58" i="1"/>
  <c r="AH58" i="1"/>
  <c r="AC54" i="1"/>
  <c r="E24" i="4" s="1"/>
  <c r="E49" i="4" s="1"/>
  <c r="AF50" i="1"/>
  <c r="AH50" i="1"/>
  <c r="AB46" i="1"/>
  <c r="AA46" i="1"/>
  <c r="AG46" i="1"/>
  <c r="AG42" i="1"/>
  <c r="AA42" i="1"/>
  <c r="AH38" i="1"/>
  <c r="AG34" i="1"/>
  <c r="AA34" i="1"/>
  <c r="AG9" i="1"/>
  <c r="AH9" i="1"/>
  <c r="AF18" i="1"/>
  <c r="AB6" i="1"/>
  <c r="AB302" i="1"/>
  <c r="H264" i="1"/>
  <c r="AA206" i="1"/>
  <c r="AF191" i="1"/>
  <c r="H208" i="1"/>
  <c r="AE208" i="1" s="1"/>
  <c r="H197" i="1"/>
  <c r="H207" i="1"/>
  <c r="AE207" i="1" s="1"/>
  <c r="H203" i="1"/>
  <c r="Z203" i="1" s="1"/>
  <c r="H209" i="1"/>
  <c r="H188" i="1"/>
  <c r="Z188" i="1" s="1"/>
  <c r="AF293" i="1"/>
  <c r="AB293" i="1"/>
  <c r="AA224" i="1"/>
  <c r="AH220" i="1"/>
  <c r="AA220" i="1"/>
  <c r="AF220" i="1"/>
  <c r="AH209" i="1"/>
  <c r="I28" i="4" s="1"/>
  <c r="I53" i="4" s="1"/>
  <c r="AC205" i="1"/>
  <c r="AA201" i="1"/>
  <c r="AA193" i="1"/>
  <c r="AG189" i="1"/>
  <c r="AF124" i="1"/>
  <c r="AF59" i="1"/>
  <c r="AA276" i="1"/>
  <c r="AE224" i="1"/>
  <c r="Z240" i="1"/>
  <c r="AE225" i="1"/>
  <c r="Z221" i="1"/>
  <c r="AC332" i="1"/>
  <c r="AF332" i="1"/>
  <c r="AG328" i="1"/>
  <c r="AA324" i="1"/>
  <c r="AH320" i="1"/>
  <c r="L13" i="4" s="1"/>
  <c r="AB320" i="1"/>
  <c r="AC312" i="1"/>
  <c r="AG305" i="1"/>
  <c r="AF301" i="1"/>
  <c r="AA293" i="1"/>
  <c r="AG293" i="1"/>
  <c r="AH285" i="1"/>
  <c r="K8" i="4" s="1"/>
  <c r="AA285" i="1"/>
  <c r="AF281" i="1"/>
  <c r="AB281" i="1"/>
  <c r="AG274" i="1"/>
  <c r="AA274" i="1"/>
  <c r="AC270" i="1"/>
  <c r="AH266" i="1"/>
  <c r="J19" i="4" s="1"/>
  <c r="J44" i="4" s="1"/>
  <c r="AF262" i="1"/>
  <c r="AA267" i="1"/>
  <c r="AB193" i="1"/>
  <c r="AF189" i="1"/>
  <c r="AG126" i="1"/>
  <c r="AG145" i="1"/>
  <c r="AA204" i="1"/>
  <c r="AH334" i="1"/>
  <c r="L27" i="4" s="1"/>
  <c r="L52" i="4" s="1"/>
  <c r="AB330" i="1"/>
  <c r="AF310" i="1"/>
  <c r="AG295" i="1"/>
  <c r="AC287" i="1"/>
  <c r="AF272" i="1"/>
  <c r="AG268" i="1"/>
  <c r="AB238" i="1"/>
  <c r="AF231" i="1"/>
  <c r="AA239" i="1"/>
  <c r="AF138" i="1"/>
  <c r="AG211" i="1"/>
  <c r="AA240" i="1"/>
  <c r="AA243" i="1"/>
  <c r="AE76" i="1"/>
  <c r="AE147" i="1"/>
  <c r="Z147" i="1"/>
  <c r="AE315" i="1"/>
  <c r="AE218" i="1"/>
  <c r="Z218" i="1"/>
  <c r="AE234" i="1"/>
  <c r="Z234" i="1"/>
  <c r="AA74" i="1"/>
  <c r="AH74" i="1"/>
  <c r="AC74" i="1"/>
  <c r="F14" i="4" s="1"/>
  <c r="F39" i="4" s="1"/>
  <c r="AB74" i="1"/>
  <c r="AB70" i="1"/>
  <c r="AF70" i="1"/>
  <c r="AC70" i="1"/>
  <c r="F10" i="4" s="1"/>
  <c r="AG70" i="1"/>
  <c r="AH70" i="1"/>
  <c r="AC66" i="1"/>
  <c r="F6" i="4" s="1"/>
  <c r="AF66" i="1"/>
  <c r="AA62" i="1"/>
  <c r="H72" i="1"/>
  <c r="H68" i="1"/>
  <c r="H87" i="1"/>
  <c r="H83" i="1"/>
  <c r="H65" i="1"/>
  <c r="H79" i="1"/>
  <c r="H90" i="1"/>
  <c r="AH62" i="1"/>
  <c r="H66" i="1"/>
  <c r="H73" i="1"/>
  <c r="AG62" i="1"/>
  <c r="H71" i="1"/>
  <c r="AE71" i="1" s="1"/>
  <c r="H85" i="1"/>
  <c r="H69" i="1"/>
  <c r="AF62" i="1"/>
  <c r="H84" i="1"/>
  <c r="H77" i="1"/>
  <c r="Z77" i="1" s="1"/>
  <c r="H82" i="1"/>
  <c r="AB113" i="1"/>
  <c r="AH113" i="1"/>
  <c r="G23" i="4" s="1"/>
  <c r="G48" i="4" s="1"/>
  <c r="AC113" i="1"/>
  <c r="AA113" i="1"/>
  <c r="AA109" i="1"/>
  <c r="AC109" i="1"/>
  <c r="AH109" i="1"/>
  <c r="G19" i="4" s="1"/>
  <c r="G44" i="4" s="1"/>
  <c r="AF109" i="1"/>
  <c r="AG105" i="1"/>
  <c r="AA105" i="1"/>
  <c r="AB105" i="1"/>
  <c r="AC105" i="1"/>
  <c r="AF101" i="1"/>
  <c r="AG101" i="1"/>
  <c r="AF97" i="1"/>
  <c r="AB97" i="1"/>
  <c r="AH97" i="1"/>
  <c r="G7" i="4" s="1"/>
  <c r="AC97" i="1"/>
  <c r="H98" i="1"/>
  <c r="AE98" i="1" s="1"/>
  <c r="H116" i="1"/>
  <c r="H92" i="1"/>
  <c r="H112" i="1"/>
  <c r="AA93" i="1"/>
  <c r="H109" i="1"/>
  <c r="H101" i="1"/>
  <c r="AG93" i="1"/>
  <c r="H119" i="1"/>
  <c r="AB93" i="1"/>
  <c r="AF93" i="1"/>
  <c r="H100" i="1"/>
  <c r="H115" i="1"/>
  <c r="H108" i="1"/>
  <c r="H102" i="1"/>
  <c r="H113" i="1"/>
  <c r="H120" i="1"/>
  <c r="Z120" i="1" s="1"/>
  <c r="H12" i="1"/>
  <c r="AG27" i="1"/>
  <c r="H7" i="1"/>
  <c r="H20" i="1"/>
  <c r="H30" i="1"/>
  <c r="H25" i="1"/>
  <c r="H26" i="1"/>
  <c r="AE26" i="1" s="1"/>
  <c r="H2" i="1"/>
  <c r="H24" i="1"/>
  <c r="H5" i="1"/>
  <c r="Z5" i="1" s="1"/>
  <c r="H28" i="1"/>
  <c r="H15" i="1"/>
  <c r="H6" i="1"/>
  <c r="AE6" i="1" s="1"/>
  <c r="H11" i="1"/>
  <c r="AB329" i="1"/>
  <c r="AF329" i="1"/>
  <c r="AC329" i="1"/>
  <c r="AG329" i="1"/>
  <c r="AA322" i="1"/>
  <c r="AC322" i="1"/>
  <c r="AG322" i="1"/>
  <c r="AF322" i="1"/>
  <c r="AG318" i="1"/>
  <c r="AF318" i="1"/>
  <c r="AA318" i="1"/>
  <c r="AB318" i="1"/>
  <c r="AC314" i="1"/>
  <c r="H329" i="1"/>
  <c r="Z329" i="1" s="1"/>
  <c r="AF314" i="1"/>
  <c r="AB314" i="1"/>
  <c r="H333" i="1"/>
  <c r="H309" i="1"/>
  <c r="H317" i="1"/>
  <c r="H310" i="1"/>
  <c r="H318" i="1"/>
  <c r="Z318" i="1" s="1"/>
  <c r="AA314" i="1"/>
  <c r="H331" i="1"/>
  <c r="H328" i="1"/>
  <c r="H324" i="1"/>
  <c r="H334" i="1"/>
  <c r="H325" i="1"/>
  <c r="H322" i="1"/>
  <c r="H319" i="1"/>
  <c r="H327" i="1"/>
  <c r="H316" i="1"/>
  <c r="H337" i="1"/>
  <c r="AE337" i="1" s="1"/>
  <c r="H323" i="1"/>
  <c r="Z323" i="1" s="1"/>
  <c r="AG133" i="1"/>
  <c r="AC133" i="1"/>
  <c r="H141" i="1"/>
  <c r="H132" i="1"/>
  <c r="H146" i="1"/>
  <c r="H123" i="1"/>
  <c r="AC125" i="1"/>
  <c r="AH125" i="1"/>
  <c r="H5" i="4" s="1"/>
  <c r="AG125" i="1"/>
  <c r="H130" i="1"/>
  <c r="H140" i="1"/>
  <c r="H136" i="1"/>
  <c r="H125" i="1"/>
  <c r="H128" i="1"/>
  <c r="H139" i="1"/>
  <c r="H145" i="1"/>
  <c r="AF125" i="1"/>
  <c r="H150" i="1"/>
  <c r="Z150" i="1" s="1"/>
  <c r="H134" i="1"/>
  <c r="H143" i="1"/>
  <c r="H149" i="1"/>
  <c r="Z149" i="1" s="1"/>
  <c r="H138" i="1"/>
  <c r="H135" i="1"/>
  <c r="AF148" i="1"/>
  <c r="AB148" i="1"/>
  <c r="AG144" i="1"/>
  <c r="AB144" i="1"/>
  <c r="AH144" i="1"/>
  <c r="H24" i="4" s="1"/>
  <c r="H49" i="4" s="1"/>
  <c r="AF144" i="1"/>
  <c r="AA140" i="1"/>
  <c r="AC140" i="1"/>
  <c r="AB140" i="1"/>
  <c r="AG140" i="1"/>
  <c r="AC132" i="1"/>
  <c r="AG132" i="1"/>
  <c r="AH132" i="1"/>
  <c r="H12" i="4" s="1"/>
  <c r="AB132" i="1"/>
  <c r="AF132" i="1"/>
  <c r="AA132" i="1"/>
  <c r="AF128" i="1"/>
  <c r="AG128" i="1"/>
  <c r="AC128" i="1"/>
  <c r="AA128" i="1"/>
  <c r="AH128" i="1"/>
  <c r="H8" i="4" s="1"/>
  <c r="AG124" i="1"/>
  <c r="AA124" i="1"/>
  <c r="AC124" i="1"/>
  <c r="AA207" i="1"/>
  <c r="Z207" i="1"/>
  <c r="AF207" i="1"/>
  <c r="AA203" i="1"/>
  <c r="AC203" i="1"/>
  <c r="AA199" i="1"/>
  <c r="AG199" i="1"/>
  <c r="AG195" i="1"/>
  <c r="AB195" i="1"/>
  <c r="Z195" i="1"/>
  <c r="AG191" i="1"/>
  <c r="AH191" i="1"/>
  <c r="I10" i="4" s="1"/>
  <c r="AB191" i="1"/>
  <c r="AC191" i="1"/>
  <c r="AA191" i="1"/>
  <c r="AA187" i="1"/>
  <c r="AC187" i="1"/>
  <c r="AF183" i="1"/>
  <c r="Z183" i="1"/>
  <c r="AG183" i="1"/>
  <c r="AG333" i="1"/>
  <c r="AA333" i="1"/>
  <c r="AC333" i="1"/>
  <c r="AF333" i="1"/>
  <c r="AH333" i="1"/>
  <c r="L26" i="4" s="1"/>
  <c r="L51" i="4" s="1"/>
  <c r="AA325" i="1"/>
  <c r="AH325" i="1"/>
  <c r="L18" i="4" s="1"/>
  <c r="L43" i="4" s="1"/>
  <c r="AB325" i="1"/>
  <c r="AH321" i="1"/>
  <c r="L14" i="4" s="1"/>
  <c r="L39" i="4" s="1"/>
  <c r="AB321" i="1"/>
  <c r="AA57" i="1"/>
  <c r="AC57" i="1"/>
  <c r="E27" i="4" s="1"/>
  <c r="E52" i="4" s="1"/>
  <c r="AB57" i="1"/>
  <c r="AG57" i="1"/>
  <c r="AE210" i="1"/>
  <c r="AF210" i="1"/>
  <c r="AA210" i="1"/>
  <c r="AC210" i="1"/>
  <c r="AF336" i="1"/>
  <c r="AC336" i="1"/>
  <c r="AG336" i="1"/>
  <c r="AB336" i="1"/>
  <c r="AA336" i="1"/>
  <c r="AH336" i="1"/>
  <c r="L29" i="4" s="1"/>
  <c r="L54" i="4" s="1"/>
  <c r="AC117" i="1"/>
  <c r="AH117" i="1"/>
  <c r="G27" i="4" s="1"/>
  <c r="G52" i="4" s="1"/>
  <c r="AF117" i="1"/>
  <c r="H49" i="1"/>
  <c r="Z49" i="1" s="1"/>
  <c r="H57" i="1"/>
  <c r="H51" i="1"/>
  <c r="H39" i="1"/>
  <c r="H53" i="1"/>
  <c r="AG32" i="1"/>
  <c r="H55" i="1"/>
  <c r="AE55" i="1" s="1"/>
  <c r="H40" i="1"/>
  <c r="H44" i="1"/>
  <c r="H41" i="1"/>
  <c r="H36" i="1"/>
  <c r="H33" i="1"/>
  <c r="Z33" i="1" s="1"/>
  <c r="H45" i="1"/>
  <c r="H46" i="1"/>
  <c r="H37" i="1"/>
  <c r="AG60" i="1"/>
  <c r="AF60" i="1"/>
  <c r="AC60" i="1"/>
  <c r="E30" i="4" s="1"/>
  <c r="E55" i="4" s="1"/>
  <c r="AB60" i="1"/>
  <c r="AA60" i="1"/>
  <c r="AF120" i="1"/>
  <c r="AH120" i="1"/>
  <c r="G30" i="4" s="1"/>
  <c r="G55" i="4" s="1"/>
  <c r="AF277" i="1"/>
  <c r="AG277" i="1"/>
  <c r="AC277" i="1"/>
  <c r="AB277" i="1"/>
  <c r="AE277" i="1"/>
  <c r="AA277" i="1"/>
  <c r="AG307" i="1"/>
  <c r="AB307" i="1"/>
  <c r="AA307" i="1"/>
  <c r="AE307" i="1"/>
  <c r="AF307" i="1"/>
  <c r="AF337" i="1"/>
  <c r="AA337" i="1"/>
  <c r="AB337" i="1"/>
  <c r="AG337" i="1"/>
  <c r="AH337" i="1"/>
  <c r="L30" i="4" s="1"/>
  <c r="L55" i="4" s="1"/>
  <c r="AC337" i="1"/>
  <c r="Z337" i="1"/>
  <c r="AA244" i="1"/>
  <c r="AE231" i="1"/>
  <c r="Z336" i="1"/>
  <c r="Z321" i="1"/>
  <c r="AE118" i="1"/>
  <c r="AE203" i="1"/>
  <c r="AE195" i="1"/>
  <c r="AG187" i="1"/>
  <c r="Z187" i="1"/>
  <c r="H330" i="1"/>
  <c r="AE330" i="1" s="1"/>
  <c r="H89" i="1"/>
  <c r="H64" i="1"/>
  <c r="H312" i="1"/>
  <c r="H137" i="1"/>
  <c r="AF48" i="1"/>
  <c r="AB117" i="1"/>
  <c r="AH307" i="1"/>
  <c r="K30" i="4" s="1"/>
  <c r="K55" i="4" s="1"/>
  <c r="AE232" i="1"/>
  <c r="H117" i="1"/>
  <c r="AA149" i="1"/>
  <c r="AA144" i="1"/>
  <c r="H93" i="1"/>
  <c r="AB125" i="1"/>
  <c r="H114" i="1"/>
  <c r="AH129" i="1"/>
  <c r="H9" i="4" s="1"/>
  <c r="H97" i="1"/>
  <c r="H88" i="1"/>
  <c r="AH148" i="1"/>
  <c r="H28" i="4" s="1"/>
  <c r="H53" i="4" s="1"/>
  <c r="H14" i="1"/>
  <c r="H111" i="1"/>
  <c r="AA70" i="1"/>
  <c r="AH183" i="1"/>
  <c r="I2" i="4" s="1"/>
  <c r="AF203" i="1"/>
  <c r="AH207" i="1"/>
  <c r="I26" i="4" s="1"/>
  <c r="I51" i="4" s="1"/>
  <c r="AC325" i="1"/>
  <c r="H99" i="1"/>
  <c r="H22" i="1"/>
  <c r="AH318" i="1"/>
  <c r="L11" i="4" s="1"/>
  <c r="H144" i="1"/>
  <c r="AF321" i="1"/>
  <c r="AB27" i="1"/>
  <c r="AA148" i="1"/>
  <c r="AF140" i="1"/>
  <c r="AF306" i="1"/>
  <c r="AA66" i="1"/>
  <c r="Z13" i="1"/>
  <c r="AE13" i="1"/>
  <c r="AE311" i="1"/>
  <c r="Z311" i="1"/>
  <c r="AE62" i="1"/>
  <c r="Z62" i="1"/>
  <c r="Z226" i="1"/>
  <c r="AE226" i="1"/>
  <c r="AE237" i="1"/>
  <c r="Z237" i="1"/>
  <c r="AA23" i="1"/>
  <c r="AG23" i="1"/>
  <c r="AF23" i="1"/>
  <c r="AB23" i="1"/>
  <c r="AF19" i="1"/>
  <c r="AG19" i="1"/>
  <c r="AA19" i="1"/>
  <c r="AC19" i="1"/>
  <c r="D19" i="4" s="1"/>
  <c r="D44" i="4" s="1"/>
  <c r="AA15" i="1"/>
  <c r="AG15" i="1"/>
  <c r="AB15" i="1"/>
  <c r="AF15" i="1"/>
  <c r="AC11" i="1"/>
  <c r="D11" i="4" s="1"/>
  <c r="AG11" i="1"/>
  <c r="AG7" i="1"/>
  <c r="AB7" i="1"/>
  <c r="AF7" i="1"/>
  <c r="AB3" i="1"/>
  <c r="AH3" i="1"/>
  <c r="AF3" i="1"/>
  <c r="AC3" i="1"/>
  <c r="D3" i="4" s="1"/>
  <c r="AA52" i="1"/>
  <c r="AC52" i="1"/>
  <c r="E22" i="4" s="1"/>
  <c r="E47" i="4" s="1"/>
  <c r="AB52" i="1"/>
  <c r="AC44" i="1"/>
  <c r="E14" i="4" s="1"/>
  <c r="E39" i="4" s="1"/>
  <c r="AG44" i="1"/>
  <c r="AG40" i="1"/>
  <c r="AF40" i="1"/>
  <c r="AC40" i="1"/>
  <c r="E10" i="4" s="1"/>
  <c r="AF36" i="1"/>
  <c r="AC36" i="1"/>
  <c r="E6" i="4" s="1"/>
  <c r="AB87" i="1"/>
  <c r="AC87" i="1"/>
  <c r="F27" i="4" s="1"/>
  <c r="F52" i="4" s="1"/>
  <c r="AA83" i="1"/>
  <c r="AC83" i="1"/>
  <c r="F23" i="4" s="1"/>
  <c r="F48" i="4" s="1"/>
  <c r="AF83" i="1"/>
  <c r="AB83" i="1"/>
  <c r="AH79" i="1"/>
  <c r="AA79" i="1"/>
  <c r="AB79" i="1"/>
  <c r="AG79" i="1"/>
  <c r="AC75" i="1"/>
  <c r="F15" i="4" s="1"/>
  <c r="F40" i="4" s="1"/>
  <c r="AG75" i="1"/>
  <c r="AF75" i="1"/>
  <c r="AC71" i="1"/>
  <c r="F11" i="4" s="1"/>
  <c r="AF71" i="1"/>
  <c r="AB71" i="1"/>
  <c r="AG67" i="1"/>
  <c r="AF67" i="1"/>
  <c r="AH67" i="1"/>
  <c r="AG63" i="1"/>
  <c r="AF63" i="1"/>
  <c r="AC63" i="1"/>
  <c r="F3" i="4" s="1"/>
  <c r="AH63" i="1"/>
  <c r="AC116" i="1"/>
  <c r="AH116" i="1"/>
  <c r="G26" i="4" s="1"/>
  <c r="G51" i="4" s="1"/>
  <c r="AA116" i="1"/>
  <c r="AB116" i="1"/>
  <c r="AB112" i="1"/>
  <c r="AF112" i="1"/>
  <c r="AB108" i="1"/>
  <c r="AA108" i="1"/>
  <c r="AF108" i="1"/>
  <c r="AC108" i="1"/>
  <c r="AC244" i="1"/>
  <c r="Z244" i="1"/>
  <c r="AE244" i="1"/>
  <c r="AG244" i="1"/>
  <c r="AE96" i="1"/>
  <c r="Z122" i="1"/>
  <c r="AH314" i="1"/>
  <c r="L7" i="4" s="1"/>
  <c r="H81" i="1"/>
  <c r="AF79" i="1"/>
  <c r="H17" i="1"/>
  <c r="AF195" i="1"/>
  <c r="H74" i="1"/>
  <c r="AA97" i="1"/>
  <c r="H38" i="1"/>
  <c r="H21" i="1"/>
  <c r="AC62" i="1"/>
  <c r="F2" i="4" s="1"/>
  <c r="AH93" i="1"/>
  <c r="G3" i="4" s="1"/>
  <c r="AC48" i="1"/>
  <c r="E18" i="4" s="1"/>
  <c r="E43" i="4" s="1"/>
  <c r="H94" i="1"/>
  <c r="AF136" i="1"/>
  <c r="H75" i="1"/>
  <c r="H332" i="1"/>
  <c r="AG148" i="1"/>
  <c r="AG129" i="1"/>
  <c r="AH57" i="1"/>
  <c r="H320" i="1"/>
  <c r="H78" i="1"/>
  <c r="H326" i="1"/>
  <c r="H70" i="1"/>
  <c r="H103" i="1"/>
  <c r="AE214" i="1"/>
  <c r="AB210" i="1"/>
  <c r="AB128" i="1"/>
  <c r="AC318" i="1"/>
  <c r="AG97" i="1"/>
  <c r="AH133" i="1"/>
  <c r="H13" i="4" s="1"/>
  <c r="AA101" i="1"/>
  <c r="AB40" i="1"/>
  <c r="AF187" i="1"/>
  <c r="AC195" i="1"/>
  <c r="AC207" i="1"/>
  <c r="AC321" i="1"/>
  <c r="H105" i="1"/>
  <c r="AB67" i="1"/>
  <c r="AC79" i="1"/>
  <c r="F19" i="4" s="1"/>
  <c r="F44" i="4" s="1"/>
  <c r="H60" i="1"/>
  <c r="H4" i="1"/>
  <c r="AB101" i="1"/>
  <c r="Z208" i="1"/>
  <c r="Z224" i="1"/>
  <c r="AH140" i="1"/>
  <c r="H20" i="4" s="1"/>
  <c r="H45" i="4" s="1"/>
  <c r="AG113" i="1"/>
  <c r="H27" i="1"/>
  <c r="Z27" i="1" s="1"/>
  <c r="AA136" i="1"/>
  <c r="AG66" i="1"/>
  <c r="AB109" i="1"/>
  <c r="Z199" i="1"/>
  <c r="Z283" i="1"/>
  <c r="AE283" i="1"/>
  <c r="AG250" i="1"/>
  <c r="AB250" i="1"/>
  <c r="AC250" i="1"/>
  <c r="AA250" i="1"/>
  <c r="AF250" i="1"/>
  <c r="AH250" i="1"/>
  <c r="J3" i="4" s="1"/>
  <c r="AF29" i="1"/>
  <c r="AH29" i="1"/>
  <c r="AG29" i="1"/>
  <c r="AE217" i="1"/>
  <c r="Z217" i="1"/>
  <c r="AF303" i="1"/>
  <c r="AH303" i="1"/>
  <c r="K26" i="4" s="1"/>
  <c r="K51" i="4" s="1"/>
  <c r="AC283" i="1"/>
  <c r="AF283" i="1"/>
  <c r="AA283" i="1"/>
  <c r="AH279" i="1"/>
  <c r="K2" i="4" s="1"/>
  <c r="AB279" i="1"/>
  <c r="AA264" i="1"/>
  <c r="AF264" i="1"/>
  <c r="AH260" i="1"/>
  <c r="J13" i="4" s="1"/>
  <c r="AC260" i="1"/>
  <c r="AG260" i="1"/>
  <c r="AE183" i="1"/>
  <c r="H131" i="1"/>
  <c r="H129" i="1"/>
  <c r="AG137" i="1"/>
  <c r="AC137" i="1"/>
  <c r="AC129" i="1"/>
  <c r="AB296" i="1"/>
  <c r="AH296" i="1"/>
  <c r="K19" i="4" s="1"/>
  <c r="K44" i="4" s="1"/>
  <c r="AB284" i="1"/>
  <c r="AB280" i="1"/>
  <c r="AF280" i="1"/>
  <c r="AG269" i="1"/>
  <c r="AA269" i="1"/>
  <c r="AG265" i="1"/>
  <c r="AB265" i="1"/>
  <c r="AC261" i="1"/>
  <c r="AA261" i="1"/>
  <c r="AF257" i="1"/>
  <c r="AB249" i="1"/>
  <c r="AG249" i="1"/>
  <c r="AG204" i="1"/>
  <c r="AA200" i="1"/>
  <c r="AA196" i="1"/>
  <c r="AB192" i="1"/>
  <c r="AH147" i="1"/>
  <c r="H27" i="4" s="1"/>
  <c r="H52" i="4" s="1"/>
  <c r="AA147" i="1"/>
  <c r="AB135" i="1"/>
  <c r="AA135" i="1"/>
  <c r="AC135" i="1"/>
  <c r="AB131" i="1"/>
  <c r="AA131" i="1"/>
  <c r="AA306" i="1"/>
  <c r="AC306" i="1"/>
  <c r="AG30" i="1"/>
  <c r="AC30" i="1"/>
  <c r="D30" i="4" s="1"/>
  <c r="D55" i="4" s="1"/>
  <c r="AB30" i="1"/>
  <c r="AA33" i="1"/>
  <c r="AH33" i="1"/>
  <c r="AG33" i="1"/>
  <c r="AC33" i="1"/>
  <c r="E3" i="4" s="1"/>
  <c r="AA32" i="1"/>
  <c r="AB32" i="1"/>
  <c r="AC32" i="1"/>
  <c r="E2" i="4" s="1"/>
  <c r="AF32" i="1"/>
  <c r="AH32" i="1"/>
  <c r="AB90" i="1"/>
  <c r="AG90" i="1"/>
  <c r="AC93" i="1"/>
  <c r="AF116" i="1"/>
  <c r="AC112" i="1"/>
  <c r="AA112" i="1"/>
  <c r="AH112" i="1"/>
  <c r="G22" i="4" s="1"/>
  <c r="G47" i="4" s="1"/>
  <c r="AG108" i="1"/>
  <c r="AF38" i="1"/>
  <c r="AC38" i="1"/>
  <c r="E8" i="4" s="1"/>
  <c r="AB25" i="1"/>
  <c r="AG25" i="1"/>
  <c r="AH25" i="1"/>
  <c r="AF25" i="1"/>
  <c r="AA21" i="1"/>
  <c r="AB21" i="1"/>
  <c r="AA17" i="1"/>
  <c r="AB17" i="1"/>
  <c r="AC17" i="1"/>
  <c r="D17" i="4" s="1"/>
  <c r="D42" i="4" s="1"/>
  <c r="AF13" i="1"/>
  <c r="AG13" i="1"/>
  <c r="AB13" i="1"/>
  <c r="AC13" i="1"/>
  <c r="D13" i="4" s="1"/>
  <c r="AH13" i="1"/>
  <c r="AA13" i="1"/>
  <c r="AC10" i="1"/>
  <c r="D10" i="4" s="1"/>
  <c r="AG10" i="1"/>
  <c r="AA53" i="1"/>
  <c r="AC53" i="1"/>
  <c r="E23" i="4" s="1"/>
  <c r="E48" i="4" s="1"/>
  <c r="AH53" i="1"/>
  <c r="AB53" i="1"/>
  <c r="AA49" i="1"/>
  <c r="AF49" i="1"/>
  <c r="AH49" i="1"/>
  <c r="AB49" i="1"/>
  <c r="AA45" i="1"/>
  <c r="AH45" i="1"/>
  <c r="AC41" i="1"/>
  <c r="E11" i="4" s="1"/>
  <c r="AA41" i="1"/>
  <c r="AF41" i="1"/>
  <c r="AG37" i="1"/>
  <c r="AA37" i="1"/>
  <c r="AH298" i="1"/>
  <c r="K21" i="4" s="1"/>
  <c r="K46" i="4" s="1"/>
  <c r="AA298" i="1"/>
  <c r="AB288" i="1"/>
  <c r="AC288" i="1"/>
  <c r="AA288" i="1"/>
  <c r="H304" i="1"/>
  <c r="H275" i="1"/>
  <c r="AB199" i="1"/>
  <c r="AH195" i="1"/>
  <c r="I14" i="4" s="1"/>
  <c r="I39" i="4" s="1"/>
  <c r="H192" i="1"/>
  <c r="AG136" i="1"/>
  <c r="AB136" i="1"/>
  <c r="AH20" i="1"/>
  <c r="AC20" i="1"/>
  <c r="D20" i="4" s="1"/>
  <c r="D45" i="4" s="1"/>
  <c r="AF20" i="1"/>
  <c r="AA80" i="1"/>
  <c r="AF80" i="1"/>
  <c r="AB80" i="1"/>
  <c r="AA117" i="1"/>
  <c r="AH66" i="1"/>
  <c r="AB26" i="1"/>
  <c r="AC26" i="1"/>
  <c r="D26" i="4" s="1"/>
  <c r="D51" i="4" s="1"/>
  <c r="AG26" i="1"/>
  <c r="AH26" i="1"/>
  <c r="AF26" i="1"/>
  <c r="AH18" i="1"/>
  <c r="AB14" i="1"/>
  <c r="AA10" i="1"/>
  <c r="AB10" i="1"/>
  <c r="AF6" i="1"/>
  <c r="AH6" i="1"/>
  <c r="AC6" i="1"/>
  <c r="D6" i="4" s="1"/>
  <c r="AC2" i="1"/>
  <c r="D2" i="4" s="1"/>
  <c r="AC23" i="1"/>
  <c r="D23" i="4" s="1"/>
  <c r="D48" i="4" s="1"/>
  <c r="AH23" i="1"/>
  <c r="AC15" i="1"/>
  <c r="D15" i="4" s="1"/>
  <c r="D40" i="4" s="1"/>
  <c r="AH15" i="1"/>
  <c r="AC7" i="1"/>
  <c r="D7" i="4" s="1"/>
  <c r="AA3" i="1"/>
  <c r="AB333" i="1"/>
  <c r="AA315" i="1"/>
  <c r="AF311" i="1"/>
  <c r="AA309" i="1"/>
  <c r="AC90" i="1"/>
  <c r="F30" i="4" s="1"/>
  <c r="F55" i="4" s="1"/>
  <c r="AG312" i="1"/>
  <c r="AF312" i="1"/>
  <c r="AF305" i="1"/>
  <c r="AH305" i="1"/>
  <c r="K28" i="4" s="1"/>
  <c r="K53" i="4" s="1"/>
  <c r="AF334" i="1"/>
  <c r="AB334" i="1"/>
  <c r="AH330" i="1"/>
  <c r="L23" i="4" s="1"/>
  <c r="L48" i="4" s="1"/>
  <c r="AA330" i="1"/>
  <c r="AB322" i="1"/>
  <c r="AA310" i="1"/>
  <c r="AH310" i="1"/>
  <c r="L3" i="4" s="1"/>
  <c r="AG303" i="1"/>
  <c r="AH295" i="1"/>
  <c r="K18" i="4" s="1"/>
  <c r="K43" i="4" s="1"/>
  <c r="AC295" i="1"/>
  <c r="AA291" i="1"/>
  <c r="AG264" i="1"/>
  <c r="AB207" i="1"/>
  <c r="AH199" i="1"/>
  <c r="I18" i="4" s="1"/>
  <c r="I43" i="4" s="1"/>
  <c r="AC199" i="1"/>
  <c r="AB183" i="1"/>
  <c r="AC183" i="1"/>
  <c r="AA146" i="1"/>
  <c r="AH142" i="1"/>
  <c r="H22" i="4" s="1"/>
  <c r="H47" i="4" s="1"/>
  <c r="AG142" i="1"/>
  <c r="AF130" i="1"/>
  <c r="AB244" i="1"/>
  <c r="AG56" i="1"/>
  <c r="AG52" i="1"/>
  <c r="AA321" i="1"/>
  <c r="AC225" i="1"/>
  <c r="M14" i="4" s="1"/>
  <c r="M39" i="4" s="1"/>
  <c r="AC227" i="1"/>
  <c r="M16" i="4" s="1"/>
  <c r="M41" i="4" s="1"/>
  <c r="AH210" i="1"/>
  <c r="I29" i="4" s="1"/>
  <c r="I54" i="4" s="1"/>
  <c r="AC25" i="1"/>
  <c r="D25" i="4" s="1"/>
  <c r="D50" i="4" s="1"/>
  <c r="AC50" i="1"/>
  <c r="E20" i="4" s="1"/>
  <c r="E45" i="4" s="1"/>
  <c r="AH42" i="1"/>
  <c r="AF114" i="1"/>
  <c r="AG87" i="1"/>
  <c r="AA71" i="1"/>
  <c r="AC67" i="1"/>
  <c r="F7" i="4" s="1"/>
  <c r="AA63" i="1"/>
  <c r="AH135" i="1"/>
  <c r="H15" i="4" s="1"/>
  <c r="H40" i="4" s="1"/>
  <c r="AH228" i="1"/>
  <c r="AG327" i="1"/>
  <c r="AG219" i="1"/>
  <c r="AA215" i="1"/>
  <c r="AA9" i="3"/>
  <c r="AA20" i="3"/>
  <c r="AA69" i="3"/>
  <c r="AA17" i="3"/>
  <c r="AA22" i="3"/>
  <c r="V120" i="3"/>
  <c r="AA48" i="3"/>
  <c r="Z83" i="3"/>
  <c r="AA83" i="3" s="1"/>
  <c r="U83" i="3"/>
  <c r="V119" i="3"/>
  <c r="AA23" i="3"/>
  <c r="U13" i="3"/>
  <c r="P114" i="3"/>
  <c r="X317" i="2"/>
  <c r="X88" i="2"/>
  <c r="AA53" i="3"/>
  <c r="AE80" i="1"/>
  <c r="Q75" i="3"/>
  <c r="W75" i="3" s="1"/>
  <c r="S120" i="3"/>
  <c r="Y120" i="3" s="1"/>
  <c r="Y285" i="2"/>
  <c r="Z285" i="2" s="1"/>
  <c r="Y250" i="2"/>
  <c r="Z250" i="2" s="1"/>
  <c r="X254" i="2"/>
  <c r="X226" i="2"/>
  <c r="Y51" i="2"/>
  <c r="Z51" i="2" s="1"/>
  <c r="S25" i="3"/>
  <c r="Y25" i="3" s="1"/>
  <c r="AA25" i="3" s="1"/>
  <c r="T25" i="3"/>
  <c r="Z25" i="3" s="1"/>
  <c r="R43" i="3"/>
  <c r="X43" i="3" s="1"/>
  <c r="Q43" i="3"/>
  <c r="W43" i="3" s="1"/>
  <c r="Z71" i="1"/>
  <c r="AE205" i="1"/>
  <c r="Z205" i="1"/>
  <c r="X113" i="2"/>
  <c r="Y113" i="2"/>
  <c r="Z113" i="2" s="1"/>
  <c r="AE57" i="1"/>
  <c r="Z57" i="1"/>
  <c r="O33" i="3"/>
  <c r="O6" i="3"/>
  <c r="P6" i="3"/>
  <c r="R10" i="3"/>
  <c r="S10" i="3"/>
  <c r="Y10" i="3" s="1"/>
  <c r="O18" i="3"/>
  <c r="P18" i="3"/>
  <c r="R22" i="3"/>
  <c r="X22" i="3" s="1"/>
  <c r="Q22" i="3"/>
  <c r="W22" i="3" s="1"/>
  <c r="T22" i="3"/>
  <c r="Z22" i="3" s="1"/>
  <c r="S22" i="3"/>
  <c r="Y22" i="3" s="1"/>
  <c r="V336" i="2"/>
  <c r="W336" i="2"/>
  <c r="U336" i="2"/>
  <c r="Y335" i="2"/>
  <c r="Z335" i="2" s="1"/>
  <c r="X335" i="2"/>
  <c r="V334" i="2"/>
  <c r="U334" i="2"/>
  <c r="W334" i="2"/>
  <c r="V324" i="2"/>
  <c r="U324" i="2"/>
  <c r="W324" i="2"/>
  <c r="U322" i="2"/>
  <c r="W322" i="2"/>
  <c r="V322" i="2"/>
  <c r="X321" i="2"/>
  <c r="U320" i="2"/>
  <c r="W320" i="2"/>
  <c r="V320" i="2"/>
  <c r="V314" i="2"/>
  <c r="W314" i="2"/>
  <c r="U314" i="2"/>
  <c r="AA89" i="1"/>
  <c r="AF89" i="1"/>
  <c r="AH89" i="1"/>
  <c r="AG89" i="1"/>
  <c r="AB89" i="1"/>
  <c r="AH119" i="1"/>
  <c r="G29" i="4" s="1"/>
  <c r="G54" i="4" s="1"/>
  <c r="AB119" i="1"/>
  <c r="Z119" i="1"/>
  <c r="AF119" i="1"/>
  <c r="AC119" i="1"/>
  <c r="AG149" i="1"/>
  <c r="AB149" i="1"/>
  <c r="AB120" i="1"/>
  <c r="AC120" i="1"/>
  <c r="AG120" i="1"/>
  <c r="AA120" i="1"/>
  <c r="AH150" i="1"/>
  <c r="H30" i="4" s="1"/>
  <c r="H55" i="4" s="1"/>
  <c r="AC150" i="1"/>
  <c r="AB150" i="1"/>
  <c r="AG150" i="1"/>
  <c r="AA150" i="1"/>
  <c r="AF150" i="1"/>
  <c r="X251" i="2"/>
  <c r="Y251" i="2"/>
  <c r="Z251" i="2" s="1"/>
  <c r="AC242" i="1"/>
  <c r="M31" i="4" s="1"/>
  <c r="M56" i="4" s="1"/>
  <c r="AB242" i="1"/>
  <c r="AG242" i="1"/>
  <c r="AA242" i="1"/>
  <c r="W252" i="2"/>
  <c r="U252" i="2"/>
  <c r="V43" i="3"/>
  <c r="V116" i="3"/>
  <c r="U25" i="3"/>
  <c r="U73" i="3"/>
  <c r="P115" i="3"/>
  <c r="T115" i="3"/>
  <c r="Z115" i="3" s="1"/>
  <c r="P87" i="3"/>
  <c r="S79" i="3"/>
  <c r="S13" i="3"/>
  <c r="Y13" i="3" s="1"/>
  <c r="AA13" i="3" s="1"/>
  <c r="R29" i="3"/>
  <c r="Y235" i="2"/>
  <c r="Z235" i="2" s="1"/>
  <c r="U78" i="3"/>
  <c r="Q14" i="3"/>
  <c r="R119" i="3"/>
  <c r="X119" i="3" s="1"/>
  <c r="Q119" i="3"/>
  <c r="W119" i="3" s="1"/>
  <c r="T30" i="3"/>
  <c r="Z30" i="3" s="1"/>
  <c r="AA30" i="3" s="1"/>
  <c r="U41" i="3"/>
  <c r="Y226" i="2"/>
  <c r="Z226" i="2" s="1"/>
  <c r="AE77" i="1"/>
  <c r="AE318" i="1"/>
  <c r="S112" i="3"/>
  <c r="X286" i="2"/>
  <c r="X227" i="2"/>
  <c r="P75" i="3"/>
  <c r="R75" i="3"/>
  <c r="X75" i="3" s="1"/>
  <c r="T120" i="3"/>
  <c r="Z120" i="3" s="1"/>
  <c r="X49" i="2"/>
  <c r="Y27" i="2"/>
  <c r="Z27" i="2" s="1"/>
  <c r="Y150" i="2"/>
  <c r="Z150" i="2" s="1"/>
  <c r="Y243" i="2"/>
  <c r="Z243" i="2" s="1"/>
  <c r="S29" i="3"/>
  <c r="Y29" i="3" s="1"/>
  <c r="Y133" i="2"/>
  <c r="Z133" i="2" s="1"/>
  <c r="X138" i="2"/>
  <c r="AE253" i="1"/>
  <c r="X24" i="2"/>
  <c r="Y24" i="2"/>
  <c r="Z24" i="2" s="1"/>
  <c r="Q36" i="3"/>
  <c r="T36" i="3"/>
  <c r="Z36" i="3" s="1"/>
  <c r="AA105" i="3"/>
  <c r="Y61" i="3"/>
  <c r="AA61" i="3" s="1"/>
  <c r="U61" i="3"/>
  <c r="AF149" i="1"/>
  <c r="Z133" i="1"/>
  <c r="S116" i="3"/>
  <c r="Y116" i="3" s="1"/>
  <c r="AA98" i="3"/>
  <c r="U105" i="3"/>
  <c r="X53" i="2"/>
  <c r="AH149" i="1"/>
  <c r="H29" i="4" s="1"/>
  <c r="H54" i="4" s="1"/>
  <c r="AE119" i="1"/>
  <c r="AA119" i="1"/>
  <c r="AE242" i="1"/>
  <c r="Z216" i="1"/>
  <c r="P64" i="3"/>
  <c r="T64" i="3"/>
  <c r="Z64" i="3" s="1"/>
  <c r="Q64" i="3"/>
  <c r="W64" i="3" s="1"/>
  <c r="R64" i="3"/>
  <c r="X64" i="3" s="1"/>
  <c r="S64" i="3"/>
  <c r="Y64" i="3" s="1"/>
  <c r="Y248" i="2"/>
  <c r="Z248" i="2" s="1"/>
  <c r="X194" i="2"/>
  <c r="Y52" i="2"/>
  <c r="Z52" i="2" s="1"/>
  <c r="X260" i="2"/>
  <c r="Y29" i="2"/>
  <c r="Z29" i="2" s="1"/>
  <c r="AA84" i="3"/>
  <c r="AA107" i="3"/>
  <c r="AE49" i="1"/>
  <c r="U3" i="3"/>
  <c r="U17" i="3"/>
  <c r="U20" i="3"/>
  <c r="U7" i="3"/>
  <c r="Y222" i="2"/>
  <c r="Z222" i="2" s="1"/>
  <c r="Q120" i="3"/>
  <c r="W120" i="3" s="1"/>
  <c r="R120" i="3"/>
  <c r="X120" i="3" s="1"/>
  <c r="Z330" i="1"/>
  <c r="Q74" i="3"/>
  <c r="W74" i="3" s="1"/>
  <c r="T74" i="3"/>
  <c r="Z74" i="3" s="1"/>
  <c r="P74" i="3"/>
  <c r="Q12" i="3"/>
  <c r="W12" i="3" s="1"/>
  <c r="R12" i="3"/>
  <c r="X12" i="3" s="1"/>
  <c r="P12" i="3"/>
  <c r="U44" i="3"/>
  <c r="AE67" i="1"/>
  <c r="X204" i="2"/>
  <c r="Y204" i="2"/>
  <c r="Z204" i="2" s="1"/>
  <c r="AE27" i="1"/>
  <c r="X55" i="2"/>
  <c r="Y343" i="2"/>
  <c r="Z343" i="2" s="1"/>
  <c r="Z230" i="1"/>
  <c r="AE230" i="1"/>
  <c r="X291" i="2"/>
  <c r="Y291" i="2"/>
  <c r="Z291" i="2" s="1"/>
  <c r="X71" i="2"/>
  <c r="Y71" i="2"/>
  <c r="Z71" i="2" s="1"/>
  <c r="Y77" i="2"/>
  <c r="Z77" i="2" s="1"/>
  <c r="X77" i="2"/>
  <c r="AF8" i="1"/>
  <c r="AA8" i="1"/>
  <c r="AC5" i="1"/>
  <c r="D5" i="4" s="1"/>
  <c r="H23" i="1"/>
  <c r="H9" i="1"/>
  <c r="H8" i="1"/>
  <c r="AE8" i="1" s="1"/>
  <c r="H10" i="1"/>
  <c r="H29" i="1"/>
  <c r="H19" i="1"/>
  <c r="AA5" i="1"/>
  <c r="H3" i="1"/>
  <c r="H16" i="1"/>
  <c r="H48" i="1"/>
  <c r="Z48" i="1" s="1"/>
  <c r="H35" i="1"/>
  <c r="H47" i="1"/>
  <c r="H54" i="1"/>
  <c r="H59" i="1"/>
  <c r="H56" i="1"/>
  <c r="H50" i="1"/>
  <c r="H34" i="1"/>
  <c r="H32" i="1"/>
  <c r="H52" i="1"/>
  <c r="AE52" i="1" s="1"/>
  <c r="W7" i="2"/>
  <c r="U7" i="2"/>
  <c r="V7" i="2"/>
  <c r="X45" i="3"/>
  <c r="AA45" i="3" s="1"/>
  <c r="Z58" i="1"/>
  <c r="AA95" i="3"/>
  <c r="Z191" i="1"/>
  <c r="AE191" i="1"/>
  <c r="Y339" i="2"/>
  <c r="Z339" i="2" s="1"/>
  <c r="X339" i="2"/>
  <c r="AE222" i="1"/>
  <c r="Z222" i="1"/>
  <c r="X325" i="2"/>
  <c r="Y325" i="2"/>
  <c r="Z325" i="2" s="1"/>
  <c r="X265" i="2"/>
  <c r="Y265" i="2"/>
  <c r="Z265" i="2" s="1"/>
  <c r="R38" i="3"/>
  <c r="X38" i="3" s="1"/>
  <c r="T38" i="3"/>
  <c r="Z38" i="3" s="1"/>
  <c r="S38" i="3"/>
  <c r="Y38" i="3" s="1"/>
  <c r="P38" i="3"/>
  <c r="Q31" i="3"/>
  <c r="W31" i="3" s="1"/>
  <c r="R31" i="3"/>
  <c r="X31" i="3" s="1"/>
  <c r="P31" i="3"/>
  <c r="Y268" i="2"/>
  <c r="Z268" i="2" s="1"/>
  <c r="X268" i="2"/>
  <c r="X261" i="2"/>
  <c r="AA49" i="3"/>
  <c r="AE329" i="1"/>
  <c r="AE221" i="1"/>
  <c r="X74" i="2"/>
  <c r="Q46" i="3"/>
  <c r="R54" i="3"/>
  <c r="Y276" i="2"/>
  <c r="Z276" i="2" s="1"/>
  <c r="P85" i="3"/>
  <c r="T85" i="3"/>
  <c r="Z85" i="3" s="1"/>
  <c r="Q85" i="3"/>
  <c r="W85" i="3" s="1"/>
  <c r="R85" i="3"/>
  <c r="X85" i="3" s="1"/>
  <c r="S85" i="3"/>
  <c r="Y85" i="3" s="1"/>
  <c r="X75" i="2"/>
  <c r="Y75" i="2"/>
  <c r="Z75" i="2" s="1"/>
  <c r="AC118" i="1"/>
  <c r="AF118" i="1"/>
  <c r="AH110" i="1"/>
  <c r="G20" i="4" s="1"/>
  <c r="G45" i="4" s="1"/>
  <c r="AA110" i="1"/>
  <c r="AB102" i="1"/>
  <c r="AC102" i="1"/>
  <c r="AA56" i="1"/>
  <c r="AH56" i="1"/>
  <c r="AF56" i="1"/>
  <c r="AF52" i="1"/>
  <c r="AA48" i="1"/>
  <c r="AA40" i="1"/>
  <c r="AH40" i="1"/>
  <c r="AA36" i="1"/>
  <c r="AG36" i="1"/>
  <c r="AA27" i="1"/>
  <c r="AC27" i="1"/>
  <c r="D27" i="4" s="1"/>
  <c r="D52" i="4" s="1"/>
  <c r="AH27" i="1"/>
  <c r="V209" i="2"/>
  <c r="X209" i="2" s="1"/>
  <c r="W209" i="2"/>
  <c r="Y207" i="2"/>
  <c r="Z207" i="2" s="1"/>
  <c r="U190" i="2"/>
  <c r="W190" i="2"/>
  <c r="O102" i="3"/>
  <c r="Q102" i="3" s="1"/>
  <c r="W102" i="3" s="1"/>
  <c r="X20" i="2"/>
  <c r="X338" i="2"/>
  <c r="Y162" i="2"/>
  <c r="Z162" i="2" s="1"/>
  <c r="X187" i="2"/>
  <c r="Y187" i="2"/>
  <c r="Z187" i="2" s="1"/>
  <c r="S66" i="3"/>
  <c r="Y66" i="3" s="1"/>
  <c r="Q66" i="3"/>
  <c r="AB134" i="1"/>
  <c r="AA134" i="1"/>
  <c r="AH130" i="1"/>
  <c r="H10" i="4" s="1"/>
  <c r="AG130" i="1"/>
  <c r="AC122" i="1"/>
  <c r="AG122" i="1"/>
  <c r="H124" i="1"/>
  <c r="H142" i="1"/>
  <c r="H148" i="1"/>
  <c r="AF133" i="1"/>
  <c r="AA133" i="1"/>
  <c r="AB133" i="1"/>
  <c r="AA208" i="1"/>
  <c r="AH208" i="1"/>
  <c r="I27" i="4" s="1"/>
  <c r="I52" i="4" s="1"/>
  <c r="AF188" i="1"/>
  <c r="AG188" i="1"/>
  <c r="U256" i="2"/>
  <c r="V256" i="2"/>
  <c r="W256" i="2"/>
  <c r="R46" i="3"/>
  <c r="X46" i="3" s="1"/>
  <c r="X206" i="2"/>
  <c r="X276" i="2"/>
  <c r="Y147" i="2"/>
  <c r="Z147" i="2" s="1"/>
  <c r="X147" i="2"/>
  <c r="X164" i="2"/>
  <c r="Y183" i="2"/>
  <c r="Z183" i="2" s="1"/>
  <c r="Q55" i="3"/>
  <c r="T55" i="3"/>
  <c r="Z55" i="3" s="1"/>
  <c r="V62" i="3"/>
  <c r="AA62" i="3" s="1"/>
  <c r="U62" i="3"/>
  <c r="X10" i="2"/>
  <c r="Y10" i="2"/>
  <c r="Z10" i="2" s="1"/>
  <c r="V19" i="2"/>
  <c r="U19" i="2"/>
  <c r="W19" i="2"/>
  <c r="W44" i="2"/>
  <c r="V44" i="2"/>
  <c r="V105" i="2"/>
  <c r="U105" i="2"/>
  <c r="H335" i="1"/>
  <c r="AH329" i="1"/>
  <c r="L22" i="4" s="1"/>
  <c r="L47" i="4" s="1"/>
  <c r="AB301" i="1"/>
  <c r="H284" i="1"/>
  <c r="H294" i="1"/>
  <c r="H198" i="1"/>
  <c r="H206" i="1"/>
  <c r="X295" i="2"/>
  <c r="X318" i="2"/>
  <c r="X140" i="2"/>
  <c r="X340" i="2"/>
  <c r="Q71" i="3"/>
  <c r="X309" i="2"/>
  <c r="AH11" i="1"/>
  <c r="AA7" i="1"/>
  <c r="W40" i="2"/>
  <c r="W81" i="2"/>
  <c r="U103" i="2"/>
  <c r="U119" i="2"/>
  <c r="U122" i="2"/>
  <c r="H202" i="1"/>
  <c r="AA260" i="1"/>
  <c r="AE235" i="1"/>
  <c r="V262" i="2"/>
  <c r="U262" i="2"/>
  <c r="P110" i="3"/>
  <c r="O110" i="3"/>
  <c r="O106" i="3"/>
  <c r="P106" i="3" s="1"/>
  <c r="S33" i="3"/>
  <c r="Y33" i="3" s="1"/>
  <c r="Y54" i="2"/>
  <c r="Z54" i="2" s="1"/>
  <c r="V11" i="2"/>
  <c r="U26" i="2"/>
  <c r="W28" i="2"/>
  <c r="X28" i="2" s="1"/>
  <c r="W39" i="2"/>
  <c r="U43" i="2"/>
  <c r="W43" i="2"/>
  <c r="V46" i="2"/>
  <c r="W107" i="2"/>
  <c r="U112" i="2"/>
  <c r="W123" i="2"/>
  <c r="X123" i="2" s="1"/>
  <c r="H303" i="1"/>
  <c r="AC281" i="1"/>
  <c r="Z121" i="3"/>
  <c r="AA121" i="3" s="1"/>
  <c r="T121" i="3"/>
  <c r="U121" i="3" s="1"/>
  <c r="AB5" i="1"/>
  <c r="U44" i="2"/>
  <c r="W47" i="2"/>
  <c r="U47" i="2"/>
  <c r="Y48" i="2"/>
  <c r="Z48" i="2" s="1"/>
  <c r="U85" i="2"/>
  <c r="V85" i="2"/>
  <c r="W85" i="2"/>
  <c r="V91" i="2"/>
  <c r="W106" i="2"/>
  <c r="V106" i="2"/>
  <c r="U120" i="2"/>
  <c r="AF292" i="1"/>
  <c r="AC292" i="1"/>
  <c r="O101" i="3"/>
  <c r="S101" i="3" s="1"/>
  <c r="Y101" i="3" s="1"/>
  <c r="O97" i="3"/>
  <c r="X198" i="2"/>
  <c r="AB203" i="1"/>
  <c r="V126" i="2"/>
  <c r="U188" i="2"/>
  <c r="W173" i="2"/>
  <c r="W160" i="2"/>
  <c r="X160" i="2" s="1"/>
  <c r="V301" i="2"/>
  <c r="X301" i="2" s="1"/>
  <c r="V297" i="2"/>
  <c r="X287" i="2"/>
  <c r="V249" i="2"/>
  <c r="U249" i="2"/>
  <c r="V192" i="2"/>
  <c r="AB254" i="1"/>
  <c r="Z220" i="1"/>
  <c r="AF216" i="1"/>
  <c r="AC198" i="1"/>
  <c r="U129" i="2"/>
  <c r="V155" i="2"/>
  <c r="V144" i="2"/>
  <c r="X144" i="2" s="1"/>
  <c r="W143" i="2"/>
  <c r="Y143" i="2" s="1"/>
  <c r="Z143" i="2" s="1"/>
  <c r="W181" i="2"/>
  <c r="Y181" i="2" s="1"/>
  <c r="Z181" i="2" s="1"/>
  <c r="U298" i="2"/>
  <c r="W267" i="2"/>
  <c r="W242" i="2"/>
  <c r="V241" i="2"/>
  <c r="W230" i="2"/>
  <c r="Y230" i="2" s="1"/>
  <c r="Z230" i="2" s="1"/>
  <c r="W224" i="2"/>
  <c r="U212" i="2"/>
  <c r="W202" i="2"/>
  <c r="O58" i="3"/>
  <c r="T58" i="3" s="1"/>
  <c r="Z58" i="3" s="1"/>
  <c r="O47" i="3"/>
  <c r="O4" i="3"/>
  <c r="O8" i="3"/>
  <c r="V234" i="2"/>
  <c r="AC301" i="1"/>
  <c r="Z236" i="1"/>
  <c r="AC223" i="1"/>
  <c r="M12" i="4" s="1"/>
  <c r="AA125" i="1"/>
  <c r="U153" i="2"/>
  <c r="V165" i="2"/>
  <c r="W305" i="2"/>
  <c r="W273" i="2"/>
  <c r="Y273" i="2" s="1"/>
  <c r="Z273" i="2" s="1"/>
  <c r="U269" i="2"/>
  <c r="W248" i="2"/>
  <c r="X248" i="2" s="1"/>
  <c r="V247" i="2"/>
  <c r="V239" i="2"/>
  <c r="X239" i="2" s="1"/>
  <c r="W239" i="2"/>
  <c r="U236" i="2"/>
  <c r="W228" i="2"/>
  <c r="Y197" i="2"/>
  <c r="Z197" i="2" s="1"/>
  <c r="V190" i="2"/>
  <c r="O108" i="3"/>
  <c r="V282" i="2"/>
  <c r="Y282" i="2" s="1"/>
  <c r="Z282" i="2" s="1"/>
  <c r="W249" i="2"/>
  <c r="V245" i="2"/>
  <c r="W241" i="2"/>
  <c r="W240" i="2"/>
  <c r="U238" i="2"/>
  <c r="U232" i="2"/>
  <c r="U214" i="2"/>
  <c r="AC149" i="1"/>
  <c r="AH60" i="1"/>
  <c r="V280" i="2"/>
  <c r="V242" i="2"/>
  <c r="Y242" i="2" s="1"/>
  <c r="Z242" i="2" s="1"/>
  <c r="W234" i="2"/>
  <c r="W233" i="2"/>
  <c r="Y233" i="2" s="1"/>
  <c r="Z233" i="2" s="1"/>
  <c r="W232" i="2"/>
  <c r="U228" i="2"/>
  <c r="O90" i="3"/>
  <c r="V342" i="2"/>
  <c r="Y342" i="2" s="1"/>
  <c r="Z342" i="2" s="1"/>
  <c r="U337" i="2"/>
  <c r="U319" i="2"/>
  <c r="AC243" i="1"/>
  <c r="Z243" i="1"/>
  <c r="AH243" i="1"/>
  <c r="AE209" i="1" l="1"/>
  <c r="Z209" i="1"/>
  <c r="AE270" i="1"/>
  <c r="Z270" i="1"/>
  <c r="H159" i="1"/>
  <c r="H155" i="1"/>
  <c r="H166" i="1"/>
  <c r="Z257" i="1"/>
  <c r="AE257" i="1"/>
  <c r="H170" i="1"/>
  <c r="Z63" i="1"/>
  <c r="AE63" i="1"/>
  <c r="Z126" i="1"/>
  <c r="AE126" i="1"/>
  <c r="AE268" i="1"/>
  <c r="Z268" i="1"/>
  <c r="AE266" i="1"/>
  <c r="Z266" i="1"/>
  <c r="AE255" i="1"/>
  <c r="H180" i="1"/>
  <c r="H176" i="1"/>
  <c r="H165" i="1"/>
  <c r="H171" i="1"/>
  <c r="H154" i="1"/>
  <c r="Z201" i="1"/>
  <c r="AE201" i="1"/>
  <c r="Z259" i="1"/>
  <c r="AE259" i="1"/>
  <c r="Z272" i="1"/>
  <c r="AE272" i="1"/>
  <c r="AE279" i="1"/>
  <c r="Z279" i="1"/>
  <c r="AE291" i="1"/>
  <c r="Z291" i="1"/>
  <c r="AE273" i="1"/>
  <c r="Z273" i="1"/>
  <c r="Z86" i="1"/>
  <c r="AE86" i="1"/>
  <c r="Z42" i="1"/>
  <c r="AE42" i="1"/>
  <c r="AE260" i="1"/>
  <c r="Z260" i="1"/>
  <c r="Z293" i="1"/>
  <c r="AE293" i="1"/>
  <c r="H163" i="1"/>
  <c r="AE262" i="1"/>
  <c r="Z262" i="1"/>
  <c r="Z297" i="1"/>
  <c r="AE297" i="1"/>
  <c r="AE286" i="1"/>
  <c r="Z302" i="1"/>
  <c r="H175" i="1"/>
  <c r="H161" i="1"/>
  <c r="H162" i="1"/>
  <c r="H164" i="1"/>
  <c r="H177" i="1"/>
  <c r="H152" i="1"/>
  <c r="AE256" i="1"/>
  <c r="Z256" i="1"/>
  <c r="AE306" i="1"/>
  <c r="Z306" i="1"/>
  <c r="AE295" i="1"/>
  <c r="Z295" i="1"/>
  <c r="Z285" i="1"/>
  <c r="AE285" i="1"/>
  <c r="AE33" i="1"/>
  <c r="Z55" i="1"/>
  <c r="AE5" i="1"/>
  <c r="AE196" i="1"/>
  <c r="Z185" i="1"/>
  <c r="AE185" i="1"/>
  <c r="AE250" i="1"/>
  <c r="Z250" i="1"/>
  <c r="AE249" i="1"/>
  <c r="Z189" i="1"/>
  <c r="AE189" i="1"/>
  <c r="H172" i="1"/>
  <c r="Z251" i="1"/>
  <c r="H179" i="1"/>
  <c r="Z299" i="1"/>
  <c r="AE299" i="1"/>
  <c r="AE193" i="1"/>
  <c r="Z193" i="1"/>
  <c r="H173" i="1"/>
  <c r="H157" i="1"/>
  <c r="H160" i="1"/>
  <c r="H174" i="1"/>
  <c r="H158" i="1"/>
  <c r="AE258" i="1"/>
  <c r="Z258" i="1"/>
  <c r="AE301" i="1"/>
  <c r="Z301" i="1"/>
  <c r="AE281" i="1"/>
  <c r="Z281" i="1"/>
  <c r="Z280" i="1"/>
  <c r="AE280" i="1"/>
  <c r="AE305" i="1"/>
  <c r="Z305" i="1"/>
  <c r="Z98" i="1"/>
  <c r="AE120" i="1"/>
  <c r="AE149" i="1"/>
  <c r="AE127" i="1"/>
  <c r="Z197" i="1"/>
  <c r="AE197" i="1"/>
  <c r="AE264" i="1"/>
  <c r="Z264" i="1"/>
  <c r="Z106" i="1"/>
  <c r="AE106" i="1"/>
  <c r="Z190" i="1"/>
  <c r="Z296" i="1"/>
  <c r="Z211" i="1"/>
  <c r="AE211" i="1"/>
  <c r="AE104" i="1"/>
  <c r="Z104" i="1"/>
  <c r="AE274" i="1"/>
  <c r="Z274" i="1"/>
  <c r="Z254" i="1"/>
  <c r="AE254" i="1"/>
  <c r="AE314" i="1"/>
  <c r="Z314" i="1"/>
  <c r="Z263" i="1"/>
  <c r="H156" i="1"/>
  <c r="Z290" i="1"/>
  <c r="AE204" i="1"/>
  <c r="H168" i="1"/>
  <c r="H167" i="1"/>
  <c r="H169" i="1"/>
  <c r="H178" i="1"/>
  <c r="H153" i="1"/>
  <c r="Z265" i="1"/>
  <c r="AE265" i="1"/>
  <c r="Z261" i="1"/>
  <c r="AE261" i="1"/>
  <c r="Z300" i="1"/>
  <c r="AE300" i="1"/>
  <c r="Z287" i="1"/>
  <c r="AE287" i="1"/>
  <c r="AE289" i="1"/>
  <c r="Z289" i="1"/>
  <c r="AE60" i="1"/>
  <c r="Z60" i="1"/>
  <c r="Z103" i="1"/>
  <c r="AE103" i="1"/>
  <c r="AE320" i="1"/>
  <c r="Z320" i="1"/>
  <c r="Z332" i="1"/>
  <c r="AE332" i="1"/>
  <c r="AE38" i="1"/>
  <c r="Z38" i="1"/>
  <c r="Z144" i="1"/>
  <c r="AE144" i="1"/>
  <c r="Z88" i="1"/>
  <c r="AE88" i="1"/>
  <c r="AE114" i="1"/>
  <c r="Z114" i="1"/>
  <c r="AE64" i="1"/>
  <c r="Z64" i="1"/>
  <c r="AE45" i="1"/>
  <c r="Z45" i="1"/>
  <c r="AE44" i="1"/>
  <c r="Z44" i="1"/>
  <c r="Z53" i="1"/>
  <c r="AE53" i="1"/>
  <c r="Z143" i="1"/>
  <c r="AE143" i="1"/>
  <c r="Z145" i="1"/>
  <c r="AE145" i="1"/>
  <c r="AE136" i="1"/>
  <c r="Z136" i="1"/>
  <c r="AE132" i="1"/>
  <c r="Z132" i="1"/>
  <c r="AE319" i="1"/>
  <c r="Z319" i="1"/>
  <c r="Z324" i="1"/>
  <c r="AE324" i="1"/>
  <c r="Z333" i="1"/>
  <c r="AE333" i="1"/>
  <c r="AE28" i="1"/>
  <c r="Z28" i="1"/>
  <c r="AE7" i="1"/>
  <c r="Z7" i="1"/>
  <c r="AE113" i="1"/>
  <c r="Z113" i="1"/>
  <c r="AE100" i="1"/>
  <c r="Z100" i="1"/>
  <c r="AE112" i="1"/>
  <c r="Z112" i="1"/>
  <c r="Z84" i="1"/>
  <c r="AE84" i="1"/>
  <c r="Z83" i="1"/>
  <c r="AE83" i="1"/>
  <c r="Z6" i="1"/>
  <c r="Z129" i="1"/>
  <c r="AE129" i="1"/>
  <c r="AE70" i="1"/>
  <c r="Z70" i="1"/>
  <c r="AE75" i="1"/>
  <c r="Z75" i="1"/>
  <c r="Z111" i="1"/>
  <c r="AE111" i="1"/>
  <c r="Z97" i="1"/>
  <c r="AE97" i="1"/>
  <c r="Z117" i="1"/>
  <c r="AE117" i="1"/>
  <c r="Z89" i="1"/>
  <c r="AE89" i="1"/>
  <c r="AE40" i="1"/>
  <c r="Z40" i="1"/>
  <c r="AE39" i="1"/>
  <c r="Z39" i="1"/>
  <c r="Z135" i="1"/>
  <c r="AE135" i="1"/>
  <c r="Z134" i="1"/>
  <c r="AE134" i="1"/>
  <c r="AE139" i="1"/>
  <c r="Z139" i="1"/>
  <c r="Z140" i="1"/>
  <c r="AE140" i="1"/>
  <c r="AE141" i="1"/>
  <c r="Z141" i="1"/>
  <c r="Z322" i="1"/>
  <c r="AE322" i="1"/>
  <c r="Z328" i="1"/>
  <c r="AE328" i="1"/>
  <c r="AE310" i="1"/>
  <c r="Z310" i="1"/>
  <c r="AE11" i="1"/>
  <c r="Z11" i="1"/>
  <c r="Z25" i="1"/>
  <c r="AE25" i="1"/>
  <c r="AE102" i="1"/>
  <c r="Z102" i="1"/>
  <c r="AE101" i="1"/>
  <c r="Z101" i="1"/>
  <c r="AE92" i="1"/>
  <c r="Z92" i="1"/>
  <c r="Z90" i="1"/>
  <c r="AE90" i="1"/>
  <c r="Z87" i="1"/>
  <c r="AE87" i="1"/>
  <c r="Z275" i="1"/>
  <c r="AE275" i="1"/>
  <c r="AE326" i="1"/>
  <c r="Z326" i="1"/>
  <c r="Z81" i="1"/>
  <c r="AE81" i="1"/>
  <c r="Z93" i="1"/>
  <c r="AE93" i="1"/>
  <c r="AE137" i="1"/>
  <c r="Z137" i="1"/>
  <c r="AE36" i="1"/>
  <c r="Z36" i="1"/>
  <c r="Z138" i="1"/>
  <c r="AE138" i="1"/>
  <c r="AE130" i="1"/>
  <c r="Z130" i="1"/>
  <c r="AE316" i="1"/>
  <c r="Z316" i="1"/>
  <c r="Z331" i="1"/>
  <c r="AE331" i="1"/>
  <c r="Z24" i="1"/>
  <c r="AE24" i="1"/>
  <c r="AE12" i="1"/>
  <c r="Z12" i="1"/>
  <c r="AE116" i="1"/>
  <c r="Z116" i="1"/>
  <c r="Z82" i="1"/>
  <c r="AE82" i="1"/>
  <c r="AE73" i="1"/>
  <c r="Z73" i="1"/>
  <c r="AE68" i="1"/>
  <c r="Z68" i="1"/>
  <c r="AE17" i="1"/>
  <c r="Z17" i="1"/>
  <c r="AE131" i="1"/>
  <c r="Z131" i="1"/>
  <c r="AE74" i="1"/>
  <c r="Z74" i="1"/>
  <c r="AE22" i="1"/>
  <c r="Z22" i="1"/>
  <c r="AE14" i="1"/>
  <c r="Z14" i="1"/>
  <c r="Z37" i="1"/>
  <c r="AE37" i="1"/>
  <c r="AE51" i="1"/>
  <c r="Z51" i="1"/>
  <c r="Z128" i="1"/>
  <c r="AE128" i="1"/>
  <c r="AE123" i="1"/>
  <c r="Z123" i="1"/>
  <c r="AE325" i="1"/>
  <c r="Z325" i="1"/>
  <c r="Z317" i="1"/>
  <c r="AE317" i="1"/>
  <c r="Z30" i="1"/>
  <c r="AE30" i="1"/>
  <c r="AE108" i="1"/>
  <c r="Z108" i="1"/>
  <c r="AE109" i="1"/>
  <c r="Z109" i="1"/>
  <c r="AE69" i="1"/>
  <c r="Z69" i="1"/>
  <c r="AE79" i="1"/>
  <c r="Z79" i="1"/>
  <c r="AE150" i="1"/>
  <c r="AE48" i="1"/>
  <c r="AE323" i="1"/>
  <c r="Z26" i="1"/>
  <c r="AE192" i="1"/>
  <c r="Z192" i="1"/>
  <c r="Z304" i="1"/>
  <c r="AE304" i="1"/>
  <c r="Z4" i="1"/>
  <c r="AE4" i="1"/>
  <c r="Z105" i="1"/>
  <c r="AE105" i="1"/>
  <c r="AE78" i="1"/>
  <c r="Z78" i="1"/>
  <c r="AE94" i="1"/>
  <c r="Z94" i="1"/>
  <c r="AE21" i="1"/>
  <c r="Z21" i="1"/>
  <c r="Z99" i="1"/>
  <c r="AE99" i="1"/>
  <c r="AE312" i="1"/>
  <c r="Z312" i="1"/>
  <c r="Z46" i="1"/>
  <c r="AE46" i="1"/>
  <c r="AE41" i="1"/>
  <c r="Z41" i="1"/>
  <c r="AE125" i="1"/>
  <c r="Z125" i="1"/>
  <c r="AE146" i="1"/>
  <c r="Z146" i="1"/>
  <c r="AE327" i="1"/>
  <c r="Z327" i="1"/>
  <c r="Z334" i="1"/>
  <c r="AE334" i="1"/>
  <c r="Z309" i="1"/>
  <c r="AE309" i="1"/>
  <c r="AE15" i="1"/>
  <c r="Z15" i="1"/>
  <c r="Z2" i="1"/>
  <c r="AE2" i="1"/>
  <c r="Z20" i="1"/>
  <c r="AE20" i="1"/>
  <c r="AE115" i="1"/>
  <c r="Z115" i="1"/>
  <c r="Z85" i="1"/>
  <c r="AE85" i="1"/>
  <c r="AE66" i="1"/>
  <c r="Z66" i="1"/>
  <c r="AE65" i="1"/>
  <c r="Z65" i="1"/>
  <c r="AE72" i="1"/>
  <c r="Z72" i="1"/>
  <c r="V106" i="3"/>
  <c r="Y234" i="2"/>
  <c r="Z234" i="2" s="1"/>
  <c r="X234" i="2"/>
  <c r="Y298" i="2"/>
  <c r="Z298" i="2" s="1"/>
  <c r="X298" i="2"/>
  <c r="X192" i="2"/>
  <c r="Y192" i="2"/>
  <c r="Z192" i="2" s="1"/>
  <c r="X297" i="2"/>
  <c r="Y297" i="2"/>
  <c r="Z297" i="2" s="1"/>
  <c r="Q97" i="3"/>
  <c r="W97" i="3" s="1"/>
  <c r="T97" i="3"/>
  <c r="Z97" i="3" s="1"/>
  <c r="S97" i="3"/>
  <c r="Y97" i="3" s="1"/>
  <c r="R97" i="3"/>
  <c r="X97" i="3" s="1"/>
  <c r="P97" i="3"/>
  <c r="Y44" i="2"/>
  <c r="Z44" i="2" s="1"/>
  <c r="X44" i="2"/>
  <c r="X26" i="2"/>
  <c r="Y26" i="2"/>
  <c r="Z26" i="2" s="1"/>
  <c r="V110" i="3"/>
  <c r="Y119" i="2"/>
  <c r="Z119" i="2" s="1"/>
  <c r="X119" i="2"/>
  <c r="Z206" i="1"/>
  <c r="AE206" i="1"/>
  <c r="Y19" i="2"/>
  <c r="Z19" i="2" s="1"/>
  <c r="X19" i="2"/>
  <c r="V31" i="3"/>
  <c r="AA31" i="3" s="1"/>
  <c r="U31" i="3"/>
  <c r="AE56" i="1"/>
  <c r="Z56" i="1"/>
  <c r="Z8" i="1"/>
  <c r="X342" i="2"/>
  <c r="Y209" i="2"/>
  <c r="Z209" i="2" s="1"/>
  <c r="Y252" i="2"/>
  <c r="Z252" i="2" s="1"/>
  <c r="X252" i="2"/>
  <c r="V18" i="3"/>
  <c r="V6" i="3"/>
  <c r="R33" i="3"/>
  <c r="X33" i="3" s="1"/>
  <c r="T33" i="3"/>
  <c r="Z33" i="3" s="1"/>
  <c r="Q33" i="3"/>
  <c r="W33" i="3" s="1"/>
  <c r="R90" i="3"/>
  <c r="X90" i="3" s="1"/>
  <c r="S90" i="3"/>
  <c r="Y90" i="3" s="1"/>
  <c r="T90" i="3"/>
  <c r="Z90" i="3" s="1"/>
  <c r="P90" i="3"/>
  <c r="X240" i="2"/>
  <c r="Y240" i="2"/>
  <c r="Z240" i="2" s="1"/>
  <c r="Y247" i="2"/>
  <c r="Z247" i="2" s="1"/>
  <c r="X247" i="2"/>
  <c r="Y305" i="2"/>
  <c r="Z305" i="2" s="1"/>
  <c r="X305" i="2"/>
  <c r="Q8" i="3"/>
  <c r="W8" i="3" s="1"/>
  <c r="T8" i="3"/>
  <c r="Z8" i="3" s="1"/>
  <c r="R8" i="3"/>
  <c r="X8" i="3" s="1"/>
  <c r="S8" i="3"/>
  <c r="Y8" i="3" s="1"/>
  <c r="P8" i="3"/>
  <c r="X202" i="2"/>
  <c r="Y202" i="2"/>
  <c r="Z202" i="2" s="1"/>
  <c r="Y241" i="2"/>
  <c r="Z241" i="2" s="1"/>
  <c r="X241" i="2"/>
  <c r="X129" i="2"/>
  <c r="Y129" i="2"/>
  <c r="Z129" i="2" s="1"/>
  <c r="Y249" i="2"/>
  <c r="Z249" i="2" s="1"/>
  <c r="X249" i="2"/>
  <c r="X126" i="2"/>
  <c r="Y126" i="2"/>
  <c r="Z126" i="2" s="1"/>
  <c r="P101" i="3"/>
  <c r="Y123" i="2"/>
  <c r="Z123" i="2" s="1"/>
  <c r="X91" i="2"/>
  <c r="Y91" i="2"/>
  <c r="Z91" i="2" s="1"/>
  <c r="X242" i="2"/>
  <c r="Y112" i="2"/>
  <c r="Z112" i="2" s="1"/>
  <c r="X112" i="2"/>
  <c r="X43" i="2"/>
  <c r="Y43" i="2"/>
  <c r="Z43" i="2" s="1"/>
  <c r="X11" i="2"/>
  <c r="Y11" i="2"/>
  <c r="Z11" i="2" s="1"/>
  <c r="Y262" i="2"/>
  <c r="Z262" i="2" s="1"/>
  <c r="X262" i="2"/>
  <c r="Y103" i="2"/>
  <c r="Z103" i="2" s="1"/>
  <c r="X103" i="2"/>
  <c r="AE198" i="1"/>
  <c r="Z198" i="1"/>
  <c r="X256" i="2"/>
  <c r="Y256" i="2"/>
  <c r="Z256" i="2" s="1"/>
  <c r="AE148" i="1"/>
  <c r="Z148" i="1"/>
  <c r="X190" i="2"/>
  <c r="Y190" i="2"/>
  <c r="Z190" i="2" s="1"/>
  <c r="Z32" i="1"/>
  <c r="AE32" i="1"/>
  <c r="Z59" i="1"/>
  <c r="AE59" i="1"/>
  <c r="AE19" i="1"/>
  <c r="Z19" i="1"/>
  <c r="Z9" i="1"/>
  <c r="AE9" i="1"/>
  <c r="V74" i="3"/>
  <c r="AA74" i="3" s="1"/>
  <c r="U74" i="3"/>
  <c r="U87" i="3"/>
  <c r="V87" i="3"/>
  <c r="AA87" i="3" s="1"/>
  <c r="X334" i="2"/>
  <c r="Y334" i="2"/>
  <c r="Z334" i="2" s="1"/>
  <c r="X336" i="2"/>
  <c r="Y336" i="2"/>
  <c r="Z336" i="2" s="1"/>
  <c r="Q18" i="3"/>
  <c r="W18" i="3" s="1"/>
  <c r="S18" i="3"/>
  <c r="Y18" i="3" s="1"/>
  <c r="R18" i="3"/>
  <c r="X18" i="3" s="1"/>
  <c r="T18" i="3"/>
  <c r="Z18" i="3" s="1"/>
  <c r="R6" i="3"/>
  <c r="X6" i="3" s="1"/>
  <c r="T6" i="3"/>
  <c r="Z6" i="3" s="1"/>
  <c r="S6" i="3"/>
  <c r="Y6" i="3" s="1"/>
  <c r="Q6" i="3"/>
  <c r="W6" i="3" s="1"/>
  <c r="U22" i="3"/>
  <c r="V114" i="3"/>
  <c r="AA114" i="3" s="1"/>
  <c r="U114" i="3"/>
  <c r="U119" i="3"/>
  <c r="X143" i="2"/>
  <c r="U120" i="3"/>
  <c r="U30" i="3"/>
  <c r="X188" i="2"/>
  <c r="Y188" i="2"/>
  <c r="Z188" i="2" s="1"/>
  <c r="Y85" i="2"/>
  <c r="Z85" i="2" s="1"/>
  <c r="X85" i="2"/>
  <c r="V85" i="3"/>
  <c r="AA85" i="3" s="1"/>
  <c r="U85" i="3"/>
  <c r="U36" i="3"/>
  <c r="W36" i="3"/>
  <c r="AA36" i="3" s="1"/>
  <c r="Y79" i="3"/>
  <c r="AA79" i="3" s="1"/>
  <c r="U79" i="3"/>
  <c r="Y320" i="2"/>
  <c r="Z320" i="2" s="1"/>
  <c r="X320" i="2"/>
  <c r="Y319" i="2"/>
  <c r="Z319" i="2" s="1"/>
  <c r="X319" i="2"/>
  <c r="Y228" i="2"/>
  <c r="Z228" i="2" s="1"/>
  <c r="X228" i="2"/>
  <c r="Y214" i="2"/>
  <c r="Z214" i="2" s="1"/>
  <c r="X214" i="2"/>
  <c r="Q108" i="3"/>
  <c r="W108" i="3" s="1"/>
  <c r="T108" i="3"/>
  <c r="Z108" i="3" s="1"/>
  <c r="P108" i="3"/>
  <c r="R108" i="3"/>
  <c r="X108" i="3" s="1"/>
  <c r="S108" i="3"/>
  <c r="Y108" i="3" s="1"/>
  <c r="X236" i="2"/>
  <c r="Y236" i="2"/>
  <c r="Z236" i="2" s="1"/>
  <c r="Y165" i="2"/>
  <c r="Z165" i="2" s="1"/>
  <c r="X165" i="2"/>
  <c r="Q4" i="3"/>
  <c r="W4" i="3" s="1"/>
  <c r="T4" i="3"/>
  <c r="Z4" i="3" s="1"/>
  <c r="P4" i="3"/>
  <c r="R4" i="3"/>
  <c r="X4" i="3" s="1"/>
  <c r="S4" i="3"/>
  <c r="Y4" i="3" s="1"/>
  <c r="X212" i="2"/>
  <c r="Y212" i="2"/>
  <c r="Z212" i="2" s="1"/>
  <c r="R101" i="3"/>
  <c r="X101" i="3" s="1"/>
  <c r="Q101" i="3"/>
  <c r="W101" i="3" s="1"/>
  <c r="T101" i="3"/>
  <c r="Z101" i="3" s="1"/>
  <c r="X120" i="2"/>
  <c r="Y120" i="2"/>
  <c r="Z120" i="2" s="1"/>
  <c r="X47" i="2"/>
  <c r="Y47" i="2"/>
  <c r="Z47" i="2" s="1"/>
  <c r="Q90" i="3"/>
  <c r="W90" i="3" s="1"/>
  <c r="Y107" i="2"/>
  <c r="Z107" i="2" s="1"/>
  <c r="X107" i="2"/>
  <c r="X39" i="2"/>
  <c r="Y39" i="2"/>
  <c r="Z39" i="2" s="1"/>
  <c r="T106" i="3"/>
  <c r="Z106" i="3" s="1"/>
  <c r="Q106" i="3"/>
  <c r="W106" i="3" s="1"/>
  <c r="S106" i="3"/>
  <c r="Y106" i="3" s="1"/>
  <c r="R106" i="3"/>
  <c r="X106" i="3" s="1"/>
  <c r="Z202" i="1"/>
  <c r="AE202" i="1"/>
  <c r="X81" i="2"/>
  <c r="Y81" i="2"/>
  <c r="Z81" i="2" s="1"/>
  <c r="Z294" i="1"/>
  <c r="AE294" i="1"/>
  <c r="Z335" i="1"/>
  <c r="AE335" i="1"/>
  <c r="Z142" i="1"/>
  <c r="AE142" i="1"/>
  <c r="W66" i="3"/>
  <c r="AA66" i="3" s="1"/>
  <c r="U66" i="3"/>
  <c r="Z52" i="1"/>
  <c r="X54" i="3"/>
  <c r="AA54" i="3" s="1"/>
  <c r="U54" i="3"/>
  <c r="X7" i="2"/>
  <c r="Y7" i="2"/>
  <c r="Z7" i="2" s="1"/>
  <c r="AE34" i="1"/>
  <c r="Z34" i="1"/>
  <c r="Z54" i="1"/>
  <c r="AE54" i="1"/>
  <c r="Z16" i="1"/>
  <c r="AE16" i="1"/>
  <c r="Z29" i="1"/>
  <c r="AE29" i="1"/>
  <c r="AE23" i="1"/>
  <c r="Z23" i="1"/>
  <c r="V12" i="3"/>
  <c r="AA12" i="3" s="1"/>
  <c r="U12" i="3"/>
  <c r="X181" i="2"/>
  <c r="V64" i="3"/>
  <c r="AA64" i="3" s="1"/>
  <c r="U64" i="3"/>
  <c r="X233" i="2"/>
  <c r="U75" i="3"/>
  <c r="V75" i="3"/>
  <c r="AA75" i="3" s="1"/>
  <c r="U112" i="3"/>
  <c r="Y112" i="3"/>
  <c r="AA112" i="3" s="1"/>
  <c r="X29" i="3"/>
  <c r="AA29" i="3" s="1"/>
  <c r="U29" i="3"/>
  <c r="AA116" i="3"/>
  <c r="X324" i="2"/>
  <c r="Y324" i="2"/>
  <c r="Z324" i="2" s="1"/>
  <c r="P33" i="3"/>
  <c r="Y28" i="2"/>
  <c r="Z28" i="2" s="1"/>
  <c r="Y239" i="2"/>
  <c r="Z239" i="2" s="1"/>
  <c r="AA119" i="3"/>
  <c r="AA120" i="3"/>
  <c r="Y301" i="2"/>
  <c r="Z301" i="2" s="1"/>
  <c r="X273" i="2"/>
  <c r="X238" i="2"/>
  <c r="Y238" i="2"/>
  <c r="Z238" i="2" s="1"/>
  <c r="R58" i="3"/>
  <c r="X58" i="3" s="1"/>
  <c r="P58" i="3"/>
  <c r="Q58" i="3"/>
  <c r="W58" i="3" s="1"/>
  <c r="S58" i="3"/>
  <c r="Y58" i="3" s="1"/>
  <c r="X155" i="2"/>
  <c r="Y155" i="2"/>
  <c r="Z155" i="2" s="1"/>
  <c r="Z35" i="1"/>
  <c r="AE35" i="1"/>
  <c r="X322" i="2"/>
  <c r="Y322" i="2"/>
  <c r="Z322" i="2" s="1"/>
  <c r="X337" i="2"/>
  <c r="Y337" i="2"/>
  <c r="Z337" i="2" s="1"/>
  <c r="Y280" i="2"/>
  <c r="Z280" i="2" s="1"/>
  <c r="X280" i="2"/>
  <c r="X232" i="2"/>
  <c r="Y232" i="2"/>
  <c r="Z232" i="2" s="1"/>
  <c r="Y245" i="2"/>
  <c r="Z245" i="2" s="1"/>
  <c r="X245" i="2"/>
  <c r="X269" i="2"/>
  <c r="Y269" i="2"/>
  <c r="Z269" i="2" s="1"/>
  <c r="X153" i="2"/>
  <c r="Y153" i="2"/>
  <c r="Z153" i="2" s="1"/>
  <c r="Q47" i="3"/>
  <c r="W47" i="3" s="1"/>
  <c r="S47" i="3"/>
  <c r="Y47" i="3" s="1"/>
  <c r="R47" i="3"/>
  <c r="X47" i="3" s="1"/>
  <c r="P47" i="3"/>
  <c r="T47" i="3"/>
  <c r="Z47" i="3" s="1"/>
  <c r="X224" i="2"/>
  <c r="Y224" i="2"/>
  <c r="Z224" i="2" s="1"/>
  <c r="X267" i="2"/>
  <c r="Y267" i="2"/>
  <c r="Z267" i="2" s="1"/>
  <c r="Y173" i="2"/>
  <c r="Z173" i="2" s="1"/>
  <c r="X173" i="2"/>
  <c r="Y106" i="2"/>
  <c r="Z106" i="2" s="1"/>
  <c r="X106" i="2"/>
  <c r="Z303" i="1"/>
  <c r="AE303" i="1"/>
  <c r="X46" i="2"/>
  <c r="Y46" i="2"/>
  <c r="Z46" i="2" s="1"/>
  <c r="Y160" i="2"/>
  <c r="Z160" i="2" s="1"/>
  <c r="T110" i="3"/>
  <c r="Z110" i="3" s="1"/>
  <c r="R110" i="3"/>
  <c r="X110" i="3" s="1"/>
  <c r="Q110" i="3"/>
  <c r="W110" i="3" s="1"/>
  <c r="S110" i="3"/>
  <c r="Y110" i="3" s="1"/>
  <c r="X282" i="2"/>
  <c r="X122" i="2"/>
  <c r="Y122" i="2"/>
  <c r="Z122" i="2" s="1"/>
  <c r="X40" i="2"/>
  <c r="Y40" i="2"/>
  <c r="Z40" i="2" s="1"/>
  <c r="W71" i="3"/>
  <c r="AA71" i="3" s="1"/>
  <c r="U71" i="3"/>
  <c r="AE284" i="1"/>
  <c r="Z284" i="1"/>
  <c r="X105" i="2"/>
  <c r="Y105" i="2"/>
  <c r="Z105" i="2" s="1"/>
  <c r="W55" i="3"/>
  <c r="AA55" i="3" s="1"/>
  <c r="U55" i="3"/>
  <c r="AE124" i="1"/>
  <c r="Z124" i="1"/>
  <c r="P102" i="3"/>
  <c r="R102" i="3"/>
  <c r="X102" i="3" s="1"/>
  <c r="T102" i="3"/>
  <c r="Z102" i="3" s="1"/>
  <c r="S102" i="3"/>
  <c r="Y102" i="3" s="1"/>
  <c r="W46" i="3"/>
  <c r="AA46" i="3" s="1"/>
  <c r="U46" i="3"/>
  <c r="V38" i="3"/>
  <c r="AA38" i="3" s="1"/>
  <c r="U38" i="3"/>
  <c r="Y144" i="2"/>
  <c r="Z144" i="2" s="1"/>
  <c r="AE50" i="1"/>
  <c r="Z50" i="1"/>
  <c r="AE47" i="1"/>
  <c r="Z47" i="1"/>
  <c r="AE3" i="1"/>
  <c r="Z3" i="1"/>
  <c r="Z10" i="1"/>
  <c r="AE10" i="1"/>
  <c r="W14" i="3"/>
  <c r="AA14" i="3" s="1"/>
  <c r="U14" i="3"/>
  <c r="V115" i="3"/>
  <c r="AA115" i="3" s="1"/>
  <c r="U115" i="3"/>
  <c r="AA43" i="3"/>
  <c r="X314" i="2"/>
  <c r="Y314" i="2"/>
  <c r="Z314" i="2" s="1"/>
  <c r="U10" i="3"/>
  <c r="X10" i="3"/>
  <c r="AA10" i="3" s="1"/>
  <c r="X230" i="2"/>
  <c r="U43" i="3"/>
  <c r="U116" i="3"/>
  <c r="V102" i="3" l="1"/>
  <c r="AA102" i="3" s="1"/>
  <c r="U102" i="3"/>
  <c r="U33" i="3"/>
  <c r="V33" i="3"/>
  <c r="AA33" i="3" s="1"/>
  <c r="U108" i="3"/>
  <c r="V108" i="3"/>
  <c r="AA108" i="3" s="1"/>
  <c r="U90" i="3"/>
  <c r="V90" i="3"/>
  <c r="AA90" i="3" s="1"/>
  <c r="AA6" i="3"/>
  <c r="U97" i="3"/>
  <c r="V97" i="3"/>
  <c r="AA97" i="3" s="1"/>
  <c r="V4" i="3"/>
  <c r="AA4" i="3" s="1"/>
  <c r="U4" i="3"/>
  <c r="V8" i="3"/>
  <c r="AA8" i="3" s="1"/>
  <c r="U8" i="3"/>
  <c r="U18" i="3"/>
  <c r="U106" i="3"/>
  <c r="U6" i="3"/>
  <c r="U110" i="3"/>
  <c r="V47" i="3"/>
  <c r="AA47" i="3" s="1"/>
  <c r="U47" i="3"/>
  <c r="V58" i="3"/>
  <c r="AA58" i="3" s="1"/>
  <c r="U58" i="3"/>
  <c r="U101" i="3"/>
  <c r="V101" i="3"/>
  <c r="AA101" i="3" s="1"/>
  <c r="AA18" i="3"/>
  <c r="AA110" i="3"/>
  <c r="AA106" i="3"/>
</calcChain>
</file>

<file path=xl/sharedStrings.xml><?xml version="1.0" encoding="utf-8"?>
<sst xmlns="http://schemas.openxmlformats.org/spreadsheetml/2006/main" count="1306" uniqueCount="116">
  <si>
    <t>FRA</t>
  </si>
  <si>
    <t>GER</t>
  </si>
  <si>
    <t>ITA</t>
  </si>
  <si>
    <t>SPA</t>
  </si>
  <si>
    <t>(B/PY)*100</t>
  </si>
  <si>
    <t>b</t>
  </si>
  <si>
    <t>PxX</t>
  </si>
  <si>
    <t>PY</t>
  </si>
  <si>
    <t>σpetx</t>
  </si>
  <si>
    <t>σx</t>
  </si>
  <si>
    <t>ηm</t>
  </si>
  <si>
    <t xml:space="preserve">di = output gap </t>
  </si>
  <si>
    <t>di</t>
  </si>
  <si>
    <t>ηx</t>
  </si>
  <si>
    <t>d*</t>
  </si>
  <si>
    <t>αx</t>
  </si>
  <si>
    <t>εx</t>
  </si>
  <si>
    <t>εm</t>
  </si>
  <si>
    <t>αm</t>
  </si>
  <si>
    <t>% du PIB</t>
  </si>
  <si>
    <t>% du PIB potentiel</t>
  </si>
  <si>
    <t>σpetx modifié(1)</t>
  </si>
  <si>
    <t>r avec μτ moyen (2)</t>
  </si>
  <si>
    <t>r avec μτ variable (2)</t>
  </si>
  <si>
    <t>(1) r avec μτ moyen</t>
  </si>
  <si>
    <t>(1) r avec μτ variable</t>
  </si>
  <si>
    <t>εm(2)</t>
  </si>
  <si>
    <t>εx(2)</t>
  </si>
  <si>
    <t>AUT</t>
  </si>
  <si>
    <t>BEL</t>
  </si>
  <si>
    <t>FIN</t>
  </si>
  <si>
    <t>GRC</t>
  </si>
  <si>
    <t>IRL</t>
  </si>
  <si>
    <t>NLD</t>
  </si>
  <si>
    <t>PRT</t>
  </si>
  <si>
    <t>D* = π Mi←j ^(λij)</t>
  </si>
  <si>
    <t>Rdm = Monde - USA - Zone Euro (hors i) - Chine - Japon - GBR</t>
  </si>
  <si>
    <t>λij = (Xi￫j)/Xi</t>
  </si>
  <si>
    <t>j = Chine, Etats-Unis, Grande-Bretagne, Japon, Rdm</t>
  </si>
  <si>
    <t>OUTPUT GAP</t>
  </si>
  <si>
    <t>en %</t>
  </si>
  <si>
    <t>Xi</t>
  </si>
  <si>
    <t>Xi vers CHI</t>
  </si>
  <si>
    <t>Xi vers USA</t>
  </si>
  <si>
    <t>Xi vers GB</t>
  </si>
  <si>
    <t>Xi vers JAP</t>
  </si>
  <si>
    <t>Xi vers RDM</t>
  </si>
  <si>
    <t>lambda i,chine</t>
  </si>
  <si>
    <t>lambda i, usa</t>
  </si>
  <si>
    <t>lambda i,gbr</t>
  </si>
  <si>
    <t>lambda i, japon</t>
  </si>
  <si>
    <t>lambda i, rdm</t>
  </si>
  <si>
    <t>CHI</t>
  </si>
  <si>
    <t>USA</t>
  </si>
  <si>
    <t>GBR</t>
  </si>
  <si>
    <t>JAP</t>
  </si>
  <si>
    <t>RDM</t>
  </si>
  <si>
    <t>D* en %</t>
  </si>
  <si>
    <t>Allemagne</t>
  </si>
  <si>
    <t>Espagne</t>
  </si>
  <si>
    <t>France</t>
  </si>
  <si>
    <t>Italie</t>
  </si>
  <si>
    <t>Pondérations exprimées en pourcentage</t>
  </si>
  <si>
    <t>Output gap en pourcentage de la production potentielle</t>
  </si>
  <si>
    <t>D* est la somme pondérée des séries d'output gap des différents pays partenaires représentation de la Demande Mondiale</t>
  </si>
  <si>
    <t>(1) Elasticité de long terme du commerce extérieur : MIMOSA = FRA, GER, ITA ; HERVE = SPA ; NIGEM = AUT, BEL, FIN, GRC, IRL, NLD, PRT</t>
  </si>
  <si>
    <t>En valeur</t>
  </si>
  <si>
    <t>i = Allemagne, France, Espagne, Italie, Autriche, Belgique, Finlande, Grèce, Irlande, Pays-Bas, Portugal</t>
  </si>
  <si>
    <t>m USD</t>
  </si>
  <si>
    <t>* alpha x et alpha m par hypothèse (cf.Mazier &amp; Saglio 2008) pour les petits pays européens</t>
  </si>
  <si>
    <t>UEBL</t>
  </si>
  <si>
    <t>lambda i, ue</t>
  </si>
  <si>
    <t>Xi vers zeuro</t>
  </si>
  <si>
    <t>Pondérations en valeur</t>
  </si>
  <si>
    <t>λi ch</t>
  </si>
  <si>
    <t>λi us</t>
  </si>
  <si>
    <t>λi uk</t>
  </si>
  <si>
    <t>λi jpn</t>
  </si>
  <si>
    <t>λi eu</t>
  </si>
  <si>
    <t>λi row</t>
  </si>
  <si>
    <t>Répartition des pdm du rdm</t>
  </si>
  <si>
    <t>λi ch*</t>
  </si>
  <si>
    <t>λi us*</t>
  </si>
  <si>
    <t>λi uk*</t>
  </si>
  <si>
    <t>λi jpn*</t>
  </si>
  <si>
    <t>λi eu*</t>
  </si>
  <si>
    <t>Σ pdm hors row</t>
  </si>
  <si>
    <t>λi ch hors rdm</t>
  </si>
  <si>
    <t>λi us hors rdm</t>
  </si>
  <si>
    <t>λi uk hors rdm</t>
  </si>
  <si>
    <t>λi jpn hors rdm</t>
  </si>
  <si>
    <t>λi eu hors rdm</t>
  </si>
  <si>
    <t>Part relatives sans le rdm</t>
  </si>
  <si>
    <t>(2) Elasticité de long terme du commerce extérieur pour toutes les économies demi somme en val abs des élasticité intra et extra (cf. Mazier &amp; Saglio 2008)</t>
  </si>
  <si>
    <t>r avec μτ variable + ↑σpetx en 2007-08 (1)</t>
  </si>
  <si>
    <t xml:space="preserve">GER </t>
  </si>
  <si>
    <r>
      <t xml:space="preserve">(1) r avec </t>
    </r>
    <r>
      <rPr>
        <sz val="10"/>
        <color indexed="8"/>
        <rFont val="Arial Unicode MS"/>
        <family val="2"/>
      </rPr>
      <t xml:space="preserve">μτ variable + ↑σpetx en 2007-08 </t>
    </r>
  </si>
  <si>
    <r>
      <t xml:space="preserve">r avec μτ variable + </t>
    </r>
    <r>
      <rPr>
        <sz val="10"/>
        <color indexed="8"/>
        <rFont val="Arial Unicode MS"/>
        <family val="2"/>
      </rPr>
      <t>σx (prolongé) et σpetx (stable) (2)</t>
    </r>
  </si>
  <si>
    <r>
      <t xml:space="preserve">r avec </t>
    </r>
    <r>
      <rPr>
        <sz val="10"/>
        <color indexed="8"/>
        <rFont val="Arial Unicode MS"/>
        <family val="2"/>
      </rPr>
      <t>μτ variable + ↑σpetx en 2007-08 (2)</t>
    </r>
  </si>
  <si>
    <r>
      <t xml:space="preserve">d* est la somme pondérée par </t>
    </r>
    <r>
      <rPr>
        <b/>
        <sz val="10"/>
        <color indexed="8"/>
        <rFont val="Arial Unicode MS"/>
        <family val="2"/>
      </rPr>
      <t>λ</t>
    </r>
    <r>
      <rPr>
        <b/>
        <i/>
        <sz val="10"/>
        <color indexed="8"/>
        <rFont val="Arial Unicode MS"/>
        <family val="2"/>
      </rPr>
      <t>ij des séries d'output gap des différents pays partenaires représentation de la Demande Mondiale</t>
    </r>
  </si>
  <si>
    <t xml:space="preserve">SPA(2) </t>
  </si>
  <si>
    <t>AUT(2)</t>
  </si>
  <si>
    <t>FIN(2)</t>
  </si>
  <si>
    <t>IRL(2)</t>
  </si>
  <si>
    <t>NLD(2)</t>
  </si>
  <si>
    <t>PRT(2)</t>
  </si>
  <si>
    <t>in percent</t>
  </si>
  <si>
    <t>en 'vraie' valeur</t>
  </si>
  <si>
    <t>((B/PY)e)*100</t>
  </si>
  <si>
    <t>% du PIB potentiel IMF WEO 2010 / 04</t>
  </si>
  <si>
    <t xml:space="preserve">SIGMA X &amp; PETX 2.2 bis </t>
  </si>
  <si>
    <t>µT moyen</t>
  </si>
  <si>
    <t>µT variable</t>
  </si>
  <si>
    <r>
      <t xml:space="preserve">(1) r avec μτ variable + </t>
    </r>
    <r>
      <rPr>
        <sz val="10"/>
        <color indexed="8"/>
        <rFont val="Arial Unicode MS"/>
        <family val="2"/>
      </rPr>
      <t>σpetx</t>
    </r>
  </si>
  <si>
    <t>WDI µT Biens &amp; Services</t>
  </si>
  <si>
    <t>C - BOC EFF DYN EURO (4 bis).xlsx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</si>
</sst>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"/>
    <numFmt numFmtId="167" formatCode="#,##0\ _€"/>
  </numFmts>
  <fonts count="45">
    <font>
      <sz val="11"/>
      <color theme="1"/>
      <name val="Times New Roman"/>
      <family val="2"/>
    </font>
    <font>
      <sz val="10"/>
      <name val="Arial Unicode MS"/>
      <family val="2"/>
    </font>
    <font>
      <sz val="10"/>
      <color indexed="8"/>
      <name val="Arial Unicode MS"/>
      <family val="2"/>
    </font>
    <font>
      <u/>
      <sz val="10"/>
      <name val="Arial Unicode MS"/>
      <family val="2"/>
    </font>
    <font>
      <b/>
      <i/>
      <sz val="10"/>
      <name val="Arial Unicode MS"/>
      <family val="2"/>
    </font>
    <font>
      <b/>
      <sz val="10"/>
      <color indexed="8"/>
      <name val="Arial Unicode MS"/>
      <family val="2"/>
    </font>
    <font>
      <b/>
      <i/>
      <sz val="10"/>
      <color indexed="8"/>
      <name val="Arial Unicode MS"/>
      <family val="2"/>
    </font>
    <font>
      <i/>
      <u/>
      <sz val="10"/>
      <name val="Arial Unicode MS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0"/>
      <color rgb="FF0070C0"/>
      <name val="Tahoma"/>
      <family val="2"/>
    </font>
    <font>
      <b/>
      <i/>
      <sz val="10"/>
      <color theme="1"/>
      <name val="Tahoma"/>
      <family val="2"/>
    </font>
    <font>
      <b/>
      <sz val="10"/>
      <color theme="1"/>
      <name val="Tahoma"/>
      <family val="2"/>
    </font>
    <font>
      <b/>
      <i/>
      <sz val="10"/>
      <color rgb="FF0070C0"/>
      <name val="Tahoma"/>
      <family val="2"/>
    </font>
    <font>
      <u/>
      <sz val="10"/>
      <color theme="1"/>
      <name val="Tahoma"/>
      <family val="2"/>
    </font>
    <font>
      <sz val="10"/>
      <color theme="1"/>
      <name val="Arial Unicode MS"/>
      <family val="2"/>
    </font>
    <font>
      <sz val="10"/>
      <color rgb="FF002060"/>
      <name val="Arial Unicode MS"/>
      <family val="2"/>
    </font>
    <font>
      <sz val="10"/>
      <color rgb="FFFF0000"/>
      <name val="Arial Unicode MS"/>
      <family val="2"/>
    </font>
    <font>
      <sz val="10"/>
      <color rgb="FF0070C0"/>
      <name val="Arial Unicode MS"/>
      <family val="2"/>
    </font>
    <font>
      <i/>
      <u/>
      <sz val="10"/>
      <color rgb="FFFF0000"/>
      <name val="Arial Unicode MS"/>
      <family val="2"/>
    </font>
    <font>
      <i/>
      <u/>
      <sz val="10"/>
      <color theme="1"/>
      <name val="Arial Unicode MS"/>
      <family val="2"/>
    </font>
    <font>
      <b/>
      <i/>
      <sz val="10"/>
      <color theme="1"/>
      <name val="Arial Unicode MS"/>
      <family val="2"/>
    </font>
    <font>
      <b/>
      <i/>
      <sz val="10"/>
      <color rgb="FF002060"/>
      <name val="Arial Unicode MS"/>
      <family val="2"/>
    </font>
    <font>
      <b/>
      <i/>
      <sz val="10"/>
      <color rgb="FFFF0000"/>
      <name val="Arial Unicode MS"/>
      <family val="2"/>
    </font>
    <font>
      <b/>
      <i/>
      <sz val="10"/>
      <color rgb="FF0070C0"/>
      <name val="Arial Unicode MS"/>
      <family val="2"/>
    </font>
    <font>
      <u/>
      <sz val="10"/>
      <color rgb="FFFF0000"/>
      <name val="Arial Unicode MS"/>
      <family val="2"/>
    </font>
    <font>
      <sz val="10"/>
      <color rgb="FFFF0000"/>
      <name val="Tahoma"/>
      <family val="2"/>
    </font>
    <font>
      <sz val="10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5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26" borderId="4" applyNumberFormat="0" applyAlignment="0" applyProtection="0"/>
    <xf numFmtId="0" fontId="13" fillId="0" borderId="5" applyNumberFormat="0" applyFill="0" applyAlignment="0" applyProtection="0"/>
    <xf numFmtId="0" fontId="9" fillId="27" borderId="6" applyNumberFormat="0" applyFont="0" applyAlignment="0" applyProtection="0"/>
    <xf numFmtId="0" fontId="14" fillId="28" borderId="4" applyNumberFormat="0" applyAlignment="0" applyProtection="0"/>
    <xf numFmtId="0" fontId="15" fillId="29" borderId="0" applyNumberFormat="0" applyBorder="0" applyAlignment="0" applyProtection="0"/>
    <xf numFmtId="0" fontId="16" fillId="30" borderId="0" applyNumberFormat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0" fontId="17" fillId="31" borderId="0" applyNumberFormat="0" applyBorder="0" applyAlignment="0" applyProtection="0"/>
    <xf numFmtId="0" fontId="18" fillId="26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32" borderId="12" applyNumberFormat="0" applyAlignment="0" applyProtection="0"/>
  </cellStyleXfs>
  <cellXfs count="114">
    <xf numFmtId="0" fontId="0" fillId="0" borderId="0" xfId="0"/>
    <xf numFmtId="0" fontId="26" fillId="33" borderId="0" xfId="0" applyFont="1" applyFill="1"/>
    <xf numFmtId="0" fontId="26" fillId="0" borderId="0" xfId="0" applyFont="1"/>
    <xf numFmtId="0" fontId="26" fillId="34" borderId="0" xfId="0" applyFont="1" applyFill="1"/>
    <xf numFmtId="9" fontId="26" fillId="34" borderId="0" xfId="34" applyFont="1" applyFill="1"/>
    <xf numFmtId="9" fontId="26" fillId="0" borderId="0" xfId="34" applyFont="1"/>
    <xf numFmtId="2" fontId="26" fillId="0" borderId="0" xfId="0" applyNumberFormat="1" applyFont="1"/>
    <xf numFmtId="0" fontId="27" fillId="0" borderId="0" xfId="0" applyFont="1"/>
    <xf numFmtId="164" fontId="28" fillId="0" borderId="0" xfId="0" applyNumberFormat="1" applyFont="1"/>
    <xf numFmtId="0" fontId="26" fillId="0" borderId="0" xfId="0" applyFont="1" applyFill="1"/>
    <xf numFmtId="2" fontId="28" fillId="0" borderId="0" xfId="0" applyNumberFormat="1" applyFont="1"/>
    <xf numFmtId="0" fontId="29" fillId="0" borderId="0" xfId="0" applyFont="1" applyFill="1"/>
    <xf numFmtId="167" fontId="26" fillId="0" borderId="0" xfId="0" applyNumberFormat="1" applyFont="1"/>
    <xf numFmtId="9" fontId="28" fillId="0" borderId="0" xfId="34" applyFont="1"/>
    <xf numFmtId="9" fontId="26" fillId="0" borderId="0" xfId="34" applyFont="1" applyFill="1"/>
    <xf numFmtId="2" fontId="26" fillId="0" borderId="1" xfId="34" applyNumberFormat="1" applyFont="1" applyBorder="1"/>
    <xf numFmtId="2" fontId="26" fillId="0" borderId="0" xfId="34" applyNumberFormat="1" applyFont="1" applyBorder="1"/>
    <xf numFmtId="0" fontId="30" fillId="0" borderId="0" xfId="0" applyFont="1"/>
    <xf numFmtId="164" fontId="28" fillId="0" borderId="0" xfId="0" applyNumberFormat="1" applyFont="1" applyFill="1"/>
    <xf numFmtId="2" fontId="26" fillId="0" borderId="2" xfId="34" applyNumberFormat="1" applyFont="1" applyBorder="1"/>
    <xf numFmtId="2" fontId="26" fillId="0" borderId="3" xfId="34" applyNumberFormat="1" applyFont="1" applyBorder="1"/>
    <xf numFmtId="0" fontId="27" fillId="34" borderId="0" xfId="0" applyFont="1" applyFill="1" applyBorder="1"/>
    <xf numFmtId="2" fontId="27" fillId="0" borderId="0" xfId="0" applyNumberFormat="1" applyFont="1"/>
    <xf numFmtId="164" fontId="31" fillId="0" borderId="0" xfId="0" applyNumberFormat="1" applyFont="1"/>
    <xf numFmtId="0" fontId="26" fillId="0" borderId="0" xfId="0" applyFont="1" applyAlignment="1">
      <alignment horizontal="right"/>
    </xf>
    <xf numFmtId="164" fontId="26" fillId="0" borderId="0" xfId="0" applyNumberFormat="1" applyFont="1"/>
    <xf numFmtId="0" fontId="26" fillId="0" borderId="0" xfId="32" applyFont="1"/>
    <xf numFmtId="0" fontId="28" fillId="0" borderId="0" xfId="32" applyFont="1" applyFill="1"/>
    <xf numFmtId="0" fontId="26" fillId="0" borderId="0" xfId="32" applyFont="1" applyFill="1"/>
    <xf numFmtId="0" fontId="26" fillId="35" borderId="0" xfId="0" applyFont="1" applyFill="1"/>
    <xf numFmtId="0" fontId="32" fillId="0" borderId="0" xfId="0" applyFont="1"/>
    <xf numFmtId="2" fontId="32" fillId="0" borderId="0" xfId="0" applyNumberFormat="1" applyFont="1"/>
    <xf numFmtId="164" fontId="32" fillId="0" borderId="0" xfId="0" applyNumberFormat="1" applyFont="1"/>
    <xf numFmtId="167" fontId="32" fillId="0" borderId="0" xfId="0" applyNumberFormat="1" applyFont="1"/>
    <xf numFmtId="164" fontId="1" fillId="0" borderId="0" xfId="0" applyNumberFormat="1" applyFont="1"/>
    <xf numFmtId="164" fontId="33" fillId="0" borderId="0" xfId="0" applyNumberFormat="1" applyFont="1" applyFill="1"/>
    <xf numFmtId="0" fontId="34" fillId="0" borderId="0" xfId="0" applyFont="1"/>
    <xf numFmtId="2" fontId="34" fillId="0" borderId="0" xfId="0" applyNumberFormat="1" applyFont="1"/>
    <xf numFmtId="165" fontId="32" fillId="0" borderId="0" xfId="0" applyNumberFormat="1" applyFont="1"/>
    <xf numFmtId="2" fontId="35" fillId="0" borderId="0" xfId="0" applyNumberFormat="1" applyFont="1"/>
    <xf numFmtId="0" fontId="35" fillId="0" borderId="0" xfId="0" applyFont="1"/>
    <xf numFmtId="164" fontId="34" fillId="0" borderId="0" xfId="0" applyNumberFormat="1" applyFont="1"/>
    <xf numFmtId="164" fontId="32" fillId="0" borderId="0" xfId="0" applyNumberFormat="1" applyFont="1" applyFill="1"/>
    <xf numFmtId="164" fontId="1" fillId="33" borderId="0" xfId="0" applyNumberFormat="1" applyFont="1" applyFill="1"/>
    <xf numFmtId="164" fontId="33" fillId="35" borderId="0" xfId="0" applyNumberFormat="1" applyFont="1" applyFill="1"/>
    <xf numFmtId="164" fontId="3" fillId="0" borderId="0" xfId="0" applyNumberFormat="1" applyFont="1" applyFill="1"/>
    <xf numFmtId="164" fontId="36" fillId="0" borderId="0" xfId="0" applyNumberFormat="1" applyFont="1"/>
    <xf numFmtId="164" fontId="37" fillId="0" borderId="0" xfId="0" applyNumberFormat="1" applyFont="1"/>
    <xf numFmtId="164" fontId="37" fillId="0" borderId="0" xfId="0" applyNumberFormat="1" applyFont="1" applyFill="1"/>
    <xf numFmtId="0" fontId="38" fillId="0" borderId="0" xfId="0" applyFont="1" applyFill="1"/>
    <xf numFmtId="2" fontId="38" fillId="0" borderId="0" xfId="0" applyNumberFormat="1" applyFont="1" applyFill="1"/>
    <xf numFmtId="164" fontId="38" fillId="0" borderId="0" xfId="0" applyNumberFormat="1" applyFont="1" applyFill="1"/>
    <xf numFmtId="164" fontId="4" fillId="0" borderId="0" xfId="0" applyNumberFormat="1" applyFont="1" applyFill="1"/>
    <xf numFmtId="164" fontId="39" fillId="0" borderId="0" xfId="0" applyNumberFormat="1" applyFont="1" applyFill="1"/>
    <xf numFmtId="0" fontId="40" fillId="0" borderId="0" xfId="0" applyFont="1" applyFill="1"/>
    <xf numFmtId="165" fontId="38" fillId="0" borderId="0" xfId="0" applyNumberFormat="1" applyFont="1" applyFill="1"/>
    <xf numFmtId="2" fontId="40" fillId="0" borderId="0" xfId="0" applyNumberFormat="1" applyFont="1" applyFill="1"/>
    <xf numFmtId="2" fontId="41" fillId="0" borderId="0" xfId="0" applyNumberFormat="1" applyFont="1" applyFill="1"/>
    <xf numFmtId="0" fontId="41" fillId="0" borderId="0" xfId="0" applyFont="1" applyFill="1"/>
    <xf numFmtId="0" fontId="32" fillId="0" borderId="0" xfId="0" applyFont="1" applyFill="1"/>
    <xf numFmtId="0" fontId="34" fillId="0" borderId="0" xfId="0" applyFont="1" applyFill="1"/>
    <xf numFmtId="164" fontId="36" fillId="0" borderId="0" xfId="0" applyNumberFormat="1" applyFont="1" applyBorder="1"/>
    <xf numFmtId="164" fontId="37" fillId="0" borderId="0" xfId="0" applyNumberFormat="1" applyFont="1" applyBorder="1"/>
    <xf numFmtId="165" fontId="38" fillId="0" borderId="0" xfId="0" applyNumberFormat="1" applyFont="1"/>
    <xf numFmtId="164" fontId="34" fillId="0" borderId="0" xfId="0" applyNumberFormat="1" applyFont="1" applyFill="1"/>
    <xf numFmtId="164" fontId="36" fillId="0" borderId="0" xfId="0" applyNumberFormat="1" applyFont="1" applyFill="1"/>
    <xf numFmtId="0" fontId="38" fillId="0" borderId="0" xfId="0" applyFont="1"/>
    <xf numFmtId="2" fontId="38" fillId="0" borderId="0" xfId="0" applyNumberFormat="1" applyFont="1"/>
    <xf numFmtId="164" fontId="38" fillId="0" borderId="0" xfId="0" applyNumberFormat="1" applyFont="1"/>
    <xf numFmtId="164" fontId="4" fillId="0" borderId="0" xfId="0" applyNumberFormat="1" applyFont="1"/>
    <xf numFmtId="0" fontId="40" fillId="0" borderId="0" xfId="0" applyFont="1"/>
    <xf numFmtId="2" fontId="40" fillId="0" borderId="0" xfId="0" applyNumberFormat="1" applyFont="1"/>
    <xf numFmtId="2" fontId="41" fillId="0" borderId="0" xfId="0" applyNumberFormat="1" applyFont="1"/>
    <xf numFmtId="0" fontId="41" fillId="0" borderId="0" xfId="0" applyFont="1"/>
    <xf numFmtId="164" fontId="32" fillId="0" borderId="0" xfId="0" applyNumberFormat="1" applyFont="1" applyBorder="1"/>
    <xf numFmtId="0" fontId="32" fillId="0" borderId="0" xfId="0" applyFont="1" applyAlignment="1">
      <alignment horizontal="right"/>
    </xf>
    <xf numFmtId="167" fontId="38" fillId="0" borderId="0" xfId="0" applyNumberFormat="1" applyFont="1"/>
    <xf numFmtId="2" fontId="1" fillId="0" borderId="0" xfId="0" applyNumberFormat="1" applyFont="1"/>
    <xf numFmtId="164" fontId="32" fillId="33" borderId="0" xfId="0" applyNumberFormat="1" applyFont="1" applyFill="1"/>
    <xf numFmtId="164" fontId="32" fillId="33" borderId="0" xfId="0" applyNumberFormat="1" applyFont="1" applyFill="1" applyBorder="1"/>
    <xf numFmtId="2" fontId="4" fillId="0" borderId="0" xfId="0" applyNumberFormat="1" applyFont="1" applyFill="1"/>
    <xf numFmtId="164" fontId="42" fillId="0" borderId="0" xfId="0" applyNumberFormat="1" applyFont="1" applyFill="1"/>
    <xf numFmtId="164" fontId="34" fillId="33" borderId="0" xfId="0" applyNumberFormat="1" applyFont="1" applyFill="1"/>
    <xf numFmtId="0" fontId="43" fillId="0" borderId="0" xfId="0" applyFont="1" applyFill="1"/>
    <xf numFmtId="0" fontId="43" fillId="0" borderId="0" xfId="0" applyFont="1"/>
    <xf numFmtId="164" fontId="3" fillId="33" borderId="0" xfId="0" applyNumberFormat="1" applyFont="1" applyFill="1"/>
    <xf numFmtId="164" fontId="33" fillId="33" borderId="0" xfId="0" applyNumberFormat="1" applyFont="1" applyFill="1"/>
    <xf numFmtId="164" fontId="7" fillId="33" borderId="0" xfId="0" applyNumberFormat="1" applyFont="1" applyFill="1"/>
    <xf numFmtId="0" fontId="32" fillId="33" borderId="0" xfId="0" applyFont="1" applyFill="1"/>
    <xf numFmtId="2" fontId="32" fillId="33" borderId="0" xfId="0" applyNumberFormat="1" applyFont="1" applyFill="1"/>
    <xf numFmtId="167" fontId="32" fillId="33" borderId="0" xfId="0" applyNumberFormat="1" applyFont="1" applyFill="1"/>
    <xf numFmtId="0" fontId="34" fillId="33" borderId="0" xfId="0" applyFont="1" applyFill="1"/>
    <xf numFmtId="165" fontId="32" fillId="33" borderId="0" xfId="0" applyNumberFormat="1" applyFont="1" applyFill="1"/>
    <xf numFmtId="2" fontId="34" fillId="33" borderId="0" xfId="0" applyNumberFormat="1" applyFont="1" applyFill="1"/>
    <xf numFmtId="2" fontId="35" fillId="33" borderId="0" xfId="0" applyNumberFormat="1" applyFont="1" applyFill="1"/>
    <xf numFmtId="0" fontId="35" fillId="33" borderId="0" xfId="0" applyFont="1" applyFill="1"/>
    <xf numFmtId="166" fontId="32" fillId="0" borderId="0" xfId="0" applyNumberFormat="1" applyFont="1"/>
    <xf numFmtId="0" fontId="38" fillId="33" borderId="0" xfId="0" applyFont="1" applyFill="1"/>
    <xf numFmtId="2" fontId="32" fillId="36" borderId="0" xfId="0" applyNumberFormat="1" applyFont="1" applyFill="1"/>
    <xf numFmtId="2" fontId="32" fillId="37" borderId="0" xfId="0" applyNumberFormat="1" applyFont="1" applyFill="1"/>
    <xf numFmtId="165" fontId="32" fillId="0" borderId="0" xfId="0" applyNumberFormat="1" applyFont="1" applyFill="1"/>
    <xf numFmtId="164" fontId="32" fillId="38" borderId="0" xfId="0" applyNumberFormat="1" applyFont="1" applyFill="1"/>
    <xf numFmtId="164" fontId="34" fillId="38" borderId="0" xfId="0" applyNumberFormat="1" applyFont="1" applyFill="1"/>
    <xf numFmtId="0" fontId="44" fillId="0" borderId="0" xfId="0" applyFont="1"/>
    <xf numFmtId="167" fontId="26" fillId="33" borderId="0" xfId="0" applyNumberFormat="1" applyFont="1" applyFill="1"/>
    <xf numFmtId="2" fontId="26" fillId="33" borderId="1" xfId="34" applyNumberFormat="1" applyFont="1" applyFill="1" applyBorder="1"/>
    <xf numFmtId="2" fontId="26" fillId="33" borderId="0" xfId="34" applyNumberFormat="1" applyFont="1" applyFill="1" applyBorder="1"/>
    <xf numFmtId="2" fontId="27" fillId="33" borderId="0" xfId="0" applyNumberFormat="1" applyFont="1" applyFill="1"/>
    <xf numFmtId="164" fontId="31" fillId="33" borderId="0" xfId="0" applyNumberFormat="1" applyFont="1" applyFill="1"/>
    <xf numFmtId="166" fontId="32" fillId="33" borderId="0" xfId="0" applyNumberFormat="1" applyFont="1" applyFill="1"/>
    <xf numFmtId="164" fontId="34" fillId="36" borderId="0" xfId="0" applyNumberFormat="1" applyFont="1" applyFill="1"/>
    <xf numFmtId="2" fontId="32" fillId="39" borderId="0" xfId="0" applyNumberFormat="1" applyFont="1" applyFill="1"/>
    <xf numFmtId="0" fontId="44" fillId="33" borderId="0" xfId="0" applyFont="1" applyFill="1"/>
    <xf numFmtId="164" fontId="32" fillId="39" borderId="0" xfId="0" applyNumberFormat="1" applyFont="1" applyFill="1"/>
  </cellXfs>
  <cellStyles count="45">
    <cellStyle name="20 % - Accent1 2" xfId="1"/>
    <cellStyle name="20 % - Accent2 2" xfId="2"/>
    <cellStyle name="20 % - Accent3 2" xfId="3"/>
    <cellStyle name="20 % - Accent4 2" xfId="4"/>
    <cellStyle name="20 % - Accent5 2" xfId="5"/>
    <cellStyle name="20 % - Accent6 2" xfId="6"/>
    <cellStyle name="40 % - Accent1 2" xfId="7"/>
    <cellStyle name="40 % - Accent2 2" xfId="8"/>
    <cellStyle name="40 % - Accent3 2" xfId="9"/>
    <cellStyle name="40 % - Accent4 2" xfId="10"/>
    <cellStyle name="40 % - Accent5 2" xfId="11"/>
    <cellStyle name="40 % - Accent6 2" xfId="12"/>
    <cellStyle name="60 % - Accent1 2" xfId="13"/>
    <cellStyle name="60 % - Accent2 2" xfId="14"/>
    <cellStyle name="60 % - Accent3 2" xfId="15"/>
    <cellStyle name="60 % - Accent4 2" xfId="16"/>
    <cellStyle name="60 % - Accent5 2" xfId="17"/>
    <cellStyle name="60 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Avertissement 2" xfId="25"/>
    <cellStyle name="Calcul 2" xfId="26"/>
    <cellStyle name="Cellule liée 2" xfId="27"/>
    <cellStyle name="Commentaire 2" xfId="28"/>
    <cellStyle name="Entrée 2" xfId="29"/>
    <cellStyle name="Insatisfaisant 2" xfId="30"/>
    <cellStyle name="Neutre 2" xfId="31"/>
    <cellStyle name="Normal" xfId="0" builtinId="0"/>
    <cellStyle name="Normal 2" xfId="32"/>
    <cellStyle name="Normal 3" xfId="33"/>
    <cellStyle name="Pourcentage" xfId="34" builtinId="5"/>
    <cellStyle name="Satisfaisant 2" xfId="35"/>
    <cellStyle name="Sortie 2" xfId="36"/>
    <cellStyle name="Texte explicatif 2" xfId="37"/>
    <cellStyle name="Titre" xfId="38" builtinId="15" customBuiltin="1"/>
    <cellStyle name="Titre 1 2" xfId="39"/>
    <cellStyle name="Titre 2 2" xfId="40"/>
    <cellStyle name="Titre 3 2" xfId="41"/>
    <cellStyle name="Titre 4 2" xfId="42"/>
    <cellStyle name="Total 2" xfId="43"/>
    <cellStyle name="Vérification 2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France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Désajustements réels (r)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'r'!$B$2:$B$30</c:f>
              <c:numCache>
                <c:formatCode>General</c:formatCode>
                <c:ptCount val="2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'r'!$D$2:$D$30</c:f>
              <c:numCache>
                <c:formatCode>0.00</c:formatCode>
                <c:ptCount val="29"/>
                <c:pt idx="0">
                  <c:v>-0.13867648317004655</c:v>
                </c:pt>
                <c:pt idx="1">
                  <c:v>1.8295251138855499E-2</c:v>
                </c:pt>
                <c:pt idx="2">
                  <c:v>-2.3987700194604961E-2</c:v>
                </c:pt>
                <c:pt idx="3">
                  <c:v>-4.6583355939337497E-2</c:v>
                </c:pt>
                <c:pt idx="4">
                  <c:v>-3.5836737798802497E-2</c:v>
                </c:pt>
                <c:pt idx="5">
                  <c:v>-0.12826209192288268</c:v>
                </c:pt>
                <c:pt idx="6">
                  <c:v>-0.10988495161101548</c:v>
                </c:pt>
                <c:pt idx="7">
                  <c:v>-6.1499871684316684E-2</c:v>
                </c:pt>
                <c:pt idx="8">
                  <c:v>-0.1321772762237704</c:v>
                </c:pt>
                <c:pt idx="9">
                  <c:v>-6.0949252952436292E-2</c:v>
                </c:pt>
                <c:pt idx="10">
                  <c:v>3.6571965551803608E-2</c:v>
                </c:pt>
                <c:pt idx="11">
                  <c:v>3.3183221786161954E-2</c:v>
                </c:pt>
                <c:pt idx="12">
                  <c:v>9.0488485379037285E-3</c:v>
                </c:pt>
                <c:pt idx="13">
                  <c:v>-4.9421513587242956E-3</c:v>
                </c:pt>
                <c:pt idx="14">
                  <c:v>4.6642059329059786E-2</c:v>
                </c:pt>
                <c:pt idx="15">
                  <c:v>0.21293254958239433</c:v>
                </c:pt>
                <c:pt idx="16">
                  <c:v>0.20414087676483375</c:v>
                </c:pt>
                <c:pt idx="17">
                  <c:v>0.24703745366737825</c:v>
                </c:pt>
                <c:pt idx="18">
                  <c:v>0.13521070081660355</c:v>
                </c:pt>
                <c:pt idx="19">
                  <c:v>0.15854040824181234</c:v>
                </c:pt>
                <c:pt idx="20">
                  <c:v>8.7752433524861173E-2</c:v>
                </c:pt>
                <c:pt idx="21">
                  <c:v>1.0202228274346709E-2</c:v>
                </c:pt>
                <c:pt idx="22">
                  <c:v>-8.5098401369047578E-3</c:v>
                </c:pt>
                <c:pt idx="23">
                  <c:v>-9.1179764243115954E-2</c:v>
                </c:pt>
                <c:pt idx="24">
                  <c:v>-8.442163648678308E-2</c:v>
                </c:pt>
                <c:pt idx="25">
                  <c:v>-0.13084174852850616</c:v>
                </c:pt>
                <c:pt idx="26">
                  <c:v>-0.27542006089671528</c:v>
                </c:pt>
                <c:pt idx="27">
                  <c:v>-0.25017626574972623</c:v>
                </c:pt>
                <c:pt idx="28">
                  <c:v>-0.20562901893812294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F-4CA4-92E2-8FA9BD6E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48688"/>
        <c:axId val="1"/>
      </c:lineChart>
      <c:catAx>
        <c:axId val="4395486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395486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Grèce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'r'!$M$38</c:f>
              <c:strCache>
                <c:ptCount val="1"/>
                <c:pt idx="0">
                  <c:v>GRC</c:v>
                </c:pt>
              </c:strCache>
            </c:strRef>
          </c:tx>
          <c:cat>
            <c:numRef>
              <c:f>'r'!$B$39:$B$56</c:f>
              <c:numCache>
                <c:formatCode>General</c:formatCode>
                <c:ptCount val="1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</c:numCache>
            </c:numRef>
          </c:cat>
          <c:val>
            <c:numRef>
              <c:f>'r'!$M$39:$M$56</c:f>
              <c:numCache>
                <c:formatCode>0.0</c:formatCode>
                <c:ptCount val="18"/>
                <c:pt idx="0">
                  <c:v>15.965593246835438</c:v>
                </c:pt>
                <c:pt idx="1">
                  <c:v>-0.89544098412303597</c:v>
                </c:pt>
                <c:pt idx="2">
                  <c:v>-12.250929261897799</c:v>
                </c:pt>
                <c:pt idx="3">
                  <c:v>-7.1738928228924772</c:v>
                </c:pt>
                <c:pt idx="4">
                  <c:v>-0.52249053155418346</c:v>
                </c:pt>
                <c:pt idx="5">
                  <c:v>-7.3932182690645876</c:v>
                </c:pt>
                <c:pt idx="6">
                  <c:v>-18.166602307732425</c:v>
                </c:pt>
                <c:pt idx="7">
                  <c:v>-15.705263501310842</c:v>
                </c:pt>
                <c:pt idx="8">
                  <c:v>-18.173673164469221</c:v>
                </c:pt>
                <c:pt idx="9">
                  <c:v>-7.8457703077969159</c:v>
                </c:pt>
                <c:pt idx="10">
                  <c:v>11.713689038377636</c:v>
                </c:pt>
                <c:pt idx="11">
                  <c:v>-3.8807010752957742</c:v>
                </c:pt>
                <c:pt idx="12">
                  <c:v>-3.254426162598214</c:v>
                </c:pt>
                <c:pt idx="13">
                  <c:v>-4.2596908211221622</c:v>
                </c:pt>
                <c:pt idx="14">
                  <c:v>-4.4556125787727874</c:v>
                </c:pt>
                <c:pt idx="15">
                  <c:v>-10.486196417053883</c:v>
                </c:pt>
                <c:pt idx="16">
                  <c:v>-26.224282199793858</c:v>
                </c:pt>
                <c:pt idx="17">
                  <c:v>-60.692094889547775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F-437E-B19D-8F6441285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45808"/>
        <c:axId val="1"/>
      </c:lineChart>
      <c:catAx>
        <c:axId val="439545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439545808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Allemagne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Désajustements réels (r)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'r'!$B$2:$B$30</c:f>
              <c:numCache>
                <c:formatCode>General</c:formatCode>
                <c:ptCount val="2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'r'!$E$2:$E$30</c:f>
              <c:numCache>
                <c:formatCode>0.00</c:formatCode>
                <c:ptCount val="29"/>
                <c:pt idx="0">
                  <c:v>0.112922324206247</c:v>
                </c:pt>
                <c:pt idx="1">
                  <c:v>8.026912048186241E-2</c:v>
                </c:pt>
                <c:pt idx="2">
                  <c:v>5.8687376806531556E-2</c:v>
                </c:pt>
                <c:pt idx="3">
                  <c:v>9.9462139491270959E-2</c:v>
                </c:pt>
                <c:pt idx="4">
                  <c:v>0.11339617772839852</c:v>
                </c:pt>
                <c:pt idx="5">
                  <c:v>8.211001728458589E-2</c:v>
                </c:pt>
                <c:pt idx="6">
                  <c:v>8.7152142061957705E-2</c:v>
                </c:pt>
                <c:pt idx="7">
                  <c:v>0.12128741516237136</c:v>
                </c:pt>
                <c:pt idx="8">
                  <c:v>8.2583885212773114E-2</c:v>
                </c:pt>
                <c:pt idx="9">
                  <c:v>-9.0255850029045057E-2</c:v>
                </c:pt>
                <c:pt idx="10">
                  <c:v>-7.2032454651186309E-2</c:v>
                </c:pt>
                <c:pt idx="11">
                  <c:v>-0.10820244502184141</c:v>
                </c:pt>
                <c:pt idx="12">
                  <c:v>-0.12093078392695458</c:v>
                </c:pt>
                <c:pt idx="13">
                  <c:v>-0.1065444795338025</c:v>
                </c:pt>
                <c:pt idx="14">
                  <c:v>-3.8031662699148643E-2</c:v>
                </c:pt>
                <c:pt idx="15">
                  <c:v>-3.8109166837687917E-3</c:v>
                </c:pt>
                <c:pt idx="16">
                  <c:v>-3.5898288852686255E-2</c:v>
                </c:pt>
                <c:pt idx="17">
                  <c:v>-6.963290025127393E-2</c:v>
                </c:pt>
                <c:pt idx="18">
                  <c:v>-5.3532483318856551E-2</c:v>
                </c:pt>
                <c:pt idx="19">
                  <c:v>2.0487926222492715E-2</c:v>
                </c:pt>
                <c:pt idx="20">
                  <c:v>8.9720586718865319E-2</c:v>
                </c:pt>
                <c:pt idx="21">
                  <c:v>5.165616545475353E-2</c:v>
                </c:pt>
                <c:pt idx="22">
                  <c:v>0.14520161319120042</c:v>
                </c:pt>
                <c:pt idx="23">
                  <c:v>0.15830533811031894</c:v>
                </c:pt>
                <c:pt idx="24">
                  <c:v>0.20410689159752168</c:v>
                </c:pt>
                <c:pt idx="25">
                  <c:v>0.23441434089767019</c:v>
                </c:pt>
                <c:pt idx="26">
                  <c:v>0.19748787822916133</c:v>
                </c:pt>
                <c:pt idx="27">
                  <c:v>9.28786172601236E-2</c:v>
                </c:pt>
                <c:pt idx="28">
                  <c:v>0.16118328103752114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F-4C9A-93B8-70486B0D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280560"/>
        <c:axId val="1"/>
      </c:lineChart>
      <c:catAx>
        <c:axId val="2782805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782805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Italie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Désajustements réels (r)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'r'!$B$2:$B$30</c:f>
              <c:numCache>
                <c:formatCode>General</c:formatCode>
                <c:ptCount val="2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'r'!$F$2:$F$30</c:f>
              <c:numCache>
                <c:formatCode>0.00</c:formatCode>
                <c:ptCount val="29"/>
                <c:pt idx="0">
                  <c:v>2.8509671241850235E-2</c:v>
                </c:pt>
                <c:pt idx="1">
                  <c:v>0.16214346832377233</c:v>
                </c:pt>
                <c:pt idx="2">
                  <c:v>1.5524833074259406E-2</c:v>
                </c:pt>
                <c:pt idx="3">
                  <c:v>3.8066529026628088E-4</c:v>
                </c:pt>
                <c:pt idx="4">
                  <c:v>6.5105173067393371E-2</c:v>
                </c:pt>
                <c:pt idx="5">
                  <c:v>3.1860769538229229E-2</c:v>
                </c:pt>
                <c:pt idx="6">
                  <c:v>-2.3603458818411461E-2</c:v>
                </c:pt>
                <c:pt idx="7">
                  <c:v>-5.3162589096769977E-2</c:v>
                </c:pt>
                <c:pt idx="8">
                  <c:v>-7.6643317341375694E-2</c:v>
                </c:pt>
                <c:pt idx="9">
                  <c:v>-0.10386170341019385</c:v>
                </c:pt>
                <c:pt idx="10">
                  <c:v>-0.12886725233396831</c:v>
                </c:pt>
                <c:pt idx="11">
                  <c:v>9.5949261245253728E-2</c:v>
                </c:pt>
                <c:pt idx="12">
                  <c:v>7.6563444658095517E-2</c:v>
                </c:pt>
                <c:pt idx="13">
                  <c:v>0.10394307179014939</c:v>
                </c:pt>
                <c:pt idx="14">
                  <c:v>0.11238416914049966</c:v>
                </c:pt>
                <c:pt idx="15">
                  <c:v>0.10957944327505868</c:v>
                </c:pt>
                <c:pt idx="16">
                  <c:v>6.3371318538977747E-2</c:v>
                </c:pt>
                <c:pt idx="17">
                  <c:v>2.4267092188510728E-2</c:v>
                </c:pt>
                <c:pt idx="18">
                  <c:v>1.2801175742939229E-2</c:v>
                </c:pt>
                <c:pt idx="19">
                  <c:v>3.7097107703910136E-2</c:v>
                </c:pt>
                <c:pt idx="20">
                  <c:v>1.1566594282816554E-3</c:v>
                </c:pt>
                <c:pt idx="21">
                  <c:v>-4.2091184927190377E-2</c:v>
                </c:pt>
                <c:pt idx="22">
                  <c:v>3.5635295259695515E-3</c:v>
                </c:pt>
                <c:pt idx="23">
                  <c:v>-2.3604434727069454E-2</c:v>
                </c:pt>
                <c:pt idx="24">
                  <c:v>-4.4856559111061303E-2</c:v>
                </c:pt>
                <c:pt idx="25">
                  <c:v>-3.4685700981206442E-2</c:v>
                </c:pt>
                <c:pt idx="26">
                  <c:v>-7.6403371671780934E-2</c:v>
                </c:pt>
                <c:pt idx="27">
                  <c:v>-9.6503946097170348E-2</c:v>
                </c:pt>
                <c:pt idx="28">
                  <c:v>-4.9360798001756717E-2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5-4AB1-B9A7-17EB395BA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36592"/>
        <c:axId val="1"/>
      </c:lineChart>
      <c:catAx>
        <c:axId val="3479365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479365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Espagne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Désajustements réels (r)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'r'!$B$2:$B$30</c:f>
              <c:numCache>
                <c:formatCode>General</c:formatCode>
                <c:ptCount val="2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'r'!$G$2:$G$30</c:f>
              <c:numCache>
                <c:formatCode>0.00</c:formatCode>
                <c:ptCount val="29"/>
                <c:pt idx="0">
                  <c:v>0.60576365626666662</c:v>
                </c:pt>
                <c:pt idx="1">
                  <c:v>0.90137150524593657</c:v>
                </c:pt>
                <c:pt idx="2">
                  <c:v>0.70736986725269768</c:v>
                </c:pt>
                <c:pt idx="3">
                  <c:v>0.60564432297738624</c:v>
                </c:pt>
                <c:pt idx="4">
                  <c:v>0.52108177921314602</c:v>
                </c:pt>
                <c:pt idx="5">
                  <c:v>0.40724369607282668</c:v>
                </c:pt>
                <c:pt idx="6">
                  <c:v>0.17165306722742477</c:v>
                </c:pt>
                <c:pt idx="7">
                  <c:v>2.8716493891243907E-3</c:v>
                </c:pt>
                <c:pt idx="8">
                  <c:v>-3.4569358665316852E-2</c:v>
                </c:pt>
                <c:pt idx="9">
                  <c:v>-1.8245136750685512E-2</c:v>
                </c:pt>
                <c:pt idx="10">
                  <c:v>-0.12150536274573709</c:v>
                </c:pt>
                <c:pt idx="11">
                  <c:v>9.8652855315800092E-2</c:v>
                </c:pt>
                <c:pt idx="12">
                  <c:v>5.465680015665924E-2</c:v>
                </c:pt>
                <c:pt idx="13">
                  <c:v>0.11406883463917995</c:v>
                </c:pt>
                <c:pt idx="14">
                  <c:v>2.809476346650458E-2</c:v>
                </c:pt>
                <c:pt idx="15">
                  <c:v>6.9823017034325391E-2</c:v>
                </c:pt>
                <c:pt idx="16">
                  <c:v>2.0170948173690292E-2</c:v>
                </c:pt>
                <c:pt idx="17">
                  <c:v>-7.7588500131983804E-2</c:v>
                </c:pt>
                <c:pt idx="18">
                  <c:v>-0.12792672748360598</c:v>
                </c:pt>
                <c:pt idx="19">
                  <c:v>-0.13560787676153327</c:v>
                </c:pt>
                <c:pt idx="20">
                  <c:v>-0.1193023044463553</c:v>
                </c:pt>
                <c:pt idx="21">
                  <c:v>-0.14919645756245395</c:v>
                </c:pt>
                <c:pt idx="22">
                  <c:v>-0.24281900810879026</c:v>
                </c:pt>
                <c:pt idx="23">
                  <c:v>-0.41333554805144318</c:v>
                </c:pt>
                <c:pt idx="24">
                  <c:v>-0.52613451752893614</c:v>
                </c:pt>
                <c:pt idx="25">
                  <c:v>-0.6476257468954314</c:v>
                </c:pt>
                <c:pt idx="26">
                  <c:v>-0.6824410471393989</c:v>
                </c:pt>
                <c:pt idx="27">
                  <c:v>-0.33183717994557338</c:v>
                </c:pt>
                <c:pt idx="28">
                  <c:v>-0.30542253472051384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C-4C2B-BF8B-9A8FC926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22496"/>
        <c:axId val="1"/>
      </c:lineChart>
      <c:catAx>
        <c:axId val="439222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3922249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Autriche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Désajustements réels (r)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'r'!$B$2:$B$30</c:f>
              <c:numCache>
                <c:formatCode>General</c:formatCode>
                <c:ptCount val="2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'r'!$H$2:$H$30</c:f>
              <c:numCache>
                <c:formatCode>0.00</c:formatCode>
                <c:ptCount val="29"/>
                <c:pt idx="0">
                  <c:v>0.31731177227656143</c:v>
                </c:pt>
                <c:pt idx="1">
                  <c:v>0.27512241236346052</c:v>
                </c:pt>
                <c:pt idx="2">
                  <c:v>5.7106273943725264E-2</c:v>
                </c:pt>
                <c:pt idx="3">
                  <c:v>6.8818934512008087E-2</c:v>
                </c:pt>
                <c:pt idx="4">
                  <c:v>3.4164201437306599E-2</c:v>
                </c:pt>
                <c:pt idx="6">
                  <c:v>-2.0983025477167121E-2</c:v>
                </c:pt>
                <c:pt idx="7">
                  <c:v>4.2465735381489345E-2</c:v>
                </c:pt>
                <c:pt idx="8">
                  <c:v>8.5400457604610305E-2</c:v>
                </c:pt>
                <c:pt idx="9">
                  <c:v>9.9791040992520952E-2</c:v>
                </c:pt>
                <c:pt idx="10">
                  <c:v>6.8662841864464363E-2</c:v>
                </c:pt>
                <c:pt idx="11">
                  <c:v>-3.7225741036160677E-3</c:v>
                </c:pt>
                <c:pt idx="12">
                  <c:v>-5.6358751701755944E-2</c:v>
                </c:pt>
                <c:pt idx="13">
                  <c:v>-0.10603422888213732</c:v>
                </c:pt>
                <c:pt idx="14">
                  <c:v>-9.6542655612372991E-2</c:v>
                </c:pt>
                <c:pt idx="15">
                  <c:v>-7.1178757263631168E-2</c:v>
                </c:pt>
                <c:pt idx="16">
                  <c:v>-2.9541427554872428E-2</c:v>
                </c:pt>
                <c:pt idx="17">
                  <c:v>-2.5805519514199907E-2</c:v>
                </c:pt>
                <c:pt idx="18">
                  <c:v>3.564779967940241E-2</c:v>
                </c:pt>
                <c:pt idx="19">
                  <c:v>9.8472034256150507E-3</c:v>
                </c:pt>
                <c:pt idx="20">
                  <c:v>0.16562863572528483</c:v>
                </c:pt>
                <c:pt idx="21">
                  <c:v>6.0628554524183823E-2</c:v>
                </c:pt>
                <c:pt idx="22">
                  <c:v>6.6345747485266074E-2</c:v>
                </c:pt>
                <c:pt idx="23">
                  <c:v>7.2400290144129159E-2</c:v>
                </c:pt>
                <c:pt idx="24">
                  <c:v>0.12134444419723966</c:v>
                </c:pt>
                <c:pt idx="25">
                  <c:v>0.15140332412938778</c:v>
                </c:pt>
                <c:pt idx="26">
                  <c:v>0.17056811376039366</c:v>
                </c:pt>
                <c:pt idx="27">
                  <c:v>1.9836850332960447E-2</c:v>
                </c:pt>
                <c:pt idx="28">
                  <c:v>7.4198552715734237E-2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9-4438-8B10-AEE5744C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70048"/>
        <c:axId val="1"/>
      </c:lineChart>
      <c:catAx>
        <c:axId val="435370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353700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Finlande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Désajustements réels (r)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'r'!$B$2:$B$30</c:f>
              <c:numCache>
                <c:formatCode>General</c:formatCode>
                <c:ptCount val="2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'r'!$I$2:$I$30</c:f>
              <c:numCache>
                <c:formatCode>0.00</c:formatCode>
                <c:ptCount val="29"/>
                <c:pt idx="0">
                  <c:v>-0.17848045308828039</c:v>
                </c:pt>
                <c:pt idx="1">
                  <c:v>-0.18892756239585459</c:v>
                </c:pt>
                <c:pt idx="2">
                  <c:v>-5.8018407390191054E-2</c:v>
                </c:pt>
                <c:pt idx="3">
                  <c:v>-0.15880346637945628</c:v>
                </c:pt>
                <c:pt idx="4">
                  <c:v>-0.1278349537773536</c:v>
                </c:pt>
                <c:pt idx="5">
                  <c:v>-0.17558671108847607</c:v>
                </c:pt>
                <c:pt idx="6">
                  <c:v>-0.20227864265422166</c:v>
                </c:pt>
                <c:pt idx="7">
                  <c:v>-0.36379856254509341</c:v>
                </c:pt>
                <c:pt idx="8">
                  <c:v>-0.41511129091090243</c:v>
                </c:pt>
                <c:pt idx="9">
                  <c:v>-0.55238508267135222</c:v>
                </c:pt>
                <c:pt idx="10">
                  <c:v>-0.3487630096214332</c:v>
                </c:pt>
                <c:pt idx="11">
                  <c:v>-6.3842866179976004E-2</c:v>
                </c:pt>
                <c:pt idx="12">
                  <c:v>-1.7647611742583183E-2</c:v>
                </c:pt>
                <c:pt idx="13">
                  <c:v>8.365206081484293E-2</c:v>
                </c:pt>
                <c:pt idx="14">
                  <c:v>0.13164958439096289</c:v>
                </c:pt>
                <c:pt idx="15">
                  <c:v>0.24385750624853694</c:v>
                </c:pt>
                <c:pt idx="16">
                  <c:v>0.24451658194027373</c:v>
                </c:pt>
                <c:pt idx="17">
                  <c:v>0.23893388024827983</c:v>
                </c:pt>
                <c:pt idx="18">
                  <c:v>0.31205464198070532</c:v>
                </c:pt>
                <c:pt idx="19">
                  <c:v>0.3357001254050615</c:v>
                </c:pt>
                <c:pt idx="20">
                  <c:v>0.33760921259765386</c:v>
                </c:pt>
                <c:pt idx="21">
                  <c:v>0.19364574428624642</c:v>
                </c:pt>
                <c:pt idx="22">
                  <c:v>0.22933039926305573</c:v>
                </c:pt>
                <c:pt idx="23">
                  <c:v>0.12920030122866477</c:v>
                </c:pt>
                <c:pt idx="24">
                  <c:v>0.17153099145894185</c:v>
                </c:pt>
                <c:pt idx="25">
                  <c:v>0.18421296365355677</c:v>
                </c:pt>
                <c:pt idx="26">
                  <c:v>0.12244633823169282</c:v>
                </c:pt>
                <c:pt idx="27">
                  <c:v>-4.4668837605043123E-2</c:v>
                </c:pt>
                <c:pt idx="28">
                  <c:v>7.6529285702729502E-2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8-451D-871B-D6DDDB0E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47440"/>
        <c:axId val="1"/>
      </c:lineChart>
      <c:catAx>
        <c:axId val="4395474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395474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Irlande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Désajustements réels (r)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'r'!$B$2:$B$30</c:f>
              <c:numCache>
                <c:formatCode>General</c:formatCode>
                <c:ptCount val="2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'r'!$J$2:$J$30</c:f>
              <c:numCache>
                <c:formatCode>0.00</c:formatCode>
                <c:ptCount val="29"/>
                <c:pt idx="0">
                  <c:v>-0.13814361673773126</c:v>
                </c:pt>
                <c:pt idx="1">
                  <c:v>-5.7749628915535541E-2</c:v>
                </c:pt>
                <c:pt idx="2">
                  <c:v>-2.3091721270135906E-2</c:v>
                </c:pt>
                <c:pt idx="3">
                  <c:v>1.3071925549816895E-3</c:v>
                </c:pt>
                <c:pt idx="4">
                  <c:v>8.3536688435445032E-3</c:v>
                </c:pt>
                <c:pt idx="5">
                  <c:v>6.6012570452532657E-2</c:v>
                </c:pt>
                <c:pt idx="6">
                  <c:v>4.2477073620243271E-2</c:v>
                </c:pt>
                <c:pt idx="7">
                  <c:v>1.5424162288536465E-2</c:v>
                </c:pt>
                <c:pt idx="8">
                  <c:v>1.6766678650978768E-2</c:v>
                </c:pt>
                <c:pt idx="9">
                  <c:v>6.8079895287627104E-2</c:v>
                </c:pt>
                <c:pt idx="10">
                  <c:v>5.0436853805430823E-2</c:v>
                </c:pt>
                <c:pt idx="11">
                  <c:v>0.10166757714550262</c:v>
                </c:pt>
                <c:pt idx="12">
                  <c:v>6.5872189531163236E-2</c:v>
                </c:pt>
                <c:pt idx="13">
                  <c:v>5.8793652706215983E-2</c:v>
                </c:pt>
                <c:pt idx="14">
                  <c:v>4.3969179214062612E-2</c:v>
                </c:pt>
                <c:pt idx="15">
                  <c:v>4.9882526087196337E-2</c:v>
                </c:pt>
                <c:pt idx="16">
                  <c:v>4.7379428580297686E-2</c:v>
                </c:pt>
                <c:pt idx="17">
                  <c:v>4.5026318932940297E-2</c:v>
                </c:pt>
                <c:pt idx="18">
                  <c:v>2.2913221200354359E-2</c:v>
                </c:pt>
                <c:pt idx="19">
                  <c:v>-1.7863677302051336E-3</c:v>
                </c:pt>
                <c:pt idx="20">
                  <c:v>-1.6352300375888605E-2</c:v>
                </c:pt>
                <c:pt idx="21">
                  <c:v>-3.4351238212776011E-2</c:v>
                </c:pt>
                <c:pt idx="22">
                  <c:v>-4.5062934476273027E-2</c:v>
                </c:pt>
                <c:pt idx="23">
                  <c:v>-7.981081536054882E-2</c:v>
                </c:pt>
                <c:pt idx="24">
                  <c:v>-7.5414460718418369E-2</c:v>
                </c:pt>
                <c:pt idx="25">
                  <c:v>-0.12062952978590619</c:v>
                </c:pt>
                <c:pt idx="26">
                  <c:v>-0.14792862884554717</c:v>
                </c:pt>
                <c:pt idx="27">
                  <c:v>-0.11718626626519704</c:v>
                </c:pt>
                <c:pt idx="28">
                  <c:v>-6.5913288908414107E-3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0-4F13-81A0-4B9E114A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35344"/>
        <c:axId val="1"/>
      </c:lineChart>
      <c:catAx>
        <c:axId val="347935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479353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Pays-Bas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Désajustements réels (r)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'r'!$B$2:$B$30</c:f>
              <c:numCache>
                <c:formatCode>General</c:formatCode>
                <c:ptCount val="2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'r'!$K$2:$K$30</c:f>
              <c:numCache>
                <c:formatCode>0.00</c:formatCode>
                <c:ptCount val="29"/>
                <c:pt idx="0">
                  <c:v>5.3071079700849261E-2</c:v>
                </c:pt>
                <c:pt idx="1">
                  <c:v>4.6275594138452107E-2</c:v>
                </c:pt>
                <c:pt idx="2">
                  <c:v>8.9482473502671744E-2</c:v>
                </c:pt>
                <c:pt idx="3">
                  <c:v>3.0841612805391518E-2</c:v>
                </c:pt>
                <c:pt idx="4">
                  <c:v>-7.1497143141792202E-2</c:v>
                </c:pt>
                <c:pt idx="5">
                  <c:v>-9.57709863699297E-2</c:v>
                </c:pt>
                <c:pt idx="6">
                  <c:v>-8.1345915876338271E-2</c:v>
                </c:pt>
                <c:pt idx="7">
                  <c:v>-3.0279024590184157E-2</c:v>
                </c:pt>
                <c:pt idx="8">
                  <c:v>-3.9640485162438843E-2</c:v>
                </c:pt>
                <c:pt idx="9">
                  <c:v>-3.4819791740146593E-2</c:v>
                </c:pt>
                <c:pt idx="10">
                  <c:v>-5.9193042741856494E-2</c:v>
                </c:pt>
                <c:pt idx="11">
                  <c:v>-5.7127722650306342E-2</c:v>
                </c:pt>
                <c:pt idx="12">
                  <c:v>-4.4435071028563027E-2</c:v>
                </c:pt>
                <c:pt idx="13">
                  <c:v>-2.5749594379667382E-2</c:v>
                </c:pt>
                <c:pt idx="14">
                  <c:v>-1.3917364946991469E-2</c:v>
                </c:pt>
                <c:pt idx="15">
                  <c:v>3.118207700691546E-2</c:v>
                </c:pt>
                <c:pt idx="16">
                  <c:v>-2.3202605359013459E-2</c:v>
                </c:pt>
                <c:pt idx="17">
                  <c:v>2.3791669106581767E-3</c:v>
                </c:pt>
                <c:pt idx="18">
                  <c:v>-7.4356211794732469E-3</c:v>
                </c:pt>
                <c:pt idx="19">
                  <c:v>-7.9697629638048467E-3</c:v>
                </c:pt>
                <c:pt idx="20">
                  <c:v>-3.1416871885016635E-2</c:v>
                </c:pt>
                <c:pt idx="21">
                  <c:v>3.5698864620989355E-3</c:v>
                </c:pt>
                <c:pt idx="22">
                  <c:v>3.9992914166554046E-2</c:v>
                </c:pt>
                <c:pt idx="23">
                  <c:v>4.3915769462879055E-2</c:v>
                </c:pt>
                <c:pt idx="24">
                  <c:v>8.7563263089340176E-2</c:v>
                </c:pt>
                <c:pt idx="25">
                  <c:v>9.90620053556137E-2</c:v>
                </c:pt>
                <c:pt idx="26">
                  <c:v>4.6238709355975564E-2</c:v>
                </c:pt>
                <c:pt idx="27">
                  <c:v>-1.2656252911532438E-2</c:v>
                </c:pt>
                <c:pt idx="28">
                  <c:v>2.2674861230003833E-2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C-4954-9429-1DB46310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11104"/>
        <c:axId val="1"/>
      </c:lineChart>
      <c:catAx>
        <c:axId val="334411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344111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Portugal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Désajustements réels (r)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'r'!$B$2:$B$30</c:f>
              <c:numCache>
                <c:formatCode>General</c:formatCode>
                <c:ptCount val="2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'r'!$L$2:$L$30</c:f>
              <c:numCache>
                <c:formatCode>0.00</c:formatCode>
                <c:ptCount val="29"/>
                <c:pt idx="1">
                  <c:v>8.8175727897832901E-2</c:v>
                </c:pt>
                <c:pt idx="2">
                  <c:v>0.53633326704863848</c:v>
                </c:pt>
                <c:pt idx="3">
                  <c:v>0.743447141529884</c:v>
                </c:pt>
                <c:pt idx="4">
                  <c:v>0.66534154076078134</c:v>
                </c:pt>
                <c:pt idx="5">
                  <c:v>0.47911711139404312</c:v>
                </c:pt>
                <c:pt idx="6">
                  <c:v>0.10660675405326331</c:v>
                </c:pt>
                <c:pt idx="7">
                  <c:v>0.27138364862542042</c:v>
                </c:pt>
                <c:pt idx="8">
                  <c:v>0.31821887135920607</c:v>
                </c:pt>
                <c:pt idx="9">
                  <c:v>0.30979740604865724</c:v>
                </c:pt>
                <c:pt idx="10">
                  <c:v>0.28399956576580471</c:v>
                </c:pt>
                <c:pt idx="11">
                  <c:v>0.29579910196420334</c:v>
                </c:pt>
                <c:pt idx="12">
                  <c:v>5.1998269522789221E-2</c:v>
                </c:pt>
                <c:pt idx="13">
                  <c:v>0.12918044960878439</c:v>
                </c:pt>
                <c:pt idx="14">
                  <c:v>-9.6295221068714271E-2</c:v>
                </c:pt>
                <c:pt idx="15">
                  <c:v>-0.19904760252005851</c:v>
                </c:pt>
                <c:pt idx="16">
                  <c:v>-0.24982280467408449</c:v>
                </c:pt>
                <c:pt idx="17">
                  <c:v>-0.34680589010939872</c:v>
                </c:pt>
                <c:pt idx="18">
                  <c:v>-0.42276502799772608</c:v>
                </c:pt>
                <c:pt idx="19">
                  <c:v>-0.4414901680843934</c:v>
                </c:pt>
                <c:pt idx="20">
                  <c:v>-0.30783690245604056</c:v>
                </c:pt>
                <c:pt idx="21">
                  <c:v>-0.2083553018681823</c:v>
                </c:pt>
                <c:pt idx="22">
                  <c:v>-0.28147462564840814</c:v>
                </c:pt>
                <c:pt idx="23">
                  <c:v>-0.45541946127147154</c:v>
                </c:pt>
                <c:pt idx="24">
                  <c:v>-0.48082373639149123</c:v>
                </c:pt>
                <c:pt idx="25">
                  <c:v>-0.40290229223991203</c:v>
                </c:pt>
                <c:pt idx="26">
                  <c:v>-0.56123688098162194</c:v>
                </c:pt>
                <c:pt idx="27">
                  <c:v>-0.46416316700347537</c:v>
                </c:pt>
                <c:pt idx="28">
                  <c:v>-0.32670499266779518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8-41D3-A6A0-564D0D25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694624"/>
        <c:axId val="1"/>
      </c:lineChart>
      <c:catAx>
        <c:axId val="3386946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386946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H339"/>
  <sheetViews>
    <sheetView zoomScale="80" zoomScaleNormal="80" zoomScaleSheetLayoutView="100" workbookViewId="0">
      <pane xSplit="2" ySplit="1" topLeftCell="V213" activePane="bottomRight" state="frozen"/>
      <selection pane="topRight" activeCell="C1" sqref="C1"/>
      <selection pane="bottomLeft" activeCell="A2" sqref="A2"/>
      <selection pane="bottomRight" activeCell="AC242" sqref="AC242"/>
    </sheetView>
  </sheetViews>
  <sheetFormatPr baseColWidth="10" defaultRowHeight="12.75"/>
  <cols>
    <col min="1" max="2" width="11.42578125" style="30"/>
    <col min="3" max="3" width="11.28515625" style="31" bestFit="1" customWidth="1"/>
    <col min="4" max="4" width="15.140625" style="31" customWidth="1"/>
    <col min="5" max="5" width="11.42578125" style="32"/>
    <col min="6" max="6" width="11.5703125" style="33" bestFit="1" customWidth="1"/>
    <col min="7" max="7" width="13.140625" style="33" bestFit="1" customWidth="1"/>
    <col min="8" max="8" width="14.140625" style="32" customWidth="1"/>
    <col min="9" max="9" width="23.5703125" style="32" bestFit="1" customWidth="1"/>
    <col min="10" max="10" width="11.42578125" style="34"/>
    <col min="11" max="11" width="16.140625" style="35" bestFit="1" customWidth="1"/>
    <col min="12" max="12" width="11.42578125" style="34"/>
    <col min="13" max="13" width="11.42578125" style="36"/>
    <col min="14" max="14" width="19.7109375" style="31" bestFit="1" customWidth="1"/>
    <col min="15" max="15" width="11.42578125" style="30"/>
    <col min="16" max="16" width="11.42578125" style="37"/>
    <col min="17" max="17" width="11.42578125" style="38"/>
    <col min="18" max="18" width="11.42578125" style="39"/>
    <col min="19" max="19" width="11.42578125" style="37"/>
    <col min="20" max="22" width="11.42578125" style="36"/>
    <col min="23" max="23" width="11.42578125" style="39"/>
    <col min="24" max="24" width="11.42578125" style="40"/>
    <col min="25" max="25" width="0" style="30" hidden="1" customWidth="1"/>
    <col min="26" max="26" width="19.140625" style="32" customWidth="1"/>
    <col min="27" max="27" width="19.7109375" style="32" customWidth="1"/>
    <col min="28" max="28" width="31.42578125" style="32" customWidth="1"/>
    <col min="29" max="29" width="39.140625" style="32" bestFit="1" customWidth="1"/>
    <col min="30" max="30" width="5.140625" style="32" customWidth="1"/>
    <col min="31" max="31" width="19.42578125" style="30" customWidth="1"/>
    <col min="32" max="32" width="17.5703125" style="30" bestFit="1" customWidth="1"/>
    <col min="33" max="33" width="47.85546875" style="30" bestFit="1" customWidth="1"/>
    <col min="34" max="34" width="36.85546875" style="30" bestFit="1" customWidth="1"/>
    <col min="35" max="16384" width="11.42578125" style="30"/>
  </cols>
  <sheetData>
    <row r="1" spans="1:34">
      <c r="C1" s="31" t="s">
        <v>4</v>
      </c>
      <c r="D1" s="31" t="s">
        <v>108</v>
      </c>
      <c r="E1" s="32" t="s">
        <v>5</v>
      </c>
      <c r="F1" s="33" t="s">
        <v>6</v>
      </c>
      <c r="G1" s="33" t="s">
        <v>7</v>
      </c>
      <c r="H1" s="32" t="s">
        <v>111</v>
      </c>
      <c r="I1" s="32" t="s">
        <v>112</v>
      </c>
      <c r="J1" s="34" t="s">
        <v>8</v>
      </c>
      <c r="K1" s="35" t="s">
        <v>21</v>
      </c>
      <c r="L1" s="34" t="s">
        <v>9</v>
      </c>
      <c r="M1" s="36" t="s">
        <v>10</v>
      </c>
      <c r="N1" s="31" t="s">
        <v>11</v>
      </c>
      <c r="O1" s="30" t="s">
        <v>12</v>
      </c>
      <c r="P1" s="37" t="s">
        <v>13</v>
      </c>
      <c r="Q1" s="38" t="s">
        <v>14</v>
      </c>
      <c r="R1" s="39" t="s">
        <v>15</v>
      </c>
      <c r="S1" s="37" t="s">
        <v>16</v>
      </c>
      <c r="T1" s="36" t="s">
        <v>27</v>
      </c>
      <c r="U1" s="36" t="s">
        <v>17</v>
      </c>
      <c r="V1" s="36" t="s">
        <v>26</v>
      </c>
      <c r="W1" s="39" t="s">
        <v>18</v>
      </c>
      <c r="Z1" s="32" t="s">
        <v>24</v>
      </c>
      <c r="AA1" s="32" t="s">
        <v>25</v>
      </c>
      <c r="AB1" s="32" t="s">
        <v>113</v>
      </c>
      <c r="AC1" s="32" t="s">
        <v>96</v>
      </c>
      <c r="AE1" s="32" t="s">
        <v>22</v>
      </c>
      <c r="AF1" s="32" t="s">
        <v>23</v>
      </c>
      <c r="AG1" s="32" t="s">
        <v>97</v>
      </c>
      <c r="AH1" s="32" t="s">
        <v>98</v>
      </c>
    </row>
    <row r="2" spans="1:34">
      <c r="A2" s="30" t="s">
        <v>0</v>
      </c>
      <c r="B2" s="30">
        <v>1982</v>
      </c>
      <c r="C2" s="31">
        <v>-1.8636914645559393</v>
      </c>
      <c r="D2" s="31">
        <v>-0.53</v>
      </c>
      <c r="E2" s="32">
        <f t="shared" ref="E2:E64" si="0">(C2-D2)/100</f>
        <v>-1.3336914645559392E-2</v>
      </c>
      <c r="F2" s="33">
        <v>91279.941307999907</v>
      </c>
      <c r="G2" s="33">
        <v>573349</v>
      </c>
      <c r="H2" s="32">
        <f t="shared" ref="H2:H30" si="1">AVERAGE($I$2:$I$28)</f>
        <v>0.18534600709188495</v>
      </c>
      <c r="I2" s="32">
        <f t="shared" ref="I2:I28" si="2">F2/G2</f>
        <v>0.15920484959073777</v>
      </c>
      <c r="J2" s="34">
        <v>0.28156994204052177</v>
      </c>
      <c r="K2" s="35">
        <v>0.28156994204052177</v>
      </c>
      <c r="L2" s="34">
        <v>-2.0869422484352438E-3</v>
      </c>
      <c r="M2" s="36">
        <v>1.07</v>
      </c>
      <c r="N2" s="31">
        <v>0.41299999999999998</v>
      </c>
      <c r="O2" s="38">
        <f t="shared" ref="O2:O64" si="3">N2/100</f>
        <v>4.13E-3</v>
      </c>
      <c r="P2" s="37">
        <v>0.88</v>
      </c>
      <c r="Q2" s="38">
        <v>-3.785792489951581E-2</v>
      </c>
      <c r="R2" s="39">
        <v>0.41</v>
      </c>
      <c r="S2" s="37">
        <v>0.66</v>
      </c>
      <c r="T2" s="36">
        <v>0.7</v>
      </c>
      <c r="U2" s="36">
        <v>0.63</v>
      </c>
      <c r="V2" s="36">
        <v>0.9</v>
      </c>
      <c r="W2" s="39">
        <v>0.63</v>
      </c>
      <c r="Z2" s="32">
        <f t="shared" ref="Z2:Z58" si="4">(E2/H2+M2*O2-P2*Q2)/((1-R2)*S2+U2*W2+R2-W2)</f>
        <v>-6.0432235725058334E-2</v>
      </c>
      <c r="AA2" s="32">
        <f t="shared" ref="AA2:AA28" si="5">(E2/I2+M2*O2-P2*Q2)/((1-R2)*S2+U2*W2+R2-W2)</f>
        <v>-8.1296068665985877E-2</v>
      </c>
      <c r="AB2" s="32">
        <f t="shared" ref="AB2:AB28" si="6">(E2/(I2*(1-J2-L2))+M2*O2-P2*Q2)/((1-R2)*S2+U2*W2+R2-W2)</f>
        <v>-0.13867648317004655</v>
      </c>
      <c r="AC2" s="41">
        <f t="shared" ref="AC2:AC64" si="7">(E2/(I2*(1-K2-L2))+M2*O2-P2*Q2)/((1-R2)*S2+U2*W2+R2-W2)</f>
        <v>-0.13867648317004655</v>
      </c>
      <c r="AE2" s="42">
        <f>(E2/(H2)+M2*O2-P2*Q2)/((1-R2)*T2+V2*W2+R2-W2)</f>
        <v>-4.5029967225132285E-2</v>
      </c>
      <c r="AF2" s="42">
        <f t="shared" ref="AF2:AF63" si="8">(E2/(I2)+M2*O2-P2*Q2)/((1-R2)*T2+V2*W2+R2-W2)</f>
        <v>-6.0576268007299747E-2</v>
      </c>
      <c r="AG2" s="42">
        <f t="shared" ref="AG2:AG63" si="9">(E2/(I2*(1-J2-L2))+M2*O2-P2*Q2)/((1-R2)*T2+V2*W2+R2-W2)</f>
        <v>-0.10333222686736496</v>
      </c>
      <c r="AH2" s="42">
        <f t="shared" ref="AH2:AH63" si="10">(E2/(I2*(1-K2-L2))+M2*O2-P2*Q2)/((1-R2)*T2+V2*W2+R2-W2)</f>
        <v>-0.10333222686736496</v>
      </c>
    </row>
    <row r="3" spans="1:34">
      <c r="A3" s="30" t="s">
        <v>0</v>
      </c>
      <c r="B3" s="30">
        <v>1983</v>
      </c>
      <c r="C3" s="31">
        <v>-0.64460718236147874</v>
      </c>
      <c r="D3" s="31">
        <v>-0.53</v>
      </c>
      <c r="E3" s="32">
        <f t="shared" si="0"/>
        <v>-1.1460718236147871E-3</v>
      </c>
      <c r="F3" s="33">
        <v>89889.432723999897</v>
      </c>
      <c r="G3" s="33">
        <v>547934</v>
      </c>
      <c r="H3" s="32">
        <f t="shared" si="1"/>
        <v>0.18534600709188495</v>
      </c>
      <c r="I3" s="32">
        <f t="shared" si="2"/>
        <v>0.16405156957589764</v>
      </c>
      <c r="J3" s="34">
        <v>0.23671076713642553</v>
      </c>
      <c r="K3" s="35">
        <v>0.23671076713642553</v>
      </c>
      <c r="L3" s="34">
        <v>1.7470818416261455E-2</v>
      </c>
      <c r="M3" s="36">
        <v>1.07</v>
      </c>
      <c r="N3" s="31">
        <v>-0.33800000000000002</v>
      </c>
      <c r="O3" s="38">
        <f t="shared" si="3"/>
        <v>-3.3800000000000002E-3</v>
      </c>
      <c r="P3" s="37">
        <v>0.88</v>
      </c>
      <c r="Q3" s="38">
        <v>-2.652744746937525E-2</v>
      </c>
      <c r="R3" s="39">
        <v>0.41</v>
      </c>
      <c r="S3" s="37">
        <v>0.66</v>
      </c>
      <c r="T3" s="36">
        <v>0.7</v>
      </c>
      <c r="U3" s="36">
        <v>0.63</v>
      </c>
      <c r="V3" s="36">
        <v>0.9</v>
      </c>
      <c r="W3" s="39">
        <v>0.63</v>
      </c>
      <c r="Z3" s="32">
        <f t="shared" si="4"/>
        <v>2.391689182847001E-2</v>
      </c>
      <c r="AA3" s="32">
        <f t="shared" si="5"/>
        <v>2.2499572132743357E-2</v>
      </c>
      <c r="AB3" s="32">
        <f t="shared" si="6"/>
        <v>1.8295251138855499E-2</v>
      </c>
      <c r="AC3" s="41">
        <f t="shared" si="7"/>
        <v>1.8295251138855499E-2</v>
      </c>
      <c r="AE3" s="42">
        <f t="shared" ref="AE3:AE66" si="11">(E3/(H3)+M3*O3-P3*Q3)/((1-R3)*T3+V3*W3+R3-W3)</f>
        <v>1.7821231371661275E-2</v>
      </c>
      <c r="AF3" s="42">
        <f t="shared" si="8"/>
        <v>1.6765141708911271E-2</v>
      </c>
      <c r="AG3" s="42">
        <f t="shared" si="9"/>
        <v>1.363236936833404E-2</v>
      </c>
      <c r="AH3" s="42">
        <f t="shared" si="10"/>
        <v>1.363236936833404E-2</v>
      </c>
    </row>
    <row r="4" spans="1:34">
      <c r="A4" s="30" t="s">
        <v>0</v>
      </c>
      <c r="B4" s="30">
        <v>1984</v>
      </c>
      <c r="C4" s="31">
        <v>1.4514788591705269E-2</v>
      </c>
      <c r="D4" s="31">
        <v>0.25</v>
      </c>
      <c r="E4" s="32">
        <f t="shared" si="0"/>
        <v>-2.3548521140829472E-3</v>
      </c>
      <c r="F4" s="33">
        <v>91810.467373000007</v>
      </c>
      <c r="G4" s="33">
        <v>520231</v>
      </c>
      <c r="H4" s="32">
        <f t="shared" si="1"/>
        <v>0.18534600709188495</v>
      </c>
      <c r="I4" s="32">
        <f t="shared" si="2"/>
        <v>0.17648019316995719</v>
      </c>
      <c r="J4" s="34">
        <v>0.22122168152415089</v>
      </c>
      <c r="K4" s="35">
        <v>0.22122168152415089</v>
      </c>
      <c r="L4" s="34">
        <v>2.6785716753119571E-2</v>
      </c>
      <c r="M4" s="36">
        <v>1.07</v>
      </c>
      <c r="N4" s="31">
        <v>-0.93300000000000005</v>
      </c>
      <c r="O4" s="38">
        <f t="shared" si="3"/>
        <v>-9.3299999999999998E-3</v>
      </c>
      <c r="P4" s="37">
        <v>0.88</v>
      </c>
      <c r="Q4" s="38">
        <v>-1.6071557309585621E-2</v>
      </c>
      <c r="R4" s="39">
        <v>0.41</v>
      </c>
      <c r="S4" s="37">
        <v>0.66</v>
      </c>
      <c r="T4" s="36">
        <v>0.7</v>
      </c>
      <c r="U4" s="36">
        <v>0.63</v>
      </c>
      <c r="V4" s="36">
        <v>0.9</v>
      </c>
      <c r="W4" s="39">
        <v>0.63</v>
      </c>
      <c r="Z4" s="32">
        <f t="shared" si="4"/>
        <v>-1.508970038737213E-2</v>
      </c>
      <c r="AA4" s="32">
        <f t="shared" si="5"/>
        <v>-1.6216784904363308E-2</v>
      </c>
      <c r="AB4" s="32">
        <f t="shared" si="6"/>
        <v>-2.3987700194604961E-2</v>
      </c>
      <c r="AC4" s="41">
        <f t="shared" si="7"/>
        <v>-2.3987700194604961E-2</v>
      </c>
      <c r="AE4" s="42">
        <f t="shared" si="11"/>
        <v>-1.1243812275485314E-2</v>
      </c>
      <c r="AF4" s="42">
        <f t="shared" si="8"/>
        <v>-1.2083638541238083E-2</v>
      </c>
      <c r="AG4" s="42">
        <f t="shared" si="9"/>
        <v>-1.7873992921322093E-2</v>
      </c>
      <c r="AH4" s="42">
        <f t="shared" si="10"/>
        <v>-1.7873992921322093E-2</v>
      </c>
    </row>
    <row r="5" spans="1:34">
      <c r="A5" s="30" t="s">
        <v>0</v>
      </c>
      <c r="B5" s="30">
        <v>1985</v>
      </c>
      <c r="C5" s="31">
        <v>-6.0867488890180309E-2</v>
      </c>
      <c r="D5" s="31">
        <v>0.25</v>
      </c>
      <c r="E5" s="32">
        <f t="shared" si="0"/>
        <v>-3.1086748889018029E-3</v>
      </c>
      <c r="F5" s="33">
        <v>96043.150687999907</v>
      </c>
      <c r="G5" s="33">
        <v>543070</v>
      </c>
      <c r="H5" s="32">
        <f t="shared" si="1"/>
        <v>0.18534600709188495</v>
      </c>
      <c r="I5" s="32">
        <f t="shared" si="2"/>
        <v>0.17685224867512458</v>
      </c>
      <c r="J5" s="34">
        <v>0.19998119544877396</v>
      </c>
      <c r="K5" s="35">
        <v>0.19998119544877396</v>
      </c>
      <c r="L5" s="34">
        <v>2.4281995366583778E-2</v>
      </c>
      <c r="M5" s="36">
        <v>1.07</v>
      </c>
      <c r="N5" s="31">
        <v>-1.0960000000000001</v>
      </c>
      <c r="O5" s="38">
        <f t="shared" si="3"/>
        <v>-1.0960000000000001E-2</v>
      </c>
      <c r="P5" s="37">
        <v>0.88</v>
      </c>
      <c r="Q5" s="38">
        <v>-9.098347004845922E-3</v>
      </c>
      <c r="R5" s="39">
        <v>0.41</v>
      </c>
      <c r="S5" s="37">
        <v>0.66</v>
      </c>
      <c r="T5" s="36">
        <v>0.7</v>
      </c>
      <c r="U5" s="36">
        <v>0.63</v>
      </c>
      <c r="V5" s="36">
        <v>0.9</v>
      </c>
      <c r="W5" s="39">
        <v>0.63</v>
      </c>
      <c r="Z5" s="32">
        <f t="shared" si="4"/>
        <v>-3.6187415409956868E-2</v>
      </c>
      <c r="AA5" s="32">
        <f t="shared" si="5"/>
        <v>-3.7609858261845201E-2</v>
      </c>
      <c r="AB5" s="32">
        <f t="shared" si="6"/>
        <v>-4.6583355939337497E-2</v>
      </c>
      <c r="AC5" s="41">
        <f t="shared" si="7"/>
        <v>-4.6583355939337497E-2</v>
      </c>
      <c r="AE5" s="42">
        <f t="shared" si="11"/>
        <v>-2.6964385982445493E-2</v>
      </c>
      <c r="AF5" s="42">
        <f t="shared" si="8"/>
        <v>-2.8024293070635444E-2</v>
      </c>
      <c r="AG5" s="42">
        <f t="shared" si="9"/>
        <v>-3.4710729563745824E-2</v>
      </c>
      <c r="AH5" s="42">
        <f t="shared" si="10"/>
        <v>-3.4710729563745824E-2</v>
      </c>
    </row>
    <row r="6" spans="1:34">
      <c r="A6" s="30" t="s">
        <v>0</v>
      </c>
      <c r="B6" s="30">
        <v>1986</v>
      </c>
      <c r="C6" s="31">
        <v>5.8368602888039023E-2</v>
      </c>
      <c r="D6" s="31">
        <v>0.25</v>
      </c>
      <c r="E6" s="32">
        <f t="shared" si="0"/>
        <v>-1.9163139711196099E-3</v>
      </c>
      <c r="F6" s="33">
        <v>117404.20959</v>
      </c>
      <c r="G6" s="33">
        <v>759902</v>
      </c>
      <c r="H6" s="32">
        <f t="shared" si="1"/>
        <v>0.18534600709188495</v>
      </c>
      <c r="I6" s="32">
        <f t="shared" si="2"/>
        <v>0.15449914540295986</v>
      </c>
      <c r="J6" s="34">
        <v>9.4568768330577299E-2</v>
      </c>
      <c r="K6" s="35">
        <v>9.4568768330577299E-2</v>
      </c>
      <c r="L6" s="34">
        <v>1.4618449501836266E-2</v>
      </c>
      <c r="M6" s="36">
        <v>1.07</v>
      </c>
      <c r="N6" s="31">
        <v>-0.97899999999999998</v>
      </c>
      <c r="O6" s="38">
        <f t="shared" si="3"/>
        <v>-9.7900000000000001E-3</v>
      </c>
      <c r="P6" s="37">
        <v>0.88</v>
      </c>
      <c r="Q6" s="38">
        <v>-4.66436242626906E-3</v>
      </c>
      <c r="R6" s="39">
        <v>0.41</v>
      </c>
      <c r="S6" s="37">
        <v>0.66</v>
      </c>
      <c r="T6" s="36">
        <v>0.7</v>
      </c>
      <c r="U6" s="36">
        <v>0.63</v>
      </c>
      <c r="V6" s="36">
        <v>0.9</v>
      </c>
      <c r="W6" s="39">
        <v>0.63</v>
      </c>
      <c r="Z6" s="32">
        <f t="shared" si="4"/>
        <v>-2.9506935589193685E-2</v>
      </c>
      <c r="AA6" s="32">
        <f t="shared" si="5"/>
        <v>-3.3152139054556294E-2</v>
      </c>
      <c r="AB6" s="32">
        <f t="shared" si="6"/>
        <v>-3.5836737798802497E-2</v>
      </c>
      <c r="AC6" s="41">
        <f t="shared" si="7"/>
        <v>-3.5836737798802497E-2</v>
      </c>
      <c r="AE6" s="42">
        <f t="shared" si="11"/>
        <v>-2.1986549505474191E-2</v>
      </c>
      <c r="AF6" s="42">
        <f t="shared" si="8"/>
        <v>-2.470270571920425E-2</v>
      </c>
      <c r="AG6" s="42">
        <f t="shared" si="9"/>
        <v>-2.6703085020344543E-2</v>
      </c>
      <c r="AH6" s="42">
        <f t="shared" si="10"/>
        <v>-2.6703085020344543E-2</v>
      </c>
    </row>
    <row r="7" spans="1:34">
      <c r="A7" s="30" t="s">
        <v>0</v>
      </c>
      <c r="B7" s="30">
        <v>1987</v>
      </c>
      <c r="C7" s="31">
        <v>-0.62262612338314949</v>
      </c>
      <c r="D7" s="31">
        <v>0.25</v>
      </c>
      <c r="E7" s="32">
        <f t="shared" si="0"/>
        <v>-8.7262612338314949E-3</v>
      </c>
      <c r="F7" s="33">
        <v>140569.53605</v>
      </c>
      <c r="G7" s="33">
        <v>922341</v>
      </c>
      <c r="H7" s="32">
        <f t="shared" si="1"/>
        <v>0.18534600709188495</v>
      </c>
      <c r="I7" s="32">
        <f t="shared" si="2"/>
        <v>0.15240516907521187</v>
      </c>
      <c r="J7" s="34">
        <v>9.2662904579468644E-2</v>
      </c>
      <c r="K7" s="35">
        <v>9.2662904579468644E-2</v>
      </c>
      <c r="L7" s="34">
        <v>1.1842344269216726E-2</v>
      </c>
      <c r="M7" s="36">
        <v>1.07</v>
      </c>
      <c r="N7" s="31">
        <v>-0.76900000000000002</v>
      </c>
      <c r="O7" s="38">
        <f t="shared" si="3"/>
        <v>-7.6899999999999998E-3</v>
      </c>
      <c r="P7" s="37">
        <v>0.88</v>
      </c>
      <c r="Q7" s="38">
        <v>5.3133785605171942E-4</v>
      </c>
      <c r="R7" s="39">
        <v>0.41</v>
      </c>
      <c r="S7" s="37">
        <v>0.66</v>
      </c>
      <c r="T7" s="36">
        <v>0.7</v>
      </c>
      <c r="U7" s="36">
        <v>0.63</v>
      </c>
      <c r="V7" s="36">
        <v>0.9</v>
      </c>
      <c r="W7" s="39">
        <v>0.63</v>
      </c>
      <c r="Z7" s="32">
        <f t="shared" si="4"/>
        <v>-9.8493380008442183E-2</v>
      </c>
      <c r="AA7" s="32">
        <f t="shared" si="5"/>
        <v>-0.11646277107854006</v>
      </c>
      <c r="AB7" s="32">
        <f t="shared" si="6"/>
        <v>-0.12826209192288268</v>
      </c>
      <c r="AC7" s="41">
        <f t="shared" si="7"/>
        <v>-0.12826209192288268</v>
      </c>
      <c r="AE7" s="42">
        <f t="shared" si="11"/>
        <v>-7.3390527761553706E-2</v>
      </c>
      <c r="AF7" s="42">
        <f t="shared" si="8"/>
        <v>-8.6780088502338468E-2</v>
      </c>
      <c r="AG7" s="42">
        <f t="shared" si="9"/>
        <v>-9.5572135073590095E-2</v>
      </c>
      <c r="AH7" s="42">
        <f t="shared" si="10"/>
        <v>-9.5572135073590095E-2</v>
      </c>
    </row>
    <row r="8" spans="1:34">
      <c r="A8" s="30" t="s">
        <v>0</v>
      </c>
      <c r="B8" s="30">
        <v>1988</v>
      </c>
      <c r="C8" s="31">
        <v>-0.39382673921386324</v>
      </c>
      <c r="D8" s="31">
        <v>0.48</v>
      </c>
      <c r="E8" s="32">
        <f t="shared" si="0"/>
        <v>-8.7382673921386315E-3</v>
      </c>
      <c r="F8" s="33">
        <v>159071.36462000001</v>
      </c>
      <c r="G8" s="33">
        <v>1003382</v>
      </c>
      <c r="H8" s="32">
        <f t="shared" si="1"/>
        <v>0.18534600709188495</v>
      </c>
      <c r="I8" s="32">
        <f t="shared" si="2"/>
        <v>0.15853519857840784</v>
      </c>
      <c r="J8" s="34">
        <v>6.87146991555143E-2</v>
      </c>
      <c r="K8" s="35">
        <v>6.87146991555143E-2</v>
      </c>
      <c r="L8" s="34">
        <v>6.0637762043569687E-3</v>
      </c>
      <c r="M8" s="36">
        <v>1.07</v>
      </c>
      <c r="N8" s="31">
        <v>1.2909999999999999</v>
      </c>
      <c r="O8" s="38">
        <f t="shared" si="3"/>
        <v>1.291E-2</v>
      </c>
      <c r="P8" s="37">
        <v>0.88</v>
      </c>
      <c r="Q8" s="38">
        <v>1.871356861480921E-2</v>
      </c>
      <c r="R8" s="39">
        <v>0.41</v>
      </c>
      <c r="S8" s="37">
        <v>0.66</v>
      </c>
      <c r="T8" s="36">
        <v>0.7</v>
      </c>
      <c r="U8" s="36">
        <v>0.63</v>
      </c>
      <c r="V8" s="36">
        <v>0.9</v>
      </c>
      <c r="W8" s="39">
        <v>0.63</v>
      </c>
      <c r="Z8" s="32">
        <f t="shared" si="4"/>
        <v>-8.7939150920922471E-2</v>
      </c>
      <c r="AA8" s="32">
        <f t="shared" si="5"/>
        <v>-0.10201840815929215</v>
      </c>
      <c r="AB8" s="32">
        <f t="shared" si="6"/>
        <v>-0.10988495161101548</v>
      </c>
      <c r="AC8" s="41">
        <f t="shared" si="7"/>
        <v>-0.10988495161101548</v>
      </c>
      <c r="AE8" s="42">
        <f t="shared" si="11"/>
        <v>-6.5526238376997892E-2</v>
      </c>
      <c r="AF8" s="42">
        <f t="shared" si="8"/>
        <v>-7.6017137553430467E-2</v>
      </c>
      <c r="AG8" s="42">
        <f t="shared" si="9"/>
        <v>-8.1878747496471158E-2</v>
      </c>
      <c r="AH8" s="42">
        <f t="shared" si="10"/>
        <v>-8.1878747496471158E-2</v>
      </c>
    </row>
    <row r="9" spans="1:34">
      <c r="A9" s="30" t="s">
        <v>0</v>
      </c>
      <c r="B9" s="30">
        <v>1989</v>
      </c>
      <c r="C9" s="31">
        <v>-0.31007397289375305</v>
      </c>
      <c r="D9" s="31">
        <v>0.48</v>
      </c>
      <c r="E9" s="32">
        <f t="shared" si="0"/>
        <v>-7.9007397289375305E-3</v>
      </c>
      <c r="F9" s="33">
        <v>169536.52041</v>
      </c>
      <c r="G9" s="33">
        <v>1008115</v>
      </c>
      <c r="H9" s="32">
        <f t="shared" si="1"/>
        <v>0.18534600709188495</v>
      </c>
      <c r="I9" s="32">
        <f t="shared" si="2"/>
        <v>0.16817180620266536</v>
      </c>
      <c r="J9" s="34">
        <v>7.6865389608524307E-2</v>
      </c>
      <c r="K9" s="35">
        <v>7.6865389608524307E-2</v>
      </c>
      <c r="L9" s="34">
        <v>1.6686612573995443E-3</v>
      </c>
      <c r="M9" s="36">
        <v>1.07</v>
      </c>
      <c r="N9" s="31">
        <v>3.0230000000000001</v>
      </c>
      <c r="O9" s="38">
        <f t="shared" si="3"/>
        <v>3.023E-2</v>
      </c>
      <c r="P9" s="37">
        <v>0.88</v>
      </c>
      <c r="Q9" s="38">
        <v>1.8396950607080555E-2</v>
      </c>
      <c r="R9" s="39">
        <v>0.41</v>
      </c>
      <c r="S9" s="37">
        <v>0.66</v>
      </c>
      <c r="T9" s="36">
        <v>0.7</v>
      </c>
      <c r="U9" s="36">
        <v>0.63</v>
      </c>
      <c r="V9" s="36">
        <v>0.9</v>
      </c>
      <c r="W9" s="39">
        <v>0.63</v>
      </c>
      <c r="Z9" s="32">
        <f t="shared" si="4"/>
        <v>-4.6742348882922627E-2</v>
      </c>
      <c r="AA9" s="32">
        <f t="shared" si="5"/>
        <v>-5.4429427259682077E-2</v>
      </c>
      <c r="AB9" s="32">
        <f t="shared" si="6"/>
        <v>-6.1499871684316684E-2</v>
      </c>
      <c r="AC9" s="41">
        <f t="shared" si="7"/>
        <v>-6.1499871684316684E-2</v>
      </c>
      <c r="AE9" s="42">
        <f t="shared" si="11"/>
        <v>-3.4829200226840898E-2</v>
      </c>
      <c r="AF9" s="42">
        <f t="shared" si="8"/>
        <v>-4.0557085075207847E-2</v>
      </c>
      <c r="AG9" s="42">
        <f t="shared" si="9"/>
        <v>-4.582549649319545E-2</v>
      </c>
      <c r="AH9" s="42">
        <f t="shared" si="10"/>
        <v>-4.582549649319545E-2</v>
      </c>
    </row>
    <row r="10" spans="1:34">
      <c r="A10" s="30" t="s">
        <v>0</v>
      </c>
      <c r="B10" s="30">
        <v>1990</v>
      </c>
      <c r="C10" s="31">
        <v>-0.89179610852796964</v>
      </c>
      <c r="D10" s="31">
        <v>0.48</v>
      </c>
      <c r="E10" s="32">
        <f t="shared" si="0"/>
        <v>-1.3717961085279696E-2</v>
      </c>
      <c r="F10" s="33">
        <v>205746.88365</v>
      </c>
      <c r="G10" s="33">
        <v>1244420</v>
      </c>
      <c r="H10" s="32">
        <f t="shared" si="1"/>
        <v>0.18534600709188495</v>
      </c>
      <c r="I10" s="32">
        <f t="shared" si="2"/>
        <v>0.16533556488163162</v>
      </c>
      <c r="J10" s="34">
        <v>8.4056524254785978E-2</v>
      </c>
      <c r="K10" s="35">
        <v>8.4056524254785978E-2</v>
      </c>
      <c r="L10" s="34">
        <v>1.9226781917835809E-2</v>
      </c>
      <c r="M10" s="36">
        <v>1.07</v>
      </c>
      <c r="N10" s="31">
        <v>2.6150000000000002</v>
      </c>
      <c r="O10" s="38">
        <f t="shared" si="3"/>
        <v>2.6150000000000003E-2</v>
      </c>
      <c r="P10" s="37">
        <v>0.88</v>
      </c>
      <c r="Q10" s="38">
        <v>1.1710895544785039E-2</v>
      </c>
      <c r="R10" s="39">
        <v>0.41</v>
      </c>
      <c r="S10" s="37">
        <v>0.66</v>
      </c>
      <c r="T10" s="36">
        <v>0.7</v>
      </c>
      <c r="U10" s="36">
        <v>0.63</v>
      </c>
      <c r="V10" s="36">
        <v>0.9</v>
      </c>
      <c r="W10" s="39">
        <v>0.63</v>
      </c>
      <c r="Z10" s="32">
        <f t="shared" si="4"/>
        <v>-9.9484023422823878E-2</v>
      </c>
      <c r="AA10" s="32">
        <f t="shared" si="5"/>
        <v>-0.11530197250166337</v>
      </c>
      <c r="AB10" s="32">
        <f t="shared" si="6"/>
        <v>-0.1321772762237704</v>
      </c>
      <c r="AC10" s="41">
        <f t="shared" si="7"/>
        <v>-0.1321772762237704</v>
      </c>
      <c r="AE10" s="42">
        <f t="shared" si="11"/>
        <v>-7.4128687453085748E-2</v>
      </c>
      <c r="AF10" s="42">
        <f t="shared" si="8"/>
        <v>-8.591514082591048E-2</v>
      </c>
      <c r="AG10" s="42">
        <f t="shared" si="9"/>
        <v>-9.8489462533580499E-2</v>
      </c>
      <c r="AH10" s="42">
        <f t="shared" si="10"/>
        <v>-9.8489462533580499E-2</v>
      </c>
    </row>
    <row r="11" spans="1:34">
      <c r="A11" s="30" t="s">
        <v>0</v>
      </c>
      <c r="B11" s="30">
        <v>1991</v>
      </c>
      <c r="C11" s="31">
        <v>-0.50904841501572096</v>
      </c>
      <c r="D11" s="31">
        <v>0.48</v>
      </c>
      <c r="E11" s="32">
        <f t="shared" si="0"/>
        <v>-9.8904841501572093E-3</v>
      </c>
      <c r="F11" s="33">
        <v>208658.78367</v>
      </c>
      <c r="G11" s="33">
        <v>1244013</v>
      </c>
      <c r="H11" s="32">
        <f t="shared" si="1"/>
        <v>0.18534600709188495</v>
      </c>
      <c r="I11" s="32">
        <f t="shared" si="2"/>
        <v>0.16773038840430124</v>
      </c>
      <c r="J11" s="34">
        <v>7.8390428720687078E-2</v>
      </c>
      <c r="K11" s="35">
        <v>7.8390428720687078E-2</v>
      </c>
      <c r="L11" s="34">
        <v>2.7882530300726932E-2</v>
      </c>
      <c r="M11" s="36">
        <v>1.07</v>
      </c>
      <c r="N11" s="31">
        <v>1.839</v>
      </c>
      <c r="O11" s="38">
        <f t="shared" si="3"/>
        <v>1.839E-2</v>
      </c>
      <c r="P11" s="37">
        <v>0.88</v>
      </c>
      <c r="Q11" s="38">
        <v>-1.3392505094739295E-2</v>
      </c>
      <c r="R11" s="39">
        <v>0.41</v>
      </c>
      <c r="S11" s="37">
        <v>0.66</v>
      </c>
      <c r="T11" s="36">
        <v>0.7</v>
      </c>
      <c r="U11" s="36">
        <v>0.63</v>
      </c>
      <c r="V11" s="36">
        <v>0.9</v>
      </c>
      <c r="W11" s="39">
        <v>0.63</v>
      </c>
      <c r="Z11" s="32">
        <f t="shared" si="4"/>
        <v>-3.8671319241404947E-2</v>
      </c>
      <c r="AA11" s="32">
        <f t="shared" si="5"/>
        <v>-4.8567643196732652E-2</v>
      </c>
      <c r="AB11" s="32">
        <f t="shared" si="6"/>
        <v>-6.0949252952436292E-2</v>
      </c>
      <c r="AC11" s="41">
        <f t="shared" si="7"/>
        <v>-6.0949252952436292E-2</v>
      </c>
      <c r="AE11" s="42">
        <f t="shared" si="11"/>
        <v>-2.881522116632582E-2</v>
      </c>
      <c r="AF11" s="42">
        <f t="shared" si="8"/>
        <v>-3.6189284660933824E-2</v>
      </c>
      <c r="AG11" s="42">
        <f t="shared" si="9"/>
        <v>-4.5415213088111417E-2</v>
      </c>
      <c r="AH11" s="42">
        <f t="shared" si="10"/>
        <v>-4.5415213088111417E-2</v>
      </c>
    </row>
    <row r="12" spans="1:34">
      <c r="A12" s="30" t="s">
        <v>0</v>
      </c>
      <c r="B12" s="30">
        <v>1992</v>
      </c>
      <c r="C12" s="31">
        <v>0.22436256643943484</v>
      </c>
      <c r="D12" s="31">
        <v>0.3</v>
      </c>
      <c r="E12" s="32">
        <f t="shared" si="0"/>
        <v>-7.5637433560565154E-4</v>
      </c>
      <c r="F12" s="33">
        <v>227186.04469000001</v>
      </c>
      <c r="G12" s="33">
        <v>1372687</v>
      </c>
      <c r="H12" s="32">
        <f t="shared" si="1"/>
        <v>0.18534600709188495</v>
      </c>
      <c r="I12" s="32">
        <f t="shared" si="2"/>
        <v>0.16550462318795181</v>
      </c>
      <c r="J12" s="34">
        <v>6.7859115462396521E-2</v>
      </c>
      <c r="K12" s="35">
        <v>6.7859115462396521E-2</v>
      </c>
      <c r="L12" s="34">
        <v>3.8415957669980481E-2</v>
      </c>
      <c r="M12" s="36">
        <v>1.07</v>
      </c>
      <c r="N12" s="31">
        <v>0.874</v>
      </c>
      <c r="O12" s="38">
        <f t="shared" si="3"/>
        <v>8.7399999999999995E-3</v>
      </c>
      <c r="P12" s="37">
        <v>0.88</v>
      </c>
      <c r="Q12" s="38">
        <v>-1.8718701535752381E-2</v>
      </c>
      <c r="R12" s="39">
        <v>0.41</v>
      </c>
      <c r="S12" s="37">
        <v>0.66</v>
      </c>
      <c r="T12" s="36">
        <v>0.7</v>
      </c>
      <c r="U12" s="36">
        <v>0.63</v>
      </c>
      <c r="V12" s="36">
        <v>0.9</v>
      </c>
      <c r="W12" s="39">
        <v>0.63</v>
      </c>
      <c r="Z12" s="32">
        <f t="shared" si="4"/>
        <v>3.8395514620213449E-2</v>
      </c>
      <c r="AA12" s="32">
        <f t="shared" si="5"/>
        <v>3.7531603988351529E-2</v>
      </c>
      <c r="AB12" s="32">
        <f t="shared" si="6"/>
        <v>3.6571965551803608E-2</v>
      </c>
      <c r="AC12" s="41">
        <f t="shared" si="7"/>
        <v>3.6571965551803608E-2</v>
      </c>
      <c r="AE12" s="42">
        <f t="shared" si="11"/>
        <v>2.860971043345642E-2</v>
      </c>
      <c r="AF12" s="42">
        <f t="shared" si="8"/>
        <v>2.7965983340267727E-2</v>
      </c>
      <c r="AG12" s="42">
        <f t="shared" si="9"/>
        <v>2.725092643682419E-2</v>
      </c>
      <c r="AH12" s="42">
        <f t="shared" si="10"/>
        <v>2.725092643682419E-2</v>
      </c>
    </row>
    <row r="13" spans="1:34">
      <c r="A13" s="30" t="s">
        <v>0</v>
      </c>
      <c r="B13" s="30">
        <v>1993</v>
      </c>
      <c r="C13" s="31">
        <v>0.62136525597695647</v>
      </c>
      <c r="D13" s="31">
        <v>0.3</v>
      </c>
      <c r="E13" s="32">
        <f t="shared" si="0"/>
        <v>3.2136525597695649E-3</v>
      </c>
      <c r="F13" s="33">
        <v>201916.03588000001</v>
      </c>
      <c r="G13" s="33">
        <v>1291124</v>
      </c>
      <c r="H13" s="32">
        <f t="shared" si="1"/>
        <v>0.18534600709188495</v>
      </c>
      <c r="I13" s="32">
        <f t="shared" si="2"/>
        <v>0.15638779534730979</v>
      </c>
      <c r="J13" s="34">
        <v>6.7700719539258783E-2</v>
      </c>
      <c r="K13" s="35">
        <v>6.7700719539258783E-2</v>
      </c>
      <c r="L13" s="34">
        <v>4.6087792188864496E-2</v>
      </c>
      <c r="M13" s="36">
        <v>1.07</v>
      </c>
      <c r="N13" s="31">
        <v>-1.8220000000000001</v>
      </c>
      <c r="O13" s="38">
        <f t="shared" si="3"/>
        <v>-1.822E-2</v>
      </c>
      <c r="P13" s="37">
        <v>0.88</v>
      </c>
      <c r="Q13" s="38">
        <v>-1.7158300290756771E-2</v>
      </c>
      <c r="R13" s="39">
        <v>0.41</v>
      </c>
      <c r="S13" s="37">
        <v>0.66</v>
      </c>
      <c r="T13" s="36">
        <v>0.7</v>
      </c>
      <c r="U13" s="36">
        <v>0.63</v>
      </c>
      <c r="V13" s="36">
        <v>0.9</v>
      </c>
      <c r="W13" s="39">
        <v>0.63</v>
      </c>
      <c r="Z13" s="32">
        <f t="shared" si="4"/>
        <v>2.2854618606455799E-2</v>
      </c>
      <c r="AA13" s="32">
        <f t="shared" si="5"/>
        <v>2.8524030464471301E-2</v>
      </c>
      <c r="AB13" s="32">
        <f t="shared" si="6"/>
        <v>3.3183221786161954E-2</v>
      </c>
      <c r="AC13" s="41">
        <f t="shared" si="7"/>
        <v>3.3183221786161954E-2</v>
      </c>
      <c r="AE13" s="42">
        <f t="shared" si="11"/>
        <v>1.7029698048468316E-2</v>
      </c>
      <c r="AF13" s="42">
        <f t="shared" si="8"/>
        <v>2.1254155857934342E-2</v>
      </c>
      <c r="AG13" s="42">
        <f t="shared" si="9"/>
        <v>2.4725866444083575E-2</v>
      </c>
      <c r="AH13" s="42">
        <f t="shared" si="10"/>
        <v>2.4725866444083575E-2</v>
      </c>
    </row>
    <row r="14" spans="1:34">
      <c r="A14" s="30" t="s">
        <v>0</v>
      </c>
      <c r="B14" s="30">
        <v>1994</v>
      </c>
      <c r="C14" s="31">
        <v>0.55013501779057594</v>
      </c>
      <c r="D14" s="31">
        <v>0.3</v>
      </c>
      <c r="E14" s="32">
        <f t="shared" si="0"/>
        <v>2.5013501779057594E-3</v>
      </c>
      <c r="F14" s="33">
        <v>228746.10983</v>
      </c>
      <c r="G14" s="33">
        <v>1364282</v>
      </c>
      <c r="H14" s="32">
        <f t="shared" si="1"/>
        <v>0.18534600709188495</v>
      </c>
      <c r="I14" s="32">
        <f t="shared" si="2"/>
        <v>0.16766776211223192</v>
      </c>
      <c r="J14" s="34">
        <v>5.8068959247384797E-2</v>
      </c>
      <c r="K14" s="35">
        <v>5.8068959247384797E-2</v>
      </c>
      <c r="L14" s="34">
        <v>2.9930627329340886E-2</v>
      </c>
      <c r="M14" s="36">
        <v>1.07</v>
      </c>
      <c r="N14" s="31">
        <v>-1.377</v>
      </c>
      <c r="O14" s="38">
        <f t="shared" si="3"/>
        <v>-1.3769999999999999E-2</v>
      </c>
      <c r="P14" s="37">
        <v>0.88</v>
      </c>
      <c r="Q14" s="38">
        <v>-3.9775848428978047E-3</v>
      </c>
      <c r="R14" s="39">
        <v>0.41</v>
      </c>
      <c r="S14" s="37">
        <v>0.66</v>
      </c>
      <c r="T14" s="36">
        <v>0.7</v>
      </c>
      <c r="U14" s="36">
        <v>0.63</v>
      </c>
      <c r="V14" s="36">
        <v>0.9</v>
      </c>
      <c r="W14" s="39">
        <v>0.63</v>
      </c>
      <c r="Z14" s="32">
        <f t="shared" si="4"/>
        <v>3.9942531376503795E-3</v>
      </c>
      <c r="AA14" s="32">
        <f t="shared" si="5"/>
        <v>6.5069163384154118E-3</v>
      </c>
      <c r="AB14" s="32">
        <f t="shared" si="6"/>
        <v>9.0488485379037285E-3</v>
      </c>
      <c r="AC14" s="41">
        <f t="shared" si="7"/>
        <v>9.0488485379037285E-3</v>
      </c>
      <c r="AE14" s="42">
        <f t="shared" si="11"/>
        <v>2.9762441471729083E-3</v>
      </c>
      <c r="AF14" s="42">
        <f t="shared" si="8"/>
        <v>4.848508845321905E-3</v>
      </c>
      <c r="AG14" s="42">
        <f t="shared" si="9"/>
        <v>6.7425827987037919E-3</v>
      </c>
      <c r="AH14" s="42">
        <f t="shared" si="10"/>
        <v>6.7425827987037919E-3</v>
      </c>
    </row>
    <row r="15" spans="1:34">
      <c r="A15" s="30" t="s">
        <v>0</v>
      </c>
      <c r="B15" s="30">
        <v>1995</v>
      </c>
      <c r="C15" s="31">
        <v>0.35798659440901975</v>
      </c>
      <c r="D15" s="31">
        <v>0.3</v>
      </c>
      <c r="E15" s="32">
        <f t="shared" si="0"/>
        <v>5.7986594409019767E-4</v>
      </c>
      <c r="F15" s="33">
        <v>277821.67196000001</v>
      </c>
      <c r="G15" s="33">
        <v>1569887</v>
      </c>
      <c r="H15" s="32">
        <f t="shared" si="1"/>
        <v>0.18534600709188495</v>
      </c>
      <c r="I15" s="32">
        <f t="shared" si="2"/>
        <v>0.17696921623021275</v>
      </c>
      <c r="J15" s="34">
        <v>4.9829476168392235E-2</v>
      </c>
      <c r="K15" s="35">
        <v>4.9829476168392235E-2</v>
      </c>
      <c r="L15" s="34">
        <v>3.2631317540928545E-2</v>
      </c>
      <c r="M15" s="36">
        <v>1.07</v>
      </c>
      <c r="N15" s="31">
        <v>-0.99299999999999999</v>
      </c>
      <c r="O15" s="38">
        <f t="shared" si="3"/>
        <v>-9.9299999999999996E-3</v>
      </c>
      <c r="P15" s="37">
        <v>0.88</v>
      </c>
      <c r="Q15" s="38">
        <v>-4.8354921581849541E-3</v>
      </c>
      <c r="R15" s="39">
        <v>0.41</v>
      </c>
      <c r="S15" s="37">
        <v>0.66</v>
      </c>
      <c r="T15" s="36">
        <v>0.7</v>
      </c>
      <c r="U15" s="36">
        <v>0.63</v>
      </c>
      <c r="V15" s="36">
        <v>0.9</v>
      </c>
      <c r="W15" s="39">
        <v>0.63</v>
      </c>
      <c r="Z15" s="32">
        <f t="shared" si="4"/>
        <v>-5.7236584200548385E-3</v>
      </c>
      <c r="AA15" s="32">
        <f t="shared" si="5"/>
        <v>-5.4621547716626967E-3</v>
      </c>
      <c r="AB15" s="32">
        <f t="shared" si="6"/>
        <v>-4.9421513587242956E-3</v>
      </c>
      <c r="AC15" s="41">
        <f t="shared" si="7"/>
        <v>-4.9421513587242956E-3</v>
      </c>
      <c r="AE15" s="42">
        <f t="shared" si="11"/>
        <v>-4.2648786358908623E-3</v>
      </c>
      <c r="AF15" s="42">
        <f t="shared" si="8"/>
        <v>-4.0700240094639281E-3</v>
      </c>
      <c r="AG15" s="42">
        <f t="shared" si="9"/>
        <v>-3.6825530453231171E-3</v>
      </c>
      <c r="AH15" s="42">
        <f t="shared" si="10"/>
        <v>-3.6825530453231171E-3</v>
      </c>
    </row>
    <row r="16" spans="1:34">
      <c r="A16" s="30" t="s">
        <v>0</v>
      </c>
      <c r="B16" s="30">
        <v>1996</v>
      </c>
      <c r="C16" s="31">
        <v>1.1716957875604324</v>
      </c>
      <c r="D16" s="31">
        <v>0.37</v>
      </c>
      <c r="E16" s="32">
        <f t="shared" si="0"/>
        <v>8.0169578756043233E-3</v>
      </c>
      <c r="F16" s="33">
        <v>283879.77571999899</v>
      </c>
      <c r="G16" s="33">
        <v>1573735</v>
      </c>
      <c r="H16" s="32">
        <f t="shared" si="1"/>
        <v>0.18534600709188495</v>
      </c>
      <c r="I16" s="32">
        <f t="shared" si="2"/>
        <v>0.18038600890238762</v>
      </c>
      <c r="J16" s="34">
        <v>6.1948278492513859E-2</v>
      </c>
      <c r="K16" s="35">
        <v>6.1948278492513859E-2</v>
      </c>
      <c r="L16" s="34">
        <v>9.6638059605730509E-3</v>
      </c>
      <c r="M16" s="36">
        <v>1.07</v>
      </c>
      <c r="N16" s="31">
        <v>-2.1389999999999998</v>
      </c>
      <c r="O16" s="38">
        <f t="shared" si="3"/>
        <v>-2.1389999999999999E-2</v>
      </c>
      <c r="P16" s="37">
        <v>0.88</v>
      </c>
      <c r="Q16" s="38">
        <v>-1.624059142179349E-3</v>
      </c>
      <c r="R16" s="39">
        <v>0.41</v>
      </c>
      <c r="S16" s="37">
        <v>0.66</v>
      </c>
      <c r="T16" s="36">
        <v>0.7</v>
      </c>
      <c r="U16" s="36">
        <v>0.63</v>
      </c>
      <c r="V16" s="36">
        <v>0.9</v>
      </c>
      <c r="W16" s="39">
        <v>0.63</v>
      </c>
      <c r="Z16" s="32">
        <f t="shared" si="4"/>
        <v>3.8488223795556921E-2</v>
      </c>
      <c r="AA16" s="32">
        <f t="shared" si="5"/>
        <v>4.0588413251430103E-2</v>
      </c>
      <c r="AB16" s="32">
        <f t="shared" si="6"/>
        <v>4.6642059329059786E-2</v>
      </c>
      <c r="AC16" s="41">
        <f t="shared" si="7"/>
        <v>4.6642059329059786E-2</v>
      </c>
      <c r="AE16" s="42">
        <f t="shared" si="11"/>
        <v>2.8678790967663008E-2</v>
      </c>
      <c r="AF16" s="42">
        <f t="shared" si="8"/>
        <v>3.0243708453006408E-2</v>
      </c>
      <c r="AG16" s="42">
        <f t="shared" si="9"/>
        <v>3.4754471313219154E-2</v>
      </c>
      <c r="AH16" s="42">
        <f t="shared" si="10"/>
        <v>3.4754471313219154E-2</v>
      </c>
    </row>
    <row r="17" spans="1:34">
      <c r="A17" s="30" t="s">
        <v>0</v>
      </c>
      <c r="B17" s="30">
        <v>1997</v>
      </c>
      <c r="C17" s="31">
        <v>3.024332619239146</v>
      </c>
      <c r="D17" s="31">
        <v>0.37</v>
      </c>
      <c r="E17" s="32">
        <f t="shared" si="0"/>
        <v>2.6543326192391459E-2</v>
      </c>
      <c r="F17" s="33">
        <v>283324.40503000002</v>
      </c>
      <c r="G17" s="33">
        <v>1424382</v>
      </c>
      <c r="H17" s="32">
        <f t="shared" si="1"/>
        <v>0.18534600709188495</v>
      </c>
      <c r="I17" s="32">
        <f t="shared" si="2"/>
        <v>0.19891040818404054</v>
      </c>
      <c r="J17" s="34">
        <v>5.8261996499507522E-2</v>
      </c>
      <c r="K17" s="35">
        <v>5.8261996499507522E-2</v>
      </c>
      <c r="L17" s="34">
        <v>-2.5391976782868649E-2</v>
      </c>
      <c r="M17" s="36">
        <v>1.07</v>
      </c>
      <c r="N17" s="31">
        <v>-1.4330000000000001</v>
      </c>
      <c r="O17" s="38">
        <f t="shared" si="3"/>
        <v>-1.4330000000000001E-2</v>
      </c>
      <c r="P17" s="37">
        <v>0.88</v>
      </c>
      <c r="Q17" s="38">
        <v>2.3434045000874622E-3</v>
      </c>
      <c r="R17" s="39">
        <v>0.41</v>
      </c>
      <c r="S17" s="37">
        <v>0.66</v>
      </c>
      <c r="T17" s="36">
        <v>0.7</v>
      </c>
      <c r="U17" s="36">
        <v>0.63</v>
      </c>
      <c r="V17" s="36">
        <v>0.9</v>
      </c>
      <c r="W17" s="39">
        <v>0.63</v>
      </c>
      <c r="Z17" s="32">
        <f t="shared" si="4"/>
        <v>0.22216898602175111</v>
      </c>
      <c r="AA17" s="32">
        <f t="shared" si="5"/>
        <v>0.20492376905853255</v>
      </c>
      <c r="AB17" s="32">
        <f t="shared" si="6"/>
        <v>0.21293254958239433</v>
      </c>
      <c r="AC17" s="41">
        <f t="shared" si="7"/>
        <v>0.21293254958239433</v>
      </c>
      <c r="AE17" s="42">
        <f t="shared" si="11"/>
        <v>0.16554512734752325</v>
      </c>
      <c r="AF17" s="42">
        <f t="shared" si="8"/>
        <v>0.15269517160243026</v>
      </c>
      <c r="AG17" s="42">
        <f t="shared" si="9"/>
        <v>0.15866276687961833</v>
      </c>
      <c r="AH17" s="42">
        <f t="shared" si="10"/>
        <v>0.15866276687961833</v>
      </c>
    </row>
    <row r="18" spans="1:34">
      <c r="A18" s="30" t="s">
        <v>0</v>
      </c>
      <c r="B18" s="30">
        <v>1998</v>
      </c>
      <c r="C18" s="31">
        <v>2.7842251158418487</v>
      </c>
      <c r="D18" s="31">
        <v>0.37</v>
      </c>
      <c r="E18" s="32">
        <f t="shared" si="0"/>
        <v>2.4142251158418487E-2</v>
      </c>
      <c r="F18" s="33">
        <v>300548.51228999899</v>
      </c>
      <c r="G18" s="33">
        <v>1471744</v>
      </c>
      <c r="H18" s="32">
        <f t="shared" si="1"/>
        <v>0.18534600709188495</v>
      </c>
      <c r="I18" s="32">
        <f t="shared" si="2"/>
        <v>0.20421249367417091</v>
      </c>
      <c r="J18" s="34">
        <v>3.9015532738398036E-2</v>
      </c>
      <c r="K18" s="35">
        <v>3.9015532738398036E-2</v>
      </c>
      <c r="L18" s="34">
        <v>-2.91552340952916E-2</v>
      </c>
      <c r="M18" s="36">
        <v>1.07</v>
      </c>
      <c r="N18" s="31">
        <v>0</v>
      </c>
      <c r="O18" s="38">
        <f t="shared" si="3"/>
        <v>0</v>
      </c>
      <c r="P18" s="37">
        <v>0.88</v>
      </c>
      <c r="Q18" s="38">
        <v>4.310854128449451E-3</v>
      </c>
      <c r="R18" s="39">
        <v>0.41</v>
      </c>
      <c r="S18" s="37">
        <v>0.66</v>
      </c>
      <c r="T18" s="36">
        <v>0.7</v>
      </c>
      <c r="U18" s="36">
        <v>0.63</v>
      </c>
      <c r="V18" s="36">
        <v>0.9</v>
      </c>
      <c r="W18" s="39">
        <v>0.63</v>
      </c>
      <c r="Z18" s="32">
        <f t="shared" si="4"/>
        <v>0.22331182440285213</v>
      </c>
      <c r="AA18" s="32">
        <f t="shared" si="5"/>
        <v>0.20206193421710772</v>
      </c>
      <c r="AB18" s="32">
        <f t="shared" si="6"/>
        <v>0.20414087676483375</v>
      </c>
      <c r="AC18" s="41">
        <f t="shared" si="7"/>
        <v>0.20414087676483375</v>
      </c>
      <c r="AE18" s="42">
        <f t="shared" si="11"/>
        <v>0.16639669231491472</v>
      </c>
      <c r="AF18" s="42">
        <f t="shared" si="8"/>
        <v>0.15056272808835278</v>
      </c>
      <c r="AG18" s="42">
        <f t="shared" si="9"/>
        <v>0.15211181383148076</v>
      </c>
      <c r="AH18" s="42">
        <f t="shared" si="10"/>
        <v>0.15211181383148076</v>
      </c>
    </row>
    <row r="19" spans="1:34">
      <c r="A19" s="30" t="s">
        <v>0</v>
      </c>
      <c r="B19" s="30">
        <v>1999</v>
      </c>
      <c r="C19" s="31">
        <v>3.2201384650935232</v>
      </c>
      <c r="D19" s="31">
        <v>0.37</v>
      </c>
      <c r="E19" s="32">
        <f t="shared" si="0"/>
        <v>2.850138465093523E-2</v>
      </c>
      <c r="F19" s="33">
        <v>296000.89817</v>
      </c>
      <c r="G19" s="33">
        <v>1457411</v>
      </c>
      <c r="H19" s="32">
        <f t="shared" si="1"/>
        <v>0.18534600709188495</v>
      </c>
      <c r="I19" s="32">
        <f t="shared" si="2"/>
        <v>0.20310049681935982</v>
      </c>
      <c r="J19" s="34">
        <v>4.8958308701757006E-2</v>
      </c>
      <c r="K19" s="35">
        <v>4.8958308701757006E-2</v>
      </c>
      <c r="L19" s="34">
        <v>-7.795652066954345E-2</v>
      </c>
      <c r="M19" s="36">
        <v>1.07</v>
      </c>
      <c r="N19" s="31">
        <v>0.90700000000000003</v>
      </c>
      <c r="O19" s="38">
        <f t="shared" si="3"/>
        <v>9.0699999999999999E-3</v>
      </c>
      <c r="P19" s="37">
        <v>0.88</v>
      </c>
      <c r="Q19" s="38">
        <v>7.0276651231205023E-3</v>
      </c>
      <c r="R19" s="39">
        <v>0.41</v>
      </c>
      <c r="S19" s="37">
        <v>0.66</v>
      </c>
      <c r="T19" s="36">
        <v>0.7</v>
      </c>
      <c r="U19" s="36">
        <v>0.63</v>
      </c>
      <c r="V19" s="36">
        <v>0.9</v>
      </c>
      <c r="W19" s="39">
        <v>0.63</v>
      </c>
      <c r="Z19" s="32">
        <f t="shared" si="4"/>
        <v>0.27775823527020121</v>
      </c>
      <c r="AA19" s="32">
        <f t="shared" si="5"/>
        <v>0.25402082300916456</v>
      </c>
      <c r="AB19" s="32">
        <f t="shared" si="6"/>
        <v>0.24703745366737825</v>
      </c>
      <c r="AC19" s="41">
        <f t="shared" si="7"/>
        <v>0.24703745366737825</v>
      </c>
      <c r="AE19" s="42">
        <f t="shared" si="11"/>
        <v>0.20696643241251972</v>
      </c>
      <c r="AF19" s="42">
        <f t="shared" si="8"/>
        <v>0.18927893693432882</v>
      </c>
      <c r="AG19" s="42">
        <f t="shared" si="9"/>
        <v>0.18407540791031093</v>
      </c>
      <c r="AH19" s="42">
        <f t="shared" si="10"/>
        <v>0.18407540791031093</v>
      </c>
    </row>
    <row r="20" spans="1:34">
      <c r="A20" s="30" t="s">
        <v>0</v>
      </c>
      <c r="B20" s="30">
        <v>2000</v>
      </c>
      <c r="C20" s="31">
        <v>1.9432697345434908</v>
      </c>
      <c r="D20" s="31">
        <v>0.52</v>
      </c>
      <c r="E20" s="32">
        <f t="shared" si="0"/>
        <v>1.4232697345434909E-2</v>
      </c>
      <c r="F20" s="33">
        <v>295322.61141000001</v>
      </c>
      <c r="G20" s="33">
        <v>1327965</v>
      </c>
      <c r="H20" s="32">
        <f t="shared" si="1"/>
        <v>0.18534600709188495</v>
      </c>
      <c r="I20" s="32">
        <f t="shared" si="2"/>
        <v>0.22238734560775322</v>
      </c>
      <c r="J20" s="34">
        <v>8.2179687595281881E-2</v>
      </c>
      <c r="K20" s="35">
        <v>8.2179687595281881E-2</v>
      </c>
      <c r="L20" s="34">
        <v>-6.7134992371236629E-2</v>
      </c>
      <c r="M20" s="36">
        <v>1.07</v>
      </c>
      <c r="N20" s="31">
        <v>2.4319999999999999</v>
      </c>
      <c r="O20" s="38">
        <f t="shared" si="3"/>
        <v>2.4319999999999998E-2</v>
      </c>
      <c r="P20" s="37">
        <v>0.88</v>
      </c>
      <c r="Q20" s="38">
        <v>1.639741396292688E-2</v>
      </c>
      <c r="R20" s="39">
        <v>0.41</v>
      </c>
      <c r="S20" s="37">
        <v>0.66</v>
      </c>
      <c r="T20" s="36">
        <v>0.7</v>
      </c>
      <c r="U20" s="36">
        <v>0.63</v>
      </c>
      <c r="V20" s="36">
        <v>0.9</v>
      </c>
      <c r="W20" s="39">
        <v>0.63</v>
      </c>
      <c r="Z20" s="32">
        <f t="shared" si="4"/>
        <v>0.15607019972950098</v>
      </c>
      <c r="AA20" s="32">
        <f t="shared" si="5"/>
        <v>0.13348447561721577</v>
      </c>
      <c r="AB20" s="32">
        <f t="shared" si="6"/>
        <v>0.13521070081660355</v>
      </c>
      <c r="AC20" s="41">
        <f t="shared" si="7"/>
        <v>0.13521070081660355</v>
      </c>
      <c r="AE20" s="42">
        <f t="shared" si="11"/>
        <v>0.11629283435107424</v>
      </c>
      <c r="AF20" s="42">
        <f t="shared" si="8"/>
        <v>9.9463498081617488E-2</v>
      </c>
      <c r="AG20" s="42">
        <f t="shared" si="9"/>
        <v>0.10074976299005606</v>
      </c>
      <c r="AH20" s="42">
        <f t="shared" si="10"/>
        <v>0.10074976299005606</v>
      </c>
    </row>
    <row r="21" spans="1:34">
      <c r="A21" s="30" t="s">
        <v>0</v>
      </c>
      <c r="B21" s="30">
        <v>2001</v>
      </c>
      <c r="C21" s="31">
        <v>2.0837233704689093</v>
      </c>
      <c r="D21" s="31">
        <v>0.52</v>
      </c>
      <c r="E21" s="32">
        <f t="shared" si="0"/>
        <v>1.5637233704689092E-2</v>
      </c>
      <c r="F21" s="33">
        <v>289565.81413999898</v>
      </c>
      <c r="G21" s="33">
        <v>1339753</v>
      </c>
      <c r="H21" s="32">
        <f t="shared" si="1"/>
        <v>0.18534600709188495</v>
      </c>
      <c r="I21" s="32">
        <f t="shared" si="2"/>
        <v>0.21613373072499109</v>
      </c>
      <c r="J21" s="34">
        <v>7.416877461804687E-2</v>
      </c>
      <c r="K21" s="35">
        <v>7.416877461804687E-2</v>
      </c>
      <c r="L21" s="34">
        <v>-6.8665992526654368E-2</v>
      </c>
      <c r="M21" s="36">
        <v>1.07</v>
      </c>
      <c r="N21" s="31">
        <v>1.9710000000000001</v>
      </c>
      <c r="O21" s="38">
        <f t="shared" si="3"/>
        <v>1.9710000000000002E-2</v>
      </c>
      <c r="P21" s="37">
        <v>0.88</v>
      </c>
      <c r="Q21" s="38">
        <v>4.6118204045466852E-3</v>
      </c>
      <c r="R21" s="39">
        <v>0.41</v>
      </c>
      <c r="S21" s="37">
        <v>0.66</v>
      </c>
      <c r="T21" s="36">
        <v>0.7</v>
      </c>
      <c r="U21" s="36">
        <v>0.63</v>
      </c>
      <c r="V21" s="36">
        <v>0.9</v>
      </c>
      <c r="W21" s="39">
        <v>0.63</v>
      </c>
      <c r="Z21" s="32">
        <f t="shared" si="4"/>
        <v>0.17905543320896236</v>
      </c>
      <c r="AA21" s="32">
        <f t="shared" si="5"/>
        <v>0.15783348939877306</v>
      </c>
      <c r="AB21" s="32">
        <f t="shared" si="6"/>
        <v>0.15854040824181234</v>
      </c>
      <c r="AC21" s="41">
        <f t="shared" si="7"/>
        <v>0.15854040824181234</v>
      </c>
      <c r="AE21" s="42">
        <f t="shared" si="11"/>
        <v>0.13341985766609921</v>
      </c>
      <c r="AF21" s="42">
        <f t="shared" si="8"/>
        <v>0.11760671716648051</v>
      </c>
      <c r="AG21" s="42">
        <f t="shared" si="9"/>
        <v>0.11813346472018202</v>
      </c>
      <c r="AH21" s="42">
        <f t="shared" si="10"/>
        <v>0.11813346472018202</v>
      </c>
    </row>
    <row r="22" spans="1:34">
      <c r="A22" s="30" t="s">
        <v>0</v>
      </c>
      <c r="B22" s="30">
        <v>2002</v>
      </c>
      <c r="C22" s="31">
        <v>1.2920350599181181</v>
      </c>
      <c r="D22" s="31">
        <v>0.52</v>
      </c>
      <c r="E22" s="32">
        <f t="shared" si="0"/>
        <v>7.7203505991811803E-3</v>
      </c>
      <c r="F22" s="33">
        <v>304872.51046999899</v>
      </c>
      <c r="G22" s="33">
        <v>1457399</v>
      </c>
      <c r="H22" s="32">
        <f t="shared" si="1"/>
        <v>0.18534600709188495</v>
      </c>
      <c r="I22" s="32">
        <f t="shared" si="2"/>
        <v>0.20918946044974573</v>
      </c>
      <c r="J22" s="34">
        <v>6.8163406489479245E-2</v>
      </c>
      <c r="K22" s="35">
        <v>6.8163406489479245E-2</v>
      </c>
      <c r="L22" s="34">
        <v>-3.1162928729876499E-2</v>
      </c>
      <c r="M22" s="36">
        <v>1.07</v>
      </c>
      <c r="N22" s="31">
        <v>0.69899999999999995</v>
      </c>
      <c r="O22" s="38">
        <f t="shared" si="3"/>
        <v>6.9899999999999997E-3</v>
      </c>
      <c r="P22" s="37">
        <v>0.88</v>
      </c>
      <c r="Q22" s="38">
        <v>-4.4214486945375149E-3</v>
      </c>
      <c r="R22" s="39">
        <v>0.41</v>
      </c>
      <c r="S22" s="37">
        <v>0.66</v>
      </c>
      <c r="T22" s="36">
        <v>0.7</v>
      </c>
      <c r="U22" s="36">
        <v>0.63</v>
      </c>
      <c r="V22" s="36">
        <v>0.9</v>
      </c>
      <c r="W22" s="39">
        <v>0.63</v>
      </c>
      <c r="Z22" s="32">
        <f t="shared" si="4"/>
        <v>9.3632163873451482E-2</v>
      </c>
      <c r="AA22" s="32">
        <f t="shared" si="5"/>
        <v>8.5248447377822237E-2</v>
      </c>
      <c r="AB22" s="32">
        <f t="shared" si="6"/>
        <v>8.7752433524861173E-2</v>
      </c>
      <c r="AC22" s="41">
        <f t="shared" si="7"/>
        <v>8.7752433524861173E-2</v>
      </c>
      <c r="AE22" s="42">
        <f t="shared" si="11"/>
        <v>6.9768282107283655E-2</v>
      </c>
      <c r="AF22" s="42">
        <f t="shared" si="8"/>
        <v>6.3521310197448333E-2</v>
      </c>
      <c r="AG22" s="42">
        <f t="shared" si="9"/>
        <v>6.5387109348853792E-2</v>
      </c>
      <c r="AH22" s="42">
        <f t="shared" si="10"/>
        <v>6.5387109348853792E-2</v>
      </c>
    </row>
    <row r="23" spans="1:34">
      <c r="A23" s="30" t="s">
        <v>0</v>
      </c>
      <c r="B23" s="30">
        <v>2003</v>
      </c>
      <c r="C23" s="31">
        <v>0.51657752674469837</v>
      </c>
      <c r="D23" s="31">
        <v>0.52</v>
      </c>
      <c r="E23" s="32">
        <f t="shared" si="0"/>
        <v>-3.42247325530165E-5</v>
      </c>
      <c r="F23" s="33">
        <v>358075.95428000001</v>
      </c>
      <c r="G23" s="33">
        <v>1799947</v>
      </c>
      <c r="H23" s="32">
        <f t="shared" si="1"/>
        <v>0.18534600709188495</v>
      </c>
      <c r="I23" s="32">
        <f t="shared" si="2"/>
        <v>0.19893694329888603</v>
      </c>
      <c r="J23" s="34">
        <v>7.1096314444724293E-2</v>
      </c>
      <c r="K23" s="35">
        <v>7.1096314444724293E-2</v>
      </c>
      <c r="L23" s="34">
        <v>-4.2186587276728159E-2</v>
      </c>
      <c r="M23" s="36">
        <v>1.07</v>
      </c>
      <c r="N23" s="31">
        <v>0.13800000000000001</v>
      </c>
      <c r="O23" s="38">
        <f t="shared" si="3"/>
        <v>1.3800000000000002E-3</v>
      </c>
      <c r="P23" s="37">
        <v>0.88</v>
      </c>
      <c r="Q23" s="38">
        <v>-5.0887290969701552E-3</v>
      </c>
      <c r="R23" s="39">
        <v>0.41</v>
      </c>
      <c r="S23" s="37">
        <v>0.66</v>
      </c>
      <c r="T23" s="36">
        <v>0.7</v>
      </c>
      <c r="U23" s="36">
        <v>0.63</v>
      </c>
      <c r="V23" s="36">
        <v>0.9</v>
      </c>
      <c r="W23" s="39">
        <v>0.63</v>
      </c>
      <c r="Z23" s="32">
        <f t="shared" si="4"/>
        <v>1.0188995955243262E-2</v>
      </c>
      <c r="AA23" s="32">
        <f t="shared" si="5"/>
        <v>1.0211272313835847E-2</v>
      </c>
      <c r="AB23" s="32">
        <f t="shared" si="6"/>
        <v>1.0202228274346709E-2</v>
      </c>
      <c r="AC23" s="41">
        <f t="shared" si="7"/>
        <v>1.0202228274346709E-2</v>
      </c>
      <c r="AE23" s="42">
        <f t="shared" si="11"/>
        <v>7.5921426440187633E-3</v>
      </c>
      <c r="AF23" s="42">
        <f t="shared" si="8"/>
        <v>7.6087414622700534E-3</v>
      </c>
      <c r="AG23" s="42">
        <f t="shared" si="9"/>
        <v>7.6020024628454504E-3</v>
      </c>
      <c r="AH23" s="42">
        <f t="shared" si="10"/>
        <v>7.6020024628454504E-3</v>
      </c>
    </row>
    <row r="24" spans="1:34">
      <c r="A24" s="30" t="s">
        <v>0</v>
      </c>
      <c r="B24" s="30">
        <v>2004</v>
      </c>
      <c r="C24" s="31">
        <v>0.46866085672145075</v>
      </c>
      <c r="D24" s="31">
        <v>0.61140776500000116</v>
      </c>
      <c r="E24" s="32">
        <f t="shared" si="0"/>
        <v>-1.4274690827855041E-3</v>
      </c>
      <c r="F24" s="33">
        <v>410676.15590999898</v>
      </c>
      <c r="G24" s="33">
        <v>2061412</v>
      </c>
      <c r="H24" s="32">
        <f t="shared" si="1"/>
        <v>0.18534600709188495</v>
      </c>
      <c r="I24" s="32">
        <f t="shared" si="2"/>
        <v>0.19922080394894323</v>
      </c>
      <c r="J24" s="34">
        <v>8.3549301031488943E-2</v>
      </c>
      <c r="K24" s="35">
        <v>8.3549301031488943E-2</v>
      </c>
      <c r="L24" s="34">
        <v>-5.6120086845179266E-2</v>
      </c>
      <c r="M24" s="36">
        <v>1.07</v>
      </c>
      <c r="N24" s="31">
        <v>0.38</v>
      </c>
      <c r="O24" s="38">
        <f t="shared" si="3"/>
        <v>3.8E-3</v>
      </c>
      <c r="P24" s="37">
        <v>0.88</v>
      </c>
      <c r="Q24" s="38">
        <v>1.7247510809394661E-3</v>
      </c>
      <c r="R24" s="39">
        <v>0.41</v>
      </c>
      <c r="S24" s="37">
        <v>0.66</v>
      </c>
      <c r="T24" s="36">
        <v>0.7</v>
      </c>
      <c r="U24" s="36">
        <v>0.63</v>
      </c>
      <c r="V24" s="36">
        <v>0.9</v>
      </c>
      <c r="W24" s="39">
        <v>0.63</v>
      </c>
      <c r="Z24" s="32">
        <f t="shared" si="4"/>
        <v>-9.1001688064915025E-3</v>
      </c>
      <c r="AA24" s="32">
        <f t="shared" si="5"/>
        <v>-8.1529967879921499E-3</v>
      </c>
      <c r="AB24" s="32">
        <f t="shared" si="6"/>
        <v>-8.5098401369047578E-3</v>
      </c>
      <c r="AC24" s="41">
        <f t="shared" si="7"/>
        <v>-8.5098401369047578E-3</v>
      </c>
      <c r="AE24" s="42">
        <f t="shared" si="11"/>
        <v>-6.7808231514686033E-3</v>
      </c>
      <c r="AF24" s="42">
        <f t="shared" si="8"/>
        <v>-6.0750553697894146E-3</v>
      </c>
      <c r="AG24" s="42">
        <f t="shared" si="9"/>
        <v>-6.3409506178015327E-3</v>
      </c>
      <c r="AH24" s="42">
        <f t="shared" si="10"/>
        <v>-6.3409506178015327E-3</v>
      </c>
    </row>
    <row r="25" spans="1:34">
      <c r="A25" s="30" t="s">
        <v>0</v>
      </c>
      <c r="B25" s="30">
        <v>2005</v>
      </c>
      <c r="C25" s="31">
        <v>-0.45359384646605572</v>
      </c>
      <c r="D25" s="31">
        <v>0.61140776500000116</v>
      </c>
      <c r="E25" s="32">
        <f t="shared" si="0"/>
        <v>-1.0650016114660569E-2</v>
      </c>
      <c r="F25" s="33">
        <v>434401.96135</v>
      </c>
      <c r="G25" s="33">
        <v>2136399</v>
      </c>
      <c r="H25" s="32">
        <f t="shared" si="1"/>
        <v>0.18534600709188495</v>
      </c>
      <c r="I25" s="32">
        <f t="shared" si="2"/>
        <v>0.20333372246944509</v>
      </c>
      <c r="J25" s="34">
        <v>0.11542688846305177</v>
      </c>
      <c r="K25" s="35">
        <v>0.11542688846305177</v>
      </c>
      <c r="L25" s="34">
        <v>-5.4545519099025858E-2</v>
      </c>
      <c r="M25" s="36">
        <v>1.07</v>
      </c>
      <c r="N25" s="31">
        <v>0.33800000000000002</v>
      </c>
      <c r="O25" s="38">
        <f t="shared" si="3"/>
        <v>3.3800000000000002E-3</v>
      </c>
      <c r="P25" s="37">
        <v>0.88</v>
      </c>
      <c r="Q25" s="38">
        <v>-5.9185920952041591E-4</v>
      </c>
      <c r="R25" s="39">
        <v>0.41</v>
      </c>
      <c r="S25" s="37">
        <v>0.66</v>
      </c>
      <c r="T25" s="36">
        <v>0.7</v>
      </c>
      <c r="U25" s="36">
        <v>0.63</v>
      </c>
      <c r="V25" s="36">
        <v>0.9</v>
      </c>
      <c r="W25" s="39">
        <v>0.63</v>
      </c>
      <c r="Z25" s="32">
        <f t="shared" si="4"/>
        <v>-9.4159898090093619E-2</v>
      </c>
      <c r="AA25" s="32">
        <f t="shared" si="5"/>
        <v>-8.5183810860060424E-2</v>
      </c>
      <c r="AB25" s="32">
        <f t="shared" si="6"/>
        <v>-9.1179764243115954E-2</v>
      </c>
      <c r="AC25" s="41">
        <f t="shared" si="7"/>
        <v>-9.1179764243115954E-2</v>
      </c>
      <c r="AE25" s="42">
        <f t="shared" si="11"/>
        <v>-7.0161513537394762E-2</v>
      </c>
      <c r="AF25" s="42">
        <f t="shared" si="8"/>
        <v>-6.3473147486910811E-2</v>
      </c>
      <c r="AG25" s="42">
        <f t="shared" si="9"/>
        <v>-6.7940921698521797E-2</v>
      </c>
      <c r="AH25" s="42">
        <f t="shared" si="10"/>
        <v>-6.7940921698521797E-2</v>
      </c>
    </row>
    <row r="26" spans="1:34">
      <c r="A26" s="30" t="s">
        <v>0</v>
      </c>
      <c r="B26" s="30">
        <v>2006</v>
      </c>
      <c r="C26" s="31">
        <v>-0.49332499049266682</v>
      </c>
      <c r="D26" s="31">
        <v>0.61140776500000116</v>
      </c>
      <c r="E26" s="32">
        <f t="shared" si="0"/>
        <v>-1.104732755492668E-2</v>
      </c>
      <c r="F26" s="33">
        <v>478987.38494999899</v>
      </c>
      <c r="G26" s="33">
        <v>2247975</v>
      </c>
      <c r="H26" s="32">
        <f t="shared" si="1"/>
        <v>0.18534600709188495</v>
      </c>
      <c r="I26" s="32">
        <f t="shared" si="2"/>
        <v>0.21307504974476985</v>
      </c>
      <c r="J26" s="34">
        <v>0.12493432315770342</v>
      </c>
      <c r="K26" s="35">
        <v>0.12493432315770342</v>
      </c>
      <c r="L26" s="34">
        <v>-5.6740202109651423E-2</v>
      </c>
      <c r="M26" s="36">
        <v>1.07</v>
      </c>
      <c r="N26" s="31">
        <v>0.82499999999999996</v>
      </c>
      <c r="O26" s="38">
        <f t="shared" si="3"/>
        <v>8.2500000000000004E-3</v>
      </c>
      <c r="P26" s="37">
        <v>0.88</v>
      </c>
      <c r="Q26" s="38">
        <v>1.129462489658368E-3</v>
      </c>
      <c r="R26" s="39">
        <v>0.41</v>
      </c>
      <c r="S26" s="37">
        <v>0.66</v>
      </c>
      <c r="T26" s="36">
        <v>0.7</v>
      </c>
      <c r="U26" s="36">
        <v>0.63</v>
      </c>
      <c r="V26" s="36">
        <v>0.9</v>
      </c>
      <c r="W26" s="39">
        <v>0.63</v>
      </c>
      <c r="Z26" s="32">
        <f t="shared" si="4"/>
        <v>-9.1418388767934677E-2</v>
      </c>
      <c r="AA26" s="32">
        <f t="shared" si="5"/>
        <v>-7.7721254522659822E-2</v>
      </c>
      <c r="AB26" s="32">
        <f t="shared" si="6"/>
        <v>-8.442163648678308E-2</v>
      </c>
      <c r="AC26" s="41">
        <f t="shared" si="7"/>
        <v>-8.442163648678308E-2</v>
      </c>
      <c r="AE26" s="42">
        <f t="shared" si="11"/>
        <v>-6.8118728367475539E-2</v>
      </c>
      <c r="AF26" s="42">
        <f t="shared" si="8"/>
        <v>-5.7912561100239825E-2</v>
      </c>
      <c r="AG26" s="42">
        <f t="shared" si="9"/>
        <v>-6.2905227292717442E-2</v>
      </c>
      <c r="AH26" s="42">
        <f t="shared" si="10"/>
        <v>-6.2905227292717442E-2</v>
      </c>
    </row>
    <row r="27" spans="1:34">
      <c r="A27" s="30" t="s">
        <v>0</v>
      </c>
      <c r="B27" s="30">
        <v>2007</v>
      </c>
      <c r="C27" s="31">
        <v>-1.0317858544307663</v>
      </c>
      <c r="D27" s="31">
        <v>0.61140776500000116</v>
      </c>
      <c r="E27" s="32">
        <f t="shared" si="0"/>
        <v>-1.6431936194307675E-2</v>
      </c>
      <c r="F27" s="33">
        <v>545201.30000000005</v>
      </c>
      <c r="G27" s="33">
        <v>2560255</v>
      </c>
      <c r="H27" s="32">
        <f t="shared" si="1"/>
        <v>0.18534600709188495</v>
      </c>
      <c r="I27" s="32">
        <f t="shared" si="2"/>
        <v>0.2129480461907115</v>
      </c>
      <c r="J27" s="43">
        <v>0.12493432315770342</v>
      </c>
      <c r="K27" s="44">
        <v>0.15</v>
      </c>
      <c r="L27" s="45">
        <v>-7.8955903343538317E-2</v>
      </c>
      <c r="M27" s="36">
        <v>1.07</v>
      </c>
      <c r="N27" s="31">
        <v>1.026</v>
      </c>
      <c r="O27" s="38">
        <f t="shared" si="3"/>
        <v>1.026E-2</v>
      </c>
      <c r="P27" s="37">
        <v>0.88</v>
      </c>
      <c r="Q27" s="38">
        <v>2.2824051536925695E-3</v>
      </c>
      <c r="R27" s="39">
        <v>0.41</v>
      </c>
      <c r="S27" s="37">
        <v>0.66</v>
      </c>
      <c r="T27" s="36">
        <v>0.7</v>
      </c>
      <c r="U27" s="36">
        <v>0.63</v>
      </c>
      <c r="V27" s="36">
        <v>0.9</v>
      </c>
      <c r="W27" s="39">
        <v>0.63</v>
      </c>
      <c r="Z27" s="32">
        <f t="shared" si="4"/>
        <v>-0.14071301462954652</v>
      </c>
      <c r="AA27" s="32">
        <f t="shared" si="5"/>
        <v>-0.12042094000563719</v>
      </c>
      <c r="AB27" s="32">
        <f t="shared" si="6"/>
        <v>-0.12698789985803927</v>
      </c>
      <c r="AC27" s="46">
        <f t="shared" si="7"/>
        <v>-0.13084174852850616</v>
      </c>
      <c r="AD27" s="47"/>
      <c r="AE27" s="42">
        <f t="shared" si="11"/>
        <v>-0.10484971076935816</v>
      </c>
      <c r="AF27" s="42">
        <f t="shared" si="8"/>
        <v>-8.9729445164726779E-2</v>
      </c>
      <c r="AG27" s="42">
        <f t="shared" si="9"/>
        <v>-9.4622694328431095E-2</v>
      </c>
      <c r="AH27" s="48">
        <f t="shared" si="10"/>
        <v>-9.7494318673280331E-2</v>
      </c>
    </row>
    <row r="28" spans="1:34">
      <c r="A28" s="30" t="s">
        <v>0</v>
      </c>
      <c r="B28" s="30">
        <v>2008</v>
      </c>
      <c r="C28" s="31">
        <v>-2.3878532288239778</v>
      </c>
      <c r="D28" s="31">
        <v>0.49890349810370904</v>
      </c>
      <c r="E28" s="32">
        <f t="shared" si="0"/>
        <v>-2.8867567269276872E-2</v>
      </c>
      <c r="F28" s="33">
        <v>661631.59609746968</v>
      </c>
      <c r="G28" s="33">
        <v>2843133</v>
      </c>
      <c r="H28" s="32">
        <f t="shared" si="1"/>
        <v>0.18534600709188495</v>
      </c>
      <c r="I28" s="32">
        <f t="shared" si="2"/>
        <v>0.23271215103108778</v>
      </c>
      <c r="J28" s="43">
        <v>0.12493432315770342</v>
      </c>
      <c r="K28" s="44">
        <v>0.2</v>
      </c>
      <c r="L28" s="85">
        <v>4.0099956660941183E-2</v>
      </c>
      <c r="M28" s="36">
        <v>1.07</v>
      </c>
      <c r="N28" s="31">
        <v>-0.219</v>
      </c>
      <c r="O28" s="38">
        <f t="shared" si="3"/>
        <v>-2.1900000000000001E-3</v>
      </c>
      <c r="P28" s="37">
        <v>0.88</v>
      </c>
      <c r="Q28" s="38">
        <v>-1.0927219411398521E-2</v>
      </c>
      <c r="R28" s="39">
        <v>0.41</v>
      </c>
      <c r="S28" s="37">
        <v>0.66</v>
      </c>
      <c r="T28" s="36">
        <v>0.7</v>
      </c>
      <c r="U28" s="36">
        <v>0.63</v>
      </c>
      <c r="V28" s="36">
        <v>0.9</v>
      </c>
      <c r="W28" s="39">
        <v>0.63</v>
      </c>
      <c r="Z28" s="32">
        <f t="shared" si="4"/>
        <v>-0.26218780019609189</v>
      </c>
      <c r="AA28" s="32">
        <f t="shared" si="5"/>
        <v>-0.20620825569657569</v>
      </c>
      <c r="AB28" s="32">
        <f t="shared" si="6"/>
        <v>-0.24950448559523558</v>
      </c>
      <c r="AC28" s="46">
        <f>(E28/(I28*(1-K28-L28))+M28*O28-P28*Q28)/((1-R28)*S28+U28*W28+R28-W28)</f>
        <v>-0.27542006089671528</v>
      </c>
      <c r="AD28" s="47"/>
      <c r="AE28" s="42">
        <f t="shared" si="11"/>
        <v>-0.19536440954085113</v>
      </c>
      <c r="AF28" s="42">
        <f t="shared" si="8"/>
        <v>-0.15365228315917215</v>
      </c>
      <c r="AG28" s="42">
        <f t="shared" si="9"/>
        <v>-0.18591367130602884</v>
      </c>
      <c r="AH28" s="48">
        <f t="shared" si="10"/>
        <v>-0.20522418484974986</v>
      </c>
    </row>
    <row r="29" spans="1:34">
      <c r="A29" s="36" t="s">
        <v>0</v>
      </c>
      <c r="B29" s="36">
        <v>2009</v>
      </c>
      <c r="C29" s="31">
        <v>-1.8995681396271658</v>
      </c>
      <c r="D29" s="31">
        <v>0.49890349810370904</v>
      </c>
      <c r="E29" s="32">
        <f t="shared" si="0"/>
        <v>-2.398471637730875E-2</v>
      </c>
      <c r="F29" s="33">
        <v>661631.59609746968</v>
      </c>
      <c r="G29" s="33">
        <v>2843133</v>
      </c>
      <c r="H29" s="32">
        <f t="shared" si="1"/>
        <v>0.18534600709188495</v>
      </c>
      <c r="I29" s="32">
        <f>F29/G29</f>
        <v>0.23271215103108778</v>
      </c>
      <c r="J29" s="43">
        <v>0.12493432315770342</v>
      </c>
      <c r="K29" s="44">
        <v>0.15</v>
      </c>
      <c r="L29" s="85">
        <v>4.0099956660941183E-2</v>
      </c>
      <c r="M29" s="36">
        <v>1.07</v>
      </c>
      <c r="N29" s="31">
        <v>-3.5470000000000002</v>
      </c>
      <c r="O29" s="38">
        <f t="shared" si="3"/>
        <v>-3.5470000000000002E-2</v>
      </c>
      <c r="P29" s="37">
        <v>0.88</v>
      </c>
      <c r="Q29" s="38">
        <v>-2.6745216937892873E-2</v>
      </c>
      <c r="R29" s="39">
        <v>0.41</v>
      </c>
      <c r="S29" s="37">
        <v>0.66</v>
      </c>
      <c r="T29" s="36">
        <v>0.7</v>
      </c>
      <c r="U29" s="36">
        <v>0.63</v>
      </c>
      <c r="V29" s="36">
        <v>0.9</v>
      </c>
      <c r="W29" s="39">
        <v>0.63</v>
      </c>
      <c r="Z29" s="32">
        <f>(E29/H29+M29*O29-P29*Q29)/((1-R29)*S29+U29*W29+R29-W29)</f>
        <v>-0.25396820977907869</v>
      </c>
      <c r="AA29" s="32">
        <f>(E29/I29+M29*O29-P29*Q29)/((1-R29)*S29+U29*W29+R29-W29)</f>
        <v>-0.20745741497508466</v>
      </c>
      <c r="AB29" s="32">
        <f>(E29/(I29*(1-J29-L29))+M29*O29-P29*Q29)/((1-R29)*S29+U29*W29+R29-W29)</f>
        <v>-0.24343023473642669</v>
      </c>
      <c r="AC29" s="46">
        <f>(E29/(I29*(1-K29-L29))+M29*O29-P29*Q29)/((1-R29)*S29+U29*W29+R29-W29)</f>
        <v>-0.25017626574972623</v>
      </c>
      <c r="AD29" s="47"/>
      <c r="AE29" s="42">
        <f>(E29/(H29)+M29*O29-P29*Q29)/((1-R29)*T29+V29*W29+R29-W29)</f>
        <v>-0.18923973315512141</v>
      </c>
      <c r="AF29" s="42">
        <f>(E29/(I29)+M29*O29-P29*Q29)/((1-R29)*T29+V29*W29+R29-W29)</f>
        <v>-0.15458307118472428</v>
      </c>
      <c r="AG29" s="42">
        <f>(E29/(I29*(1-J29-L29))+M29*O29-P29*Q29)/((1-R29)*T29+V29*W29+R29-W29)</f>
        <v>-0.18138755517268218</v>
      </c>
      <c r="AH29" s="48">
        <f>(E29/(I29*(1-K29-L29))+M29*O29-P29*Q29)/((1-R29)*T29+V29*W29+R29-W29)</f>
        <v>-0.18641423591324996</v>
      </c>
    </row>
    <row r="30" spans="1:34">
      <c r="A30" s="36" t="s">
        <v>0</v>
      </c>
      <c r="B30" s="36">
        <v>2010</v>
      </c>
      <c r="C30" s="31">
        <v>-1.6303964322600697</v>
      </c>
      <c r="D30" s="31">
        <v>0.49890349810370904</v>
      </c>
      <c r="E30" s="32">
        <f>(C30-D30)/100</f>
        <v>-2.1292999303637785E-2</v>
      </c>
      <c r="F30" s="33">
        <v>661631.59609747003</v>
      </c>
      <c r="G30" s="33">
        <v>2843133</v>
      </c>
      <c r="H30" s="32">
        <f t="shared" si="1"/>
        <v>0.18534600709188495</v>
      </c>
      <c r="I30" s="32">
        <f>F30/G30</f>
        <v>0.23271215103108789</v>
      </c>
      <c r="J30" s="43">
        <v>0.124934323157703</v>
      </c>
      <c r="K30" s="44">
        <v>0.1</v>
      </c>
      <c r="L30" s="85">
        <v>4.0099956660941197E-2</v>
      </c>
      <c r="M30" s="36">
        <v>1.07</v>
      </c>
      <c r="N30" s="31">
        <v>-3.1379999999999999</v>
      </c>
      <c r="O30" s="38">
        <f t="shared" si="3"/>
        <v>-3.1379999999999998E-2</v>
      </c>
      <c r="P30" s="37">
        <v>0.88</v>
      </c>
      <c r="Q30" s="38">
        <v>-2.6745216937892873E-2</v>
      </c>
      <c r="R30" s="39">
        <v>0.41</v>
      </c>
      <c r="S30" s="37">
        <v>0.66</v>
      </c>
      <c r="T30" s="36">
        <v>0.7</v>
      </c>
      <c r="U30" s="36">
        <v>0.63</v>
      </c>
      <c r="V30" s="36">
        <v>0.9</v>
      </c>
      <c r="W30" s="39">
        <v>0.63</v>
      </c>
      <c r="Z30" s="32">
        <f>(E30/H30+M30*O30-P30*Q30)/((1-R30)*S30+U30*W30+R30-W30)</f>
        <v>-0.22059550950788892</v>
      </c>
      <c r="AA30" s="32">
        <f>(E30/I30+M30*O30-P30*Q30)/((1-R30)*S30+U30*W30+R30-W30)</f>
        <v>-0.17930445124421762</v>
      </c>
      <c r="AB30" s="32">
        <f>(E30/(I30*(1-J30-L30))+M30*O30-P30*Q30)/((1-R30)*S30+U30*W30+R30-W30)</f>
        <v>-0.21124017289622776</v>
      </c>
      <c r="AC30" s="46">
        <f>(E30/(I30*(1-K30-L30))+M30*O30-P30*Q30)/((1-R30)*S30+U30*W30+R30-W30)</f>
        <v>-0.20562901893812294</v>
      </c>
      <c r="AD30" s="47"/>
      <c r="AE30" s="42">
        <f>(E30/(H30)+M30*O30-P30*Q30)/((1-R30)*T30+V30*W30+R30-W30)</f>
        <v>-0.16437268030831251</v>
      </c>
      <c r="AF30" s="42">
        <f>(E30/(I30)+M30*O30-P30*Q30)/((1-R30)*T30+V30*W30+R30-W30)</f>
        <v>-0.13360540886789532</v>
      </c>
      <c r="AG30" s="42">
        <f>(E30/(I30*(1-J30-L30))+M30*O30-P30*Q30)/((1-R30)*T30+V30*W30+R30-W30)</f>
        <v>-0.1574017235672813</v>
      </c>
      <c r="AH30" s="48">
        <f>(E30/(I30*(1-K30-L30))+M30*O30-P30*Q30)/((1-R30)*T30+V30*W30+R30-W30)</f>
        <v>-0.1532206755587619</v>
      </c>
    </row>
    <row r="31" spans="1:34" s="49" customFormat="1">
      <c r="C31" s="50" t="s">
        <v>19</v>
      </c>
      <c r="D31" s="50"/>
      <c r="E31" s="51"/>
      <c r="F31" s="33" t="s">
        <v>68</v>
      </c>
      <c r="G31" s="33" t="s">
        <v>68</v>
      </c>
      <c r="H31" s="51"/>
      <c r="I31" s="51"/>
      <c r="J31" s="52"/>
      <c r="K31" s="53"/>
      <c r="L31" s="52"/>
      <c r="M31" s="54"/>
      <c r="N31" s="50" t="s">
        <v>109</v>
      </c>
      <c r="O31" s="55"/>
      <c r="P31" s="56"/>
      <c r="Q31" s="55"/>
      <c r="R31" s="57"/>
      <c r="S31" s="56"/>
      <c r="T31" s="54"/>
      <c r="U31" s="54"/>
      <c r="V31" s="54"/>
      <c r="W31" s="57"/>
      <c r="X31" s="58"/>
      <c r="Z31" s="32"/>
      <c r="AA31" s="32"/>
      <c r="AB31" s="32"/>
      <c r="AC31" s="41"/>
      <c r="AD31" s="32"/>
      <c r="AE31" s="42"/>
      <c r="AF31" s="42"/>
      <c r="AG31" s="42"/>
      <c r="AH31" s="42"/>
    </row>
    <row r="32" spans="1:34">
      <c r="A32" s="30" t="s">
        <v>1</v>
      </c>
      <c r="B32" s="30">
        <v>1982</v>
      </c>
      <c r="C32" s="31">
        <v>0.78236014665167641</v>
      </c>
      <c r="D32" s="31">
        <v>-1.1399999999999999</v>
      </c>
      <c r="E32" s="32">
        <f t="shared" si="0"/>
        <v>1.9223601466516763E-2</v>
      </c>
      <c r="F32" s="33">
        <v>173458.30780000001</v>
      </c>
      <c r="G32" s="33">
        <v>645963</v>
      </c>
      <c r="H32" s="32">
        <f t="shared" ref="H32:H60" si="12">AVERAGE($I$32:$I$58)</f>
        <v>0.28008566765916953</v>
      </c>
      <c r="I32" s="32">
        <f t="shared" ref="I32:I58" si="13">F32/G32</f>
        <v>0.26852669239569449</v>
      </c>
      <c r="J32" s="34">
        <v>0.15629049434878706</v>
      </c>
      <c r="K32" s="35">
        <v>0.15629049434878706</v>
      </c>
      <c r="L32" s="34">
        <v>-5.9402440739473941E-3</v>
      </c>
      <c r="M32" s="60">
        <v>0.86</v>
      </c>
      <c r="N32" s="31">
        <v>-3.1520000000000001</v>
      </c>
      <c r="O32" s="38">
        <f t="shared" si="3"/>
        <v>-3.1519999999999999E-2</v>
      </c>
      <c r="P32" s="37">
        <v>0.99</v>
      </c>
      <c r="Q32" s="38">
        <v>-3.9157734463796189E-2</v>
      </c>
      <c r="R32" s="39">
        <v>0.14000000000000001</v>
      </c>
      <c r="S32" s="37">
        <v>0.94</v>
      </c>
      <c r="T32" s="60">
        <v>0.6</v>
      </c>
      <c r="U32" s="36">
        <v>0.82</v>
      </c>
      <c r="V32" s="60">
        <v>0.7</v>
      </c>
      <c r="W32" s="39">
        <v>0.55000000000000004</v>
      </c>
      <c r="Z32" s="32">
        <f t="shared" si="4"/>
        <v>9.4529876904929394E-2</v>
      </c>
      <c r="AA32" s="32">
        <f t="shared" ref="AA32:AA58" si="14">(E32/I32+M32*O32-P32*Q32)/((1-R32)*S32+U32*W32+R32-W32)</f>
        <v>9.8008148447488758E-2</v>
      </c>
      <c r="AB32" s="32">
        <f t="shared" ref="AB32:AB58" si="15">(E32/(I32*(1-J32-L32))+M32*O32-P32*Q32)/((1-R32)*S32+U32*W32+R32-W32)</f>
        <v>0.112922324206247</v>
      </c>
      <c r="AC32" s="41">
        <f t="shared" si="7"/>
        <v>0.112922324206247</v>
      </c>
      <c r="AE32" s="42">
        <f t="shared" si="11"/>
        <v>0.1635309112893015</v>
      </c>
      <c r="AF32" s="42">
        <f t="shared" si="8"/>
        <v>0.16954810853624636</v>
      </c>
      <c r="AG32" s="42">
        <f t="shared" si="9"/>
        <v>0.19534872134579676</v>
      </c>
      <c r="AH32" s="42">
        <f t="shared" si="10"/>
        <v>0.19534872134579676</v>
      </c>
    </row>
    <row r="33" spans="1:34">
      <c r="A33" s="30" t="s">
        <v>1</v>
      </c>
      <c r="B33" s="30">
        <v>1983</v>
      </c>
      <c r="C33" s="31">
        <v>0.53338753460762967</v>
      </c>
      <c r="D33" s="31">
        <v>-1.1399999999999999</v>
      </c>
      <c r="E33" s="32">
        <f t="shared" si="0"/>
        <v>1.6733875346076298E-2</v>
      </c>
      <c r="F33" s="33">
        <v>167712.307139999</v>
      </c>
      <c r="G33" s="33">
        <v>636100</v>
      </c>
      <c r="H33" s="32">
        <f t="shared" si="12"/>
        <v>0.28008566765916953</v>
      </c>
      <c r="I33" s="32">
        <f t="shared" si="13"/>
        <v>0.26365714060682127</v>
      </c>
      <c r="J33" s="34">
        <v>0.14323379221561466</v>
      </c>
      <c r="K33" s="35">
        <v>0.14323379221561466</v>
      </c>
      <c r="L33" s="34">
        <v>-1.8307923879495504E-2</v>
      </c>
      <c r="M33" s="60">
        <v>0.86</v>
      </c>
      <c r="N33" s="31">
        <v>-3.6349999999999998</v>
      </c>
      <c r="O33" s="38">
        <f t="shared" si="3"/>
        <v>-3.635E-2</v>
      </c>
      <c r="P33" s="37">
        <v>0.99</v>
      </c>
      <c r="Q33" s="38">
        <v>-2.7184358303377194E-2</v>
      </c>
      <c r="R33" s="39">
        <v>0.14000000000000001</v>
      </c>
      <c r="S33" s="37">
        <v>0.94</v>
      </c>
      <c r="T33" s="60">
        <v>0.6</v>
      </c>
      <c r="U33" s="36">
        <v>0.82</v>
      </c>
      <c r="V33" s="60">
        <v>0.7</v>
      </c>
      <c r="W33" s="39">
        <v>0.55000000000000004</v>
      </c>
      <c r="Z33" s="32">
        <f t="shared" si="4"/>
        <v>6.5219067263508193E-2</v>
      </c>
      <c r="AA33" s="32">
        <f t="shared" si="14"/>
        <v>6.9601875572492145E-2</v>
      </c>
      <c r="AB33" s="32">
        <f t="shared" si="15"/>
        <v>8.026912048186241E-2</v>
      </c>
      <c r="AC33" s="41">
        <f t="shared" si="7"/>
        <v>8.026912048186241E-2</v>
      </c>
      <c r="AE33" s="42">
        <f t="shared" si="11"/>
        <v>0.11282500149414229</v>
      </c>
      <c r="AF33" s="42">
        <f t="shared" si="8"/>
        <v>0.12040699207998948</v>
      </c>
      <c r="AG33" s="42">
        <f t="shared" si="9"/>
        <v>0.13886067400670862</v>
      </c>
      <c r="AH33" s="42">
        <f t="shared" si="10"/>
        <v>0.13886067400670862</v>
      </c>
    </row>
    <row r="34" spans="1:34">
      <c r="A34" s="30" t="s">
        <v>1</v>
      </c>
      <c r="B34" s="30">
        <v>1984</v>
      </c>
      <c r="C34" s="31">
        <v>1.8981005442960188</v>
      </c>
      <c r="D34" s="31">
        <v>0.37</v>
      </c>
      <c r="E34" s="32">
        <f t="shared" si="0"/>
        <v>1.5281005442960188E-2</v>
      </c>
      <c r="F34" s="33">
        <v>169194.56476000001</v>
      </c>
      <c r="G34" s="33">
        <v>597700</v>
      </c>
      <c r="H34" s="32">
        <f t="shared" si="12"/>
        <v>0.28008566765916953</v>
      </c>
      <c r="I34" s="32">
        <f t="shared" si="13"/>
        <v>0.28307606618705039</v>
      </c>
      <c r="J34" s="34">
        <v>0.13650272195512389</v>
      </c>
      <c r="K34" s="35">
        <v>0.13650272195512389</v>
      </c>
      <c r="L34" s="34">
        <v>-2.9699731566029158E-2</v>
      </c>
      <c r="M34" s="60">
        <v>0.86</v>
      </c>
      <c r="N34" s="31">
        <v>-3.0539999999999998</v>
      </c>
      <c r="O34" s="38">
        <f t="shared" si="3"/>
        <v>-3.0539999999999998E-2</v>
      </c>
      <c r="P34" s="37">
        <v>0.99</v>
      </c>
      <c r="Q34" s="38">
        <v>-1.5834999929770281E-2</v>
      </c>
      <c r="R34" s="39">
        <v>0.14000000000000001</v>
      </c>
      <c r="S34" s="37">
        <v>0.94</v>
      </c>
      <c r="T34" s="60">
        <v>0.6</v>
      </c>
      <c r="U34" s="36">
        <v>0.82</v>
      </c>
      <c r="V34" s="60">
        <v>0.7</v>
      </c>
      <c r="W34" s="39">
        <v>0.55000000000000004</v>
      </c>
      <c r="Z34" s="32">
        <f t="shared" si="4"/>
        <v>5.1766631653144164E-2</v>
      </c>
      <c r="AA34" s="32">
        <f t="shared" si="14"/>
        <v>5.1088092822085998E-2</v>
      </c>
      <c r="AB34" s="32">
        <f t="shared" si="15"/>
        <v>5.8687376806531556E-2</v>
      </c>
      <c r="AC34" s="41">
        <f t="shared" si="7"/>
        <v>5.8687376806531556E-2</v>
      </c>
      <c r="AE34" s="42">
        <f t="shared" si="11"/>
        <v>8.9553109829288519E-2</v>
      </c>
      <c r="AF34" s="42">
        <f t="shared" si="8"/>
        <v>8.8379279110142275E-2</v>
      </c>
      <c r="AG34" s="42">
        <f t="shared" si="9"/>
        <v>0.10152557608852936</v>
      </c>
      <c r="AH34" s="42">
        <f t="shared" si="10"/>
        <v>0.10152557608852936</v>
      </c>
    </row>
    <row r="35" spans="1:34">
      <c r="A35" s="30" t="s">
        <v>1</v>
      </c>
      <c r="B35" s="30">
        <v>1985</v>
      </c>
      <c r="C35" s="31">
        <v>3.1908861769463881</v>
      </c>
      <c r="D35" s="31">
        <v>0.37</v>
      </c>
      <c r="E35" s="32">
        <f t="shared" si="0"/>
        <v>2.820886176946388E-2</v>
      </c>
      <c r="F35" s="33">
        <v>181534.23772</v>
      </c>
      <c r="G35" s="33">
        <v>602832</v>
      </c>
      <c r="H35" s="32">
        <f t="shared" si="12"/>
        <v>0.28008566765916953</v>
      </c>
      <c r="I35" s="32">
        <f t="shared" si="13"/>
        <v>0.30113570235156728</v>
      </c>
      <c r="J35" s="34">
        <v>0.1255722788439394</v>
      </c>
      <c r="K35" s="35">
        <v>0.1255722788439394</v>
      </c>
      <c r="L35" s="34">
        <v>-2.9221665698115688E-2</v>
      </c>
      <c r="M35" s="60">
        <v>0.86</v>
      </c>
      <c r="N35" s="31">
        <v>-3.2280000000000002</v>
      </c>
      <c r="O35" s="38">
        <f t="shared" si="3"/>
        <v>-3.2280000000000003E-2</v>
      </c>
      <c r="P35" s="37">
        <v>0.99</v>
      </c>
      <c r="Q35" s="38">
        <v>-8.6677179500327228E-3</v>
      </c>
      <c r="R35" s="39">
        <v>0.14000000000000001</v>
      </c>
      <c r="S35" s="37">
        <v>0.94</v>
      </c>
      <c r="T35" s="60">
        <v>0.6</v>
      </c>
      <c r="U35" s="36">
        <v>0.82</v>
      </c>
      <c r="V35" s="60">
        <v>0.7</v>
      </c>
      <c r="W35" s="39">
        <v>0.55000000000000004</v>
      </c>
      <c r="Z35" s="32">
        <f t="shared" si="4"/>
        <v>9.5991713295925193E-2</v>
      </c>
      <c r="AA35" s="32">
        <f t="shared" si="14"/>
        <v>8.770326967147335E-2</v>
      </c>
      <c r="AB35" s="32">
        <f t="shared" si="15"/>
        <v>9.9462139491270959E-2</v>
      </c>
      <c r="AC35" s="41">
        <f t="shared" si="7"/>
        <v>9.9462139491270959E-2</v>
      </c>
      <c r="AE35" s="42">
        <f t="shared" si="11"/>
        <v>0.1660597989278185</v>
      </c>
      <c r="AF35" s="42">
        <f t="shared" si="8"/>
        <v>0.15172129787973415</v>
      </c>
      <c r="AG35" s="42">
        <f t="shared" si="9"/>
        <v>0.17206342420343293</v>
      </c>
      <c r="AH35" s="42">
        <f t="shared" si="10"/>
        <v>0.17206342420343293</v>
      </c>
    </row>
    <row r="36" spans="1:34">
      <c r="A36" s="30" t="s">
        <v>1</v>
      </c>
      <c r="B36" s="30">
        <v>1986</v>
      </c>
      <c r="C36" s="31">
        <v>3.6179462997526812</v>
      </c>
      <c r="D36" s="31">
        <v>0.37</v>
      </c>
      <c r="E36" s="32">
        <f t="shared" si="0"/>
        <v>3.2479462997526812E-2</v>
      </c>
      <c r="F36" s="33">
        <v>241283.326299999</v>
      </c>
      <c r="G36" s="33">
        <v>865514</v>
      </c>
      <c r="H36" s="32">
        <f t="shared" si="12"/>
        <v>0.28008566765916953</v>
      </c>
      <c r="I36" s="32">
        <f t="shared" si="13"/>
        <v>0.27877460826745609</v>
      </c>
      <c r="J36" s="34">
        <v>5.9495916703838629E-2</v>
      </c>
      <c r="K36" s="35">
        <v>5.9495916703838629E-2</v>
      </c>
      <c r="L36" s="34">
        <v>-2.1975954837847096E-2</v>
      </c>
      <c r="M36" s="60">
        <v>0.86</v>
      </c>
      <c r="N36" s="31">
        <v>-3.3450000000000002</v>
      </c>
      <c r="O36" s="38">
        <f t="shared" si="3"/>
        <v>-3.3450000000000001E-2</v>
      </c>
      <c r="P36" s="37">
        <v>0.99</v>
      </c>
      <c r="Q36" s="38">
        <v>-4.0767311985980678E-3</v>
      </c>
      <c r="R36" s="39">
        <v>0.14000000000000001</v>
      </c>
      <c r="S36" s="37">
        <v>0.94</v>
      </c>
      <c r="T36" s="60">
        <v>0.6</v>
      </c>
      <c r="U36" s="36">
        <v>0.82</v>
      </c>
      <c r="V36" s="60">
        <v>0.7</v>
      </c>
      <c r="W36" s="39">
        <v>0.55000000000000004</v>
      </c>
      <c r="Z36" s="32">
        <f t="shared" si="4"/>
        <v>0.10740707155073607</v>
      </c>
      <c r="AA36" s="32">
        <f t="shared" si="14"/>
        <v>0.10804913041944726</v>
      </c>
      <c r="AB36" s="32">
        <f t="shared" si="15"/>
        <v>0.11339617772839852</v>
      </c>
      <c r="AC36" s="41">
        <f t="shared" si="7"/>
        <v>0.11339617772839852</v>
      </c>
      <c r="AE36" s="42">
        <f t="shared" si="11"/>
        <v>0.18580767123257685</v>
      </c>
      <c r="AF36" s="42">
        <f t="shared" si="8"/>
        <v>0.1869183938457811</v>
      </c>
      <c r="AG36" s="42">
        <f t="shared" si="9"/>
        <v>0.19616845898676522</v>
      </c>
      <c r="AH36" s="42">
        <f t="shared" si="10"/>
        <v>0.19616845898676522</v>
      </c>
    </row>
    <row r="37" spans="1:34">
      <c r="A37" s="30" t="s">
        <v>1</v>
      </c>
      <c r="B37" s="30">
        <v>1987</v>
      </c>
      <c r="C37" s="31">
        <v>3.2361455900593095</v>
      </c>
      <c r="D37" s="31">
        <v>0.37</v>
      </c>
      <c r="E37" s="32">
        <f t="shared" si="0"/>
        <v>2.8661455900593092E-2</v>
      </c>
      <c r="F37" s="33">
        <v>291952.09179999901</v>
      </c>
      <c r="G37" s="33">
        <v>1071381</v>
      </c>
      <c r="H37" s="32">
        <f t="shared" si="12"/>
        <v>0.28008566765916953</v>
      </c>
      <c r="I37" s="32">
        <f t="shared" si="13"/>
        <v>0.27250071804521359</v>
      </c>
      <c r="J37" s="34">
        <v>5.3195803717804996E-2</v>
      </c>
      <c r="K37" s="35">
        <v>5.3195803717804996E-2</v>
      </c>
      <c r="L37" s="34">
        <v>-1.9067494903134068E-2</v>
      </c>
      <c r="M37" s="60">
        <v>0.86</v>
      </c>
      <c r="N37" s="31">
        <v>-4.4909999999999997</v>
      </c>
      <c r="O37" s="38">
        <f t="shared" si="3"/>
        <v>-4.4909999999999999E-2</v>
      </c>
      <c r="P37" s="37">
        <v>0.99</v>
      </c>
      <c r="Q37" s="38">
        <v>5.3430160407028592E-4</v>
      </c>
      <c r="R37" s="39">
        <v>0.14000000000000001</v>
      </c>
      <c r="S37" s="37">
        <v>0.94</v>
      </c>
      <c r="T37" s="60">
        <v>0.6</v>
      </c>
      <c r="U37" s="36">
        <v>0.82</v>
      </c>
      <c r="V37" s="60">
        <v>0.7</v>
      </c>
      <c r="W37" s="39">
        <v>0.55000000000000004</v>
      </c>
      <c r="Z37" s="32">
        <f t="shared" si="4"/>
        <v>7.4381298714327609E-2</v>
      </c>
      <c r="AA37" s="32">
        <f t="shared" si="14"/>
        <v>7.7734658514726759E-2</v>
      </c>
      <c r="AB37" s="32">
        <f t="shared" si="15"/>
        <v>8.211001728458589E-2</v>
      </c>
      <c r="AC37" s="41">
        <f t="shared" si="7"/>
        <v>8.211001728458589E-2</v>
      </c>
      <c r="AE37" s="42">
        <f t="shared" si="11"/>
        <v>0.12867510209358429</v>
      </c>
      <c r="AF37" s="42">
        <f t="shared" si="8"/>
        <v>0.13447620965867396</v>
      </c>
      <c r="AG37" s="42">
        <f t="shared" si="9"/>
        <v>0.14204531299700054</v>
      </c>
      <c r="AH37" s="42">
        <f t="shared" si="10"/>
        <v>0.14204531299700054</v>
      </c>
    </row>
    <row r="38" spans="1:34">
      <c r="A38" s="30" t="s">
        <v>1</v>
      </c>
      <c r="B38" s="30">
        <v>1988</v>
      </c>
      <c r="C38" s="31">
        <v>4.1858590904557422</v>
      </c>
      <c r="D38" s="31">
        <v>0.78</v>
      </c>
      <c r="E38" s="32">
        <f t="shared" si="0"/>
        <v>3.4058590904557422E-2</v>
      </c>
      <c r="F38" s="33">
        <v>320114.979029999</v>
      </c>
      <c r="G38" s="33">
        <v>1152318</v>
      </c>
      <c r="H38" s="32">
        <f t="shared" si="12"/>
        <v>0.28008566765916953</v>
      </c>
      <c r="I38" s="32">
        <f t="shared" si="13"/>
        <v>0.27780090133973345</v>
      </c>
      <c r="J38" s="34">
        <v>4.4408968834451154E-2</v>
      </c>
      <c r="K38" s="35">
        <v>4.4408968834451154E-2</v>
      </c>
      <c r="L38" s="34">
        <v>-3.9580925095292735E-2</v>
      </c>
      <c r="M38" s="60">
        <v>0.86</v>
      </c>
      <c r="N38" s="31">
        <v>-3.6160000000000001</v>
      </c>
      <c r="O38" s="38">
        <f t="shared" si="3"/>
        <v>-3.6159999999999998E-2</v>
      </c>
      <c r="P38" s="37">
        <v>0.99</v>
      </c>
      <c r="Q38" s="38">
        <v>1.8253419441549405E-2</v>
      </c>
      <c r="R38" s="39">
        <v>0.14000000000000001</v>
      </c>
      <c r="S38" s="37">
        <v>0.94</v>
      </c>
      <c r="T38" s="60">
        <v>0.6</v>
      </c>
      <c r="U38" s="36">
        <v>0.82</v>
      </c>
      <c r="V38" s="60">
        <v>0.7</v>
      </c>
      <c r="W38" s="39">
        <v>0.55000000000000004</v>
      </c>
      <c r="Z38" s="32">
        <f t="shared" si="4"/>
        <v>8.5274470192704788E-2</v>
      </c>
      <c r="AA38" s="32">
        <f t="shared" si="14"/>
        <v>8.6451890904069739E-2</v>
      </c>
      <c r="AB38" s="32">
        <f t="shared" si="15"/>
        <v>8.7152142061957705E-2</v>
      </c>
      <c r="AC38" s="41">
        <f t="shared" si="7"/>
        <v>8.7152142061957705E-2</v>
      </c>
      <c r="AE38" s="42">
        <f t="shared" si="11"/>
        <v>0.14751962318061804</v>
      </c>
      <c r="AF38" s="42">
        <f t="shared" si="8"/>
        <v>0.14955648907111374</v>
      </c>
      <c r="AG38" s="42">
        <f t="shared" si="9"/>
        <v>0.15076788078905679</v>
      </c>
      <c r="AH38" s="42">
        <f t="shared" si="10"/>
        <v>0.15076788078905679</v>
      </c>
    </row>
    <row r="39" spans="1:34">
      <c r="A39" s="30" t="s">
        <v>1</v>
      </c>
      <c r="B39" s="30">
        <v>1989</v>
      </c>
      <c r="C39" s="31">
        <v>4.8972672753313704</v>
      </c>
      <c r="D39" s="31">
        <v>0.78</v>
      </c>
      <c r="E39" s="32">
        <f t="shared" si="0"/>
        <v>4.1172672753313704E-2</v>
      </c>
      <c r="F39" s="33">
        <v>336022.67073999898</v>
      </c>
      <c r="G39" s="33">
        <v>1174060</v>
      </c>
      <c r="H39" s="32">
        <f t="shared" si="12"/>
        <v>0.28008566765916953</v>
      </c>
      <c r="I39" s="32">
        <f t="shared" si="13"/>
        <v>0.28620570561981412</v>
      </c>
      <c r="J39" s="34">
        <v>4.6844373404335483E-2</v>
      </c>
      <c r="K39" s="35">
        <v>4.6844373404335483E-2</v>
      </c>
      <c r="L39" s="34">
        <v>-4.8045516422735648E-2</v>
      </c>
      <c r="M39" s="60">
        <v>0.86</v>
      </c>
      <c r="N39" s="31">
        <v>-2.6040000000000001</v>
      </c>
      <c r="O39" s="38">
        <f t="shared" si="3"/>
        <v>-2.6040000000000001E-2</v>
      </c>
      <c r="P39" s="37">
        <v>0.99</v>
      </c>
      <c r="Q39" s="38">
        <v>1.845293859432369E-2</v>
      </c>
      <c r="R39" s="39">
        <v>0.14000000000000001</v>
      </c>
      <c r="S39" s="37">
        <v>0.94</v>
      </c>
      <c r="T39" s="60">
        <v>0.6</v>
      </c>
      <c r="U39" s="36">
        <v>0.82</v>
      </c>
      <c r="V39" s="60">
        <v>0.7</v>
      </c>
      <c r="W39" s="39">
        <v>0.55000000000000004</v>
      </c>
      <c r="Z39" s="32">
        <f t="shared" si="4"/>
        <v>0.12519128210131666</v>
      </c>
      <c r="AA39" s="32">
        <f t="shared" si="14"/>
        <v>0.12149060028295156</v>
      </c>
      <c r="AB39" s="32">
        <f t="shared" si="15"/>
        <v>0.12128741516237136</v>
      </c>
      <c r="AC39" s="41">
        <f t="shared" si="7"/>
        <v>0.12128741516237136</v>
      </c>
      <c r="AE39" s="42">
        <f t="shared" si="11"/>
        <v>0.2165732688734387</v>
      </c>
      <c r="AF39" s="42">
        <f t="shared" si="8"/>
        <v>0.21017131543857243</v>
      </c>
      <c r="AG39" s="42">
        <f t="shared" si="9"/>
        <v>0.20981981759453819</v>
      </c>
      <c r="AH39" s="42">
        <f t="shared" si="10"/>
        <v>0.20981981759453819</v>
      </c>
    </row>
    <row r="40" spans="1:34">
      <c r="A40" s="30" t="s">
        <v>1</v>
      </c>
      <c r="B40" s="30">
        <v>1990</v>
      </c>
      <c r="C40" s="31">
        <v>2.8413259576928671</v>
      </c>
      <c r="D40" s="31">
        <v>0.78</v>
      </c>
      <c r="E40" s="32">
        <f t="shared" si="0"/>
        <v>2.0613259576928673E-2</v>
      </c>
      <c r="F40" s="33">
        <v>393203.09671999898</v>
      </c>
      <c r="G40" s="33">
        <v>1548183</v>
      </c>
      <c r="H40" s="32">
        <f t="shared" si="12"/>
        <v>0.28008566765916953</v>
      </c>
      <c r="I40" s="32">
        <f t="shared" si="13"/>
        <v>0.25397714399395871</v>
      </c>
      <c r="J40" s="34">
        <v>5.4947602895634919E-2</v>
      </c>
      <c r="K40" s="35">
        <v>5.4947602895634919E-2</v>
      </c>
      <c r="L40" s="34">
        <v>-5.7845560149673854E-2</v>
      </c>
      <c r="M40" s="60">
        <v>0.86</v>
      </c>
      <c r="N40" s="31">
        <v>0.17499999999999999</v>
      </c>
      <c r="O40" s="38">
        <f t="shared" si="3"/>
        <v>1.7499999999999998E-3</v>
      </c>
      <c r="P40" s="37">
        <v>0.99</v>
      </c>
      <c r="Q40" s="38">
        <v>1.2409689364123859E-2</v>
      </c>
      <c r="R40" s="39">
        <v>0.14000000000000001</v>
      </c>
      <c r="S40" s="37">
        <v>0.94</v>
      </c>
      <c r="T40" s="60">
        <v>0.6</v>
      </c>
      <c r="U40" s="36">
        <v>0.82</v>
      </c>
      <c r="V40" s="60">
        <v>0.7</v>
      </c>
      <c r="W40" s="39">
        <v>0.55000000000000004</v>
      </c>
      <c r="Z40" s="32">
        <f t="shared" si="4"/>
        <v>7.3952995666171709E-2</v>
      </c>
      <c r="AA40" s="32">
        <f t="shared" si="14"/>
        <v>8.2859990681630358E-2</v>
      </c>
      <c r="AB40" s="32">
        <f t="shared" si="15"/>
        <v>8.2583885212773114E-2</v>
      </c>
      <c r="AC40" s="41">
        <f t="shared" si="7"/>
        <v>8.2583885212773114E-2</v>
      </c>
      <c r="AE40" s="42">
        <f t="shared" si="11"/>
        <v>0.12793416398950358</v>
      </c>
      <c r="AF40" s="42">
        <f t="shared" si="8"/>
        <v>0.14334272115066565</v>
      </c>
      <c r="AG40" s="42">
        <f t="shared" si="9"/>
        <v>0.14286507555953054</v>
      </c>
      <c r="AH40" s="42">
        <f t="shared" si="10"/>
        <v>0.14286507555953054</v>
      </c>
    </row>
    <row r="41" spans="1:34">
      <c r="A41" s="30" t="s">
        <v>1</v>
      </c>
      <c r="B41" s="30">
        <v>1991</v>
      </c>
      <c r="C41" s="31">
        <v>-1.3973009330114226</v>
      </c>
      <c r="D41" s="31">
        <v>0.78</v>
      </c>
      <c r="E41" s="32">
        <f t="shared" si="0"/>
        <v>-2.1773009330114227E-2</v>
      </c>
      <c r="F41" s="33">
        <v>394123.27574999898</v>
      </c>
      <c r="G41" s="33">
        <v>1808584</v>
      </c>
      <c r="H41" s="32">
        <f t="shared" si="12"/>
        <v>0.28008566765916953</v>
      </c>
      <c r="I41" s="32">
        <f t="shared" si="13"/>
        <v>0.21791814798206718</v>
      </c>
      <c r="J41" s="34">
        <v>5.9579589733346469E-2</v>
      </c>
      <c r="K41" s="35">
        <v>5.9579589733346469E-2</v>
      </c>
      <c r="L41" s="34">
        <v>-4.5657942915608977E-2</v>
      </c>
      <c r="M41" s="60">
        <v>0.86</v>
      </c>
      <c r="N41" s="31">
        <v>1.4670000000000001</v>
      </c>
      <c r="O41" s="38">
        <f t="shared" si="3"/>
        <v>1.4670000000000001E-2</v>
      </c>
      <c r="P41" s="37">
        <v>0.99</v>
      </c>
      <c r="Q41" s="38">
        <v>-1.2166450666185269E-2</v>
      </c>
      <c r="R41" s="39">
        <v>0.14000000000000001</v>
      </c>
      <c r="S41" s="37">
        <v>0.94</v>
      </c>
      <c r="T41" s="60">
        <v>0.6</v>
      </c>
      <c r="U41" s="36">
        <v>0.82</v>
      </c>
      <c r="V41" s="60">
        <v>0.7</v>
      </c>
      <c r="W41" s="39">
        <v>0.55000000000000004</v>
      </c>
      <c r="Z41" s="32">
        <f t="shared" si="4"/>
        <v>-6.2486434381209072E-2</v>
      </c>
      <c r="AA41" s="32">
        <f t="shared" si="14"/>
        <v>-8.8595146955478099E-2</v>
      </c>
      <c r="AB41" s="32">
        <f t="shared" si="15"/>
        <v>-9.0255850029045057E-2</v>
      </c>
      <c r="AC41" s="41">
        <f t="shared" si="7"/>
        <v>-9.0255850029045057E-2</v>
      </c>
      <c r="AE41" s="42">
        <f t="shared" si="11"/>
        <v>-0.10809771357107738</v>
      </c>
      <c r="AF41" s="42">
        <f t="shared" si="8"/>
        <v>-0.15326419108754197</v>
      </c>
      <c r="AG41" s="42">
        <f t="shared" si="9"/>
        <v>-0.15613710593619326</v>
      </c>
      <c r="AH41" s="42">
        <f t="shared" si="10"/>
        <v>-0.15613710593619326</v>
      </c>
    </row>
    <row r="42" spans="1:34">
      <c r="A42" s="30" t="s">
        <v>1</v>
      </c>
      <c r="B42" s="30">
        <v>1992</v>
      </c>
      <c r="C42" s="31">
        <v>-1.3641241258525905</v>
      </c>
      <c r="D42" s="31">
        <v>0.48</v>
      </c>
      <c r="E42" s="32">
        <f t="shared" si="0"/>
        <v>-1.8441241258525906E-2</v>
      </c>
      <c r="F42" s="33">
        <v>423125.33963</v>
      </c>
      <c r="G42" s="33">
        <v>2062247</v>
      </c>
      <c r="H42" s="32">
        <f t="shared" si="12"/>
        <v>0.28008566765916953</v>
      </c>
      <c r="I42" s="32">
        <f t="shared" si="13"/>
        <v>0.20517684818064955</v>
      </c>
      <c r="J42" s="34">
        <v>5.3440711789150525E-2</v>
      </c>
      <c r="K42" s="35">
        <v>5.3440711789150525E-2</v>
      </c>
      <c r="L42" s="34">
        <v>-4.3699313863745558E-2</v>
      </c>
      <c r="M42" s="60">
        <v>0.86</v>
      </c>
      <c r="N42" s="31">
        <v>1.452</v>
      </c>
      <c r="O42" s="38">
        <f t="shared" si="3"/>
        <v>1.452E-2</v>
      </c>
      <c r="P42" s="37">
        <v>0.99</v>
      </c>
      <c r="Q42" s="38">
        <v>-1.726498772521828E-2</v>
      </c>
      <c r="R42" s="39">
        <v>0.14000000000000001</v>
      </c>
      <c r="S42" s="37">
        <v>0.94</v>
      </c>
      <c r="T42" s="60">
        <v>0.6</v>
      </c>
      <c r="U42" s="36">
        <v>0.82</v>
      </c>
      <c r="V42" s="60">
        <v>0.7</v>
      </c>
      <c r="W42" s="39">
        <v>0.55000000000000004</v>
      </c>
      <c r="Z42" s="32">
        <f t="shared" si="4"/>
        <v>-4.2691186130527047E-2</v>
      </c>
      <c r="AA42" s="32">
        <f t="shared" si="14"/>
        <v>-7.0991523035693269E-2</v>
      </c>
      <c r="AB42" s="32">
        <f t="shared" si="15"/>
        <v>-7.2032454651186309E-2</v>
      </c>
      <c r="AC42" s="41">
        <f t="shared" si="7"/>
        <v>-7.2032454651186309E-2</v>
      </c>
      <c r="AE42" s="42">
        <f t="shared" si="11"/>
        <v>-7.3853143583033964E-2</v>
      </c>
      <c r="AF42" s="42">
        <f t="shared" si="8"/>
        <v>-0.12281099728415044</v>
      </c>
      <c r="AG42" s="42">
        <f t="shared" si="9"/>
        <v>-0.12461174537824371</v>
      </c>
      <c r="AH42" s="42">
        <f t="shared" si="10"/>
        <v>-0.12461174537824371</v>
      </c>
    </row>
    <row r="43" spans="1:34">
      <c r="A43" s="30" t="s">
        <v>1</v>
      </c>
      <c r="B43" s="30">
        <v>1993</v>
      </c>
      <c r="C43" s="31">
        <v>-1.3068638334727822</v>
      </c>
      <c r="D43" s="31">
        <v>0.48</v>
      </c>
      <c r="E43" s="32">
        <f t="shared" si="0"/>
        <v>-1.7868638334727821E-2</v>
      </c>
      <c r="F43" s="33">
        <v>382714.28759000002</v>
      </c>
      <c r="G43" s="33">
        <v>2004391</v>
      </c>
      <c r="H43" s="32">
        <f t="shared" si="12"/>
        <v>0.28008566765916953</v>
      </c>
      <c r="I43" s="32">
        <f t="shared" si="13"/>
        <v>0.19093793954872079</v>
      </c>
      <c r="J43" s="34">
        <v>5.0497763359023937E-2</v>
      </c>
      <c r="K43" s="35">
        <v>5.0497763359023937E-2</v>
      </c>
      <c r="L43" s="34">
        <v>-3.0742000451309679E-2</v>
      </c>
      <c r="M43" s="60">
        <v>0.86</v>
      </c>
      <c r="N43" s="31">
        <v>-1.504</v>
      </c>
      <c r="O43" s="38">
        <f t="shared" si="3"/>
        <v>-1.504E-2</v>
      </c>
      <c r="P43" s="37">
        <v>0.99</v>
      </c>
      <c r="Q43" s="38">
        <v>-1.6663439412478359E-2</v>
      </c>
      <c r="R43" s="39">
        <v>0.14000000000000001</v>
      </c>
      <c r="S43" s="37">
        <v>0.94</v>
      </c>
      <c r="T43" s="60">
        <v>0.6</v>
      </c>
      <c r="U43" s="36">
        <v>0.82</v>
      </c>
      <c r="V43" s="60">
        <v>0.7</v>
      </c>
      <c r="W43" s="39">
        <v>0.55000000000000004</v>
      </c>
      <c r="Z43" s="32">
        <f t="shared" si="4"/>
        <v>-7.0914341156623498E-2</v>
      </c>
      <c r="AA43" s="32">
        <f t="shared" si="14"/>
        <v>-0.10598196700416139</v>
      </c>
      <c r="AB43" s="32">
        <f t="shared" si="15"/>
        <v>-0.10820244502184141</v>
      </c>
      <c r="AC43" s="41">
        <f t="shared" si="7"/>
        <v>-0.10820244502184141</v>
      </c>
      <c r="AE43" s="42">
        <f t="shared" si="11"/>
        <v>-0.12267747734915685</v>
      </c>
      <c r="AF43" s="42">
        <f t="shared" si="8"/>
        <v>-0.18334232744060019</v>
      </c>
      <c r="AG43" s="42">
        <f t="shared" si="9"/>
        <v>-0.18718361874043202</v>
      </c>
      <c r="AH43" s="42">
        <f t="shared" si="10"/>
        <v>-0.18718361874043202</v>
      </c>
    </row>
    <row r="44" spans="1:34">
      <c r="A44" s="30" t="s">
        <v>1</v>
      </c>
      <c r="B44" s="30">
        <v>1994</v>
      </c>
      <c r="C44" s="31">
        <v>-1.554220919746383</v>
      </c>
      <c r="D44" s="31">
        <v>0.48</v>
      </c>
      <c r="E44" s="32">
        <f t="shared" si="0"/>
        <v>-2.034220919746383E-2</v>
      </c>
      <c r="F44" s="33">
        <v>431945.36642999901</v>
      </c>
      <c r="G44" s="33">
        <v>2146244</v>
      </c>
      <c r="H44" s="32">
        <f t="shared" si="12"/>
        <v>0.28008566765916953</v>
      </c>
      <c r="I44" s="32">
        <f t="shared" si="13"/>
        <v>0.20125641186649748</v>
      </c>
      <c r="J44" s="34">
        <v>4.2991131986054323E-2</v>
      </c>
      <c r="K44" s="35">
        <v>4.2991131986054323E-2</v>
      </c>
      <c r="L44" s="34">
        <v>-3.3783499973766029E-3</v>
      </c>
      <c r="M44" s="60">
        <v>0.86</v>
      </c>
      <c r="N44" s="31">
        <v>-0.20300000000000001</v>
      </c>
      <c r="O44" s="38">
        <f t="shared" si="3"/>
        <v>-2.0300000000000001E-3</v>
      </c>
      <c r="P44" s="37">
        <v>0.99</v>
      </c>
      <c r="Q44" s="38">
        <v>-4.3154794734190892E-3</v>
      </c>
      <c r="R44" s="39">
        <v>0.14000000000000001</v>
      </c>
      <c r="S44" s="37">
        <v>0.94</v>
      </c>
      <c r="T44" s="60">
        <v>0.6</v>
      </c>
      <c r="U44" s="36">
        <v>0.82</v>
      </c>
      <c r="V44" s="60">
        <v>0.7</v>
      </c>
      <c r="W44" s="39">
        <v>0.55000000000000004</v>
      </c>
      <c r="Z44" s="32">
        <f t="shared" si="4"/>
        <v>-8.2531200055586298E-2</v>
      </c>
      <c r="AA44" s="32">
        <f t="shared" si="14"/>
        <v>-0.11602255165602958</v>
      </c>
      <c r="AB44" s="32">
        <f t="shared" si="15"/>
        <v>-0.12093078392695458</v>
      </c>
      <c r="AC44" s="41">
        <f t="shared" si="7"/>
        <v>-0.12093078392695458</v>
      </c>
      <c r="AE44" s="42">
        <f t="shared" si="11"/>
        <v>-0.14277393345664974</v>
      </c>
      <c r="AF44" s="42">
        <f t="shared" si="8"/>
        <v>-0.20071192541065486</v>
      </c>
      <c r="AG44" s="42">
        <f t="shared" si="9"/>
        <v>-0.20920286734736301</v>
      </c>
      <c r="AH44" s="42">
        <f t="shared" si="10"/>
        <v>-0.20920286734736301</v>
      </c>
    </row>
    <row r="45" spans="1:34">
      <c r="A45" s="30" t="s">
        <v>1</v>
      </c>
      <c r="B45" s="30">
        <v>1995</v>
      </c>
      <c r="C45" s="31">
        <v>-1.4831746953581402</v>
      </c>
      <c r="D45" s="31">
        <v>0.48</v>
      </c>
      <c r="E45" s="32">
        <f t="shared" si="0"/>
        <v>-1.96317469535814E-2</v>
      </c>
      <c r="F45" s="33">
        <v>531046.50919000001</v>
      </c>
      <c r="G45" s="33">
        <v>2522628</v>
      </c>
      <c r="H45" s="32">
        <f t="shared" si="12"/>
        <v>0.28008566765916953</v>
      </c>
      <c r="I45" s="32">
        <f t="shared" si="13"/>
        <v>0.21051320654095651</v>
      </c>
      <c r="J45" s="34">
        <v>3.5636958532043871E-2</v>
      </c>
      <c r="K45" s="35">
        <v>3.5636958532043871E-2</v>
      </c>
      <c r="L45" s="34">
        <v>5.1841124371138358E-3</v>
      </c>
      <c r="M45" s="60">
        <v>0.86</v>
      </c>
      <c r="N45" s="31">
        <v>0.154</v>
      </c>
      <c r="O45" s="38">
        <f t="shared" si="3"/>
        <v>1.5399999999999999E-3</v>
      </c>
      <c r="P45" s="37">
        <v>0.99</v>
      </c>
      <c r="Q45" s="38">
        <v>-5.4567385683651727E-3</v>
      </c>
      <c r="R45" s="39">
        <v>0.14000000000000001</v>
      </c>
      <c r="S45" s="37">
        <v>0.94</v>
      </c>
      <c r="T45" s="60">
        <v>0.6</v>
      </c>
      <c r="U45" s="36">
        <v>0.82</v>
      </c>
      <c r="V45" s="60">
        <v>0.7</v>
      </c>
      <c r="W45" s="39">
        <v>0.55000000000000004</v>
      </c>
      <c r="Z45" s="32">
        <f t="shared" si="4"/>
        <v>-7.4600148046801151E-2</v>
      </c>
      <c r="AA45" s="32">
        <f t="shared" si="14"/>
        <v>-0.10187194941827485</v>
      </c>
      <c r="AB45" s="32">
        <f t="shared" si="15"/>
        <v>-0.1065444795338025</v>
      </c>
      <c r="AC45" s="41">
        <f t="shared" si="7"/>
        <v>-0.1065444795338025</v>
      </c>
      <c r="AE45" s="42">
        <f t="shared" si="11"/>
        <v>-0.12905369806711386</v>
      </c>
      <c r="AF45" s="42">
        <f t="shared" si="8"/>
        <v>-0.17623224813825392</v>
      </c>
      <c r="AG45" s="42">
        <f t="shared" si="9"/>
        <v>-0.18431543974747833</v>
      </c>
      <c r="AH45" s="42">
        <f t="shared" si="10"/>
        <v>-0.18431543974747833</v>
      </c>
    </row>
    <row r="46" spans="1:34">
      <c r="A46" s="30" t="s">
        <v>1</v>
      </c>
      <c r="B46" s="30">
        <v>1996</v>
      </c>
      <c r="C46" s="31">
        <v>-0.46924886808741939</v>
      </c>
      <c r="D46" s="31">
        <v>0.11</v>
      </c>
      <c r="E46" s="32">
        <f t="shared" si="0"/>
        <v>-5.792488680874194E-3</v>
      </c>
      <c r="F46" s="33">
        <v>531067.17486000003</v>
      </c>
      <c r="G46" s="33">
        <v>2438571</v>
      </c>
      <c r="H46" s="32">
        <f t="shared" si="12"/>
        <v>0.28008566765916953</v>
      </c>
      <c r="I46" s="32">
        <f t="shared" si="13"/>
        <v>0.21777802444956493</v>
      </c>
      <c r="J46" s="34">
        <v>4.4353386145722713E-2</v>
      </c>
      <c r="K46" s="35">
        <v>4.4353386145722713E-2</v>
      </c>
      <c r="L46" s="34">
        <v>-1.5832928561020736E-3</v>
      </c>
      <c r="M46" s="60">
        <v>0.86</v>
      </c>
      <c r="N46" s="31">
        <v>-0.71</v>
      </c>
      <c r="O46" s="38">
        <f t="shared" si="3"/>
        <v>-7.0999999999999995E-3</v>
      </c>
      <c r="P46" s="37">
        <v>0.99</v>
      </c>
      <c r="Q46" s="38">
        <v>-1.6045170863538097E-3</v>
      </c>
      <c r="R46" s="39">
        <v>0.14000000000000001</v>
      </c>
      <c r="S46" s="37">
        <v>0.94</v>
      </c>
      <c r="T46" s="60">
        <v>0.6</v>
      </c>
      <c r="U46" s="36">
        <v>0.82</v>
      </c>
      <c r="V46" s="60">
        <v>0.7</v>
      </c>
      <c r="W46" s="39">
        <v>0.55000000000000004</v>
      </c>
      <c r="Z46" s="32">
        <f t="shared" si="4"/>
        <v>-2.9666423527382323E-2</v>
      </c>
      <c r="AA46" s="32">
        <f t="shared" si="14"/>
        <v>-3.6632517385878395E-2</v>
      </c>
      <c r="AB46" s="32">
        <f t="shared" si="15"/>
        <v>-3.8031662699148643E-2</v>
      </c>
      <c r="AC46" s="41">
        <f t="shared" si="7"/>
        <v>-3.8031662699148643E-2</v>
      </c>
      <c r="AE46" s="42">
        <f t="shared" si="11"/>
        <v>-5.1321100089935949E-2</v>
      </c>
      <c r="AF46" s="42">
        <f t="shared" si="8"/>
        <v>-6.3372016838218165E-2</v>
      </c>
      <c r="AG46" s="42">
        <f t="shared" si="9"/>
        <v>-6.5792452742682E-2</v>
      </c>
      <c r="AH46" s="42">
        <f t="shared" si="10"/>
        <v>-6.5792452742682E-2</v>
      </c>
    </row>
    <row r="47" spans="1:34">
      <c r="A47" s="30" t="s">
        <v>1</v>
      </c>
      <c r="B47" s="30">
        <v>1997</v>
      </c>
      <c r="C47" s="31">
        <v>0.23339646691482713</v>
      </c>
      <c r="D47" s="31">
        <v>0.11</v>
      </c>
      <c r="E47" s="32">
        <f t="shared" si="0"/>
        <v>1.2339646691482712E-3</v>
      </c>
      <c r="F47" s="33">
        <v>508832.59642000002</v>
      </c>
      <c r="G47" s="33">
        <v>2160565</v>
      </c>
      <c r="H47" s="32">
        <f t="shared" si="12"/>
        <v>0.28008566765916953</v>
      </c>
      <c r="I47" s="32">
        <f t="shared" si="13"/>
        <v>0.23550904343076928</v>
      </c>
      <c r="J47" s="34">
        <v>4.3230765899373996E-2</v>
      </c>
      <c r="K47" s="35">
        <v>4.3230765899373996E-2</v>
      </c>
      <c r="L47" s="34">
        <v>4.6831407293119265E-3</v>
      </c>
      <c r="M47" s="60">
        <v>0.86</v>
      </c>
      <c r="N47" s="31">
        <v>-0.68700000000000006</v>
      </c>
      <c r="O47" s="38">
        <f t="shared" si="3"/>
        <v>-6.8700000000000002E-3</v>
      </c>
      <c r="P47" s="37">
        <v>0.99</v>
      </c>
      <c r="Q47" s="38">
        <v>2.860644933561658E-3</v>
      </c>
      <c r="R47" s="39">
        <v>0.14000000000000001</v>
      </c>
      <c r="S47" s="37">
        <v>0.94</v>
      </c>
      <c r="T47" s="60">
        <v>0.6</v>
      </c>
      <c r="U47" s="36">
        <v>0.82</v>
      </c>
      <c r="V47" s="60">
        <v>0.7</v>
      </c>
      <c r="W47" s="39">
        <v>0.55000000000000004</v>
      </c>
      <c r="Z47" s="32">
        <f t="shared" si="4"/>
        <v>-5.1030960079494368E-3</v>
      </c>
      <c r="AA47" s="32">
        <f t="shared" si="14"/>
        <v>-4.121349940134366E-3</v>
      </c>
      <c r="AB47" s="32">
        <f t="shared" si="15"/>
        <v>-3.8109166837687917E-3</v>
      </c>
      <c r="AC47" s="41">
        <f t="shared" si="7"/>
        <v>-3.8109166837687917E-3</v>
      </c>
      <c r="AE47" s="42">
        <f t="shared" si="11"/>
        <v>-8.8280442956257688E-3</v>
      </c>
      <c r="AF47" s="42">
        <f t="shared" si="8"/>
        <v>-7.1296835827904907E-3</v>
      </c>
      <c r="AG47" s="42">
        <f t="shared" si="9"/>
        <v>-6.5926530166867869E-3</v>
      </c>
      <c r="AH47" s="42">
        <f t="shared" si="10"/>
        <v>-6.5926530166867869E-3</v>
      </c>
    </row>
    <row r="48" spans="1:34">
      <c r="A48" s="30" t="s">
        <v>1</v>
      </c>
      <c r="B48" s="30">
        <v>1998</v>
      </c>
      <c r="C48" s="31">
        <v>-0.43824362381490256</v>
      </c>
      <c r="D48" s="31">
        <v>0.11</v>
      </c>
      <c r="E48" s="32">
        <f t="shared" si="0"/>
        <v>-5.4824362381490251E-3</v>
      </c>
      <c r="F48" s="33">
        <v>538424.13632000005</v>
      </c>
      <c r="G48" s="33">
        <v>2184472</v>
      </c>
      <c r="H48" s="32">
        <f t="shared" si="12"/>
        <v>0.28008566765916953</v>
      </c>
      <c r="I48" s="32">
        <f t="shared" si="13"/>
        <v>0.24647792982468991</v>
      </c>
      <c r="J48" s="34">
        <v>2.9525176163286718E-2</v>
      </c>
      <c r="K48" s="35">
        <v>2.9525176163286718E-2</v>
      </c>
      <c r="L48" s="34">
        <v>1.9216005349508992E-2</v>
      </c>
      <c r="M48" s="60">
        <v>0.86</v>
      </c>
      <c r="N48" s="31">
        <v>-0.27600000000000002</v>
      </c>
      <c r="O48" s="38">
        <f t="shared" si="3"/>
        <v>-2.7600000000000003E-3</v>
      </c>
      <c r="P48" s="37">
        <v>0.99</v>
      </c>
      <c r="Q48" s="38">
        <v>4.7834224216315039E-3</v>
      </c>
      <c r="R48" s="39">
        <v>0.14000000000000001</v>
      </c>
      <c r="S48" s="37">
        <v>0.94</v>
      </c>
      <c r="T48" s="60">
        <v>0.6</v>
      </c>
      <c r="U48" s="36">
        <v>0.82</v>
      </c>
      <c r="V48" s="60">
        <v>0.7</v>
      </c>
      <c r="W48" s="39">
        <v>0.55000000000000004</v>
      </c>
      <c r="Z48" s="32">
        <f t="shared" si="4"/>
        <v>-3.1414326342208039E-2</v>
      </c>
      <c r="AA48" s="32">
        <f t="shared" si="14"/>
        <v>-3.4556510899218164E-2</v>
      </c>
      <c r="AB48" s="32">
        <f t="shared" si="15"/>
        <v>-3.5898288852686255E-2</v>
      </c>
      <c r="AC48" s="41">
        <f t="shared" si="7"/>
        <v>-3.5898288852686255E-2</v>
      </c>
      <c r="AE48" s="42">
        <f t="shared" si="11"/>
        <v>-5.4344865163078439E-2</v>
      </c>
      <c r="AF48" s="42">
        <f t="shared" si="8"/>
        <v>-5.9780652459869479E-2</v>
      </c>
      <c r="AG48" s="42">
        <f t="shared" si="9"/>
        <v>-6.2101846337009596E-2</v>
      </c>
      <c r="AH48" s="42">
        <f t="shared" si="10"/>
        <v>-6.2101846337009596E-2</v>
      </c>
    </row>
    <row r="49" spans="1:34">
      <c r="A49" s="30" t="s">
        <v>1</v>
      </c>
      <c r="B49" s="30">
        <v>1999</v>
      </c>
      <c r="C49" s="31">
        <v>-1.1137592345938772</v>
      </c>
      <c r="D49" s="31">
        <v>0.11</v>
      </c>
      <c r="E49" s="32">
        <f t="shared" si="0"/>
        <v>-1.2237592345938773E-2</v>
      </c>
      <c r="F49" s="33">
        <v>537165.30217000004</v>
      </c>
      <c r="G49" s="33">
        <v>2143556</v>
      </c>
      <c r="H49" s="32">
        <f t="shared" si="12"/>
        <v>0.28008566765916953</v>
      </c>
      <c r="I49" s="32">
        <f t="shared" si="13"/>
        <v>0.25059541349514547</v>
      </c>
      <c r="J49" s="34">
        <v>3.6236049064907766E-2</v>
      </c>
      <c r="K49" s="35">
        <v>3.6236049064907766E-2</v>
      </c>
      <c r="L49" s="34">
        <v>2.277166768019151E-2</v>
      </c>
      <c r="M49" s="60">
        <v>0.86</v>
      </c>
      <c r="N49" s="31">
        <v>0.17499999999999999</v>
      </c>
      <c r="O49" s="38">
        <f t="shared" si="3"/>
        <v>1.7499999999999998E-3</v>
      </c>
      <c r="P49" s="37">
        <v>0.99</v>
      </c>
      <c r="Q49" s="38">
        <v>8.8432695903493501E-3</v>
      </c>
      <c r="R49" s="39">
        <v>0.14000000000000001</v>
      </c>
      <c r="S49" s="37">
        <v>0.94</v>
      </c>
      <c r="T49" s="60">
        <v>0.6</v>
      </c>
      <c r="U49" s="36">
        <v>0.82</v>
      </c>
      <c r="V49" s="60">
        <v>0.7</v>
      </c>
      <c r="W49" s="39">
        <v>0.55000000000000004</v>
      </c>
      <c r="Z49" s="32">
        <f t="shared" si="4"/>
        <v>-5.9974282929500571E-2</v>
      </c>
      <c r="AA49" s="32">
        <f t="shared" si="14"/>
        <v>-6.6027667101928797E-2</v>
      </c>
      <c r="AB49" s="32">
        <f t="shared" si="15"/>
        <v>-6.963290025127393E-2</v>
      </c>
      <c r="AC49" s="41">
        <f t="shared" si="7"/>
        <v>-6.963290025127393E-2</v>
      </c>
      <c r="AE49" s="42">
        <f t="shared" si="11"/>
        <v>-0.10375184505156373</v>
      </c>
      <c r="AF49" s="42">
        <f t="shared" si="8"/>
        <v>-0.1142238298093245</v>
      </c>
      <c r="AG49" s="42">
        <f t="shared" si="9"/>
        <v>-0.12046066287868043</v>
      </c>
      <c r="AH49" s="42">
        <f t="shared" si="10"/>
        <v>-0.12046066287868043</v>
      </c>
    </row>
    <row r="50" spans="1:34">
      <c r="A50" s="30" t="s">
        <v>1</v>
      </c>
      <c r="B50" s="30">
        <v>2000</v>
      </c>
      <c r="C50" s="31">
        <v>-1.1822972443521822</v>
      </c>
      <c r="D50" s="31">
        <v>0.02</v>
      </c>
      <c r="E50" s="32">
        <f t="shared" si="0"/>
        <v>-1.2022972443521822E-2</v>
      </c>
      <c r="F50" s="33">
        <v>552479.31122000003</v>
      </c>
      <c r="G50" s="33">
        <v>1900221</v>
      </c>
      <c r="H50" s="32">
        <f t="shared" si="12"/>
        <v>0.28008566765916953</v>
      </c>
      <c r="I50" s="32">
        <f t="shared" si="13"/>
        <v>0.29074476664556387</v>
      </c>
      <c r="J50" s="34">
        <v>5.7881330260856088E-2</v>
      </c>
      <c r="K50" s="35">
        <v>5.7881330260856088E-2</v>
      </c>
      <c r="L50" s="34">
        <v>1.3998820254192105E-2</v>
      </c>
      <c r="M50" s="60">
        <v>0.86</v>
      </c>
      <c r="N50" s="31">
        <v>1.8540000000000001</v>
      </c>
      <c r="O50" s="38">
        <f t="shared" si="3"/>
        <v>1.8540000000000001E-2</v>
      </c>
      <c r="P50" s="37">
        <v>0.99</v>
      </c>
      <c r="Q50" s="38">
        <v>1.7030251654407646E-2</v>
      </c>
      <c r="R50" s="39">
        <v>0.14000000000000001</v>
      </c>
      <c r="S50" s="37">
        <v>0.94</v>
      </c>
      <c r="T50" s="60">
        <v>0.6</v>
      </c>
      <c r="U50" s="36">
        <v>0.82</v>
      </c>
      <c r="V50" s="60">
        <v>0.7</v>
      </c>
      <c r="W50" s="39">
        <v>0.55000000000000004</v>
      </c>
      <c r="Z50" s="32">
        <f t="shared" si="4"/>
        <v>-5.1614790388070861E-2</v>
      </c>
      <c r="AA50" s="32">
        <f t="shared" si="14"/>
        <v>-4.976203835648952E-2</v>
      </c>
      <c r="AB50" s="32">
        <f t="shared" si="15"/>
        <v>-5.3532483318856551E-2</v>
      </c>
      <c r="AC50" s="41">
        <f t="shared" si="7"/>
        <v>-5.3532483318856551E-2</v>
      </c>
      <c r="AE50" s="42">
        <f t="shared" si="11"/>
        <v>-8.9290433718182058E-2</v>
      </c>
      <c r="AF50" s="42">
        <f t="shared" si="8"/>
        <v>-8.6085285906318129E-2</v>
      </c>
      <c r="AG50" s="42">
        <f t="shared" si="9"/>
        <v>-9.2607925317793813E-2</v>
      </c>
      <c r="AH50" s="42">
        <f t="shared" si="10"/>
        <v>-9.2607925317793813E-2</v>
      </c>
    </row>
    <row r="51" spans="1:34">
      <c r="A51" s="30" t="s">
        <v>1</v>
      </c>
      <c r="B51" s="30">
        <v>2001</v>
      </c>
      <c r="C51" s="31">
        <v>0.30549447697787069</v>
      </c>
      <c r="D51" s="31">
        <v>0.02</v>
      </c>
      <c r="E51" s="32">
        <f t="shared" si="0"/>
        <v>2.8549447697787068E-3</v>
      </c>
      <c r="F51" s="33">
        <v>564623.23849999905</v>
      </c>
      <c r="G51" s="33">
        <v>1890954</v>
      </c>
      <c r="H51" s="32">
        <f t="shared" si="12"/>
        <v>0.28008566765916953</v>
      </c>
      <c r="I51" s="32">
        <f t="shared" si="13"/>
        <v>0.29859173649914228</v>
      </c>
      <c r="J51" s="34">
        <v>4.9878664119977892E-2</v>
      </c>
      <c r="K51" s="35">
        <v>4.9878664119977892E-2</v>
      </c>
      <c r="L51" s="34">
        <v>1.740138372140438E-2</v>
      </c>
      <c r="M51" s="60">
        <v>0.86</v>
      </c>
      <c r="N51" s="31">
        <v>1.339</v>
      </c>
      <c r="O51" s="38">
        <f t="shared" si="3"/>
        <v>1.3389999999999999E-2</v>
      </c>
      <c r="P51" s="37">
        <v>0.99</v>
      </c>
      <c r="Q51" s="38">
        <v>4.4080936664645338E-3</v>
      </c>
      <c r="R51" s="39">
        <v>0.14000000000000001</v>
      </c>
      <c r="S51" s="37">
        <v>0.94</v>
      </c>
      <c r="T51" s="60">
        <v>0.6</v>
      </c>
      <c r="U51" s="36">
        <v>0.82</v>
      </c>
      <c r="V51" s="60">
        <v>0.7</v>
      </c>
      <c r="W51" s="39">
        <v>0.55000000000000004</v>
      </c>
      <c r="Z51" s="32">
        <f t="shared" si="4"/>
        <v>2.0419707967523348E-2</v>
      </c>
      <c r="AA51" s="32">
        <f t="shared" si="14"/>
        <v>1.9675951154101087E-2</v>
      </c>
      <c r="AB51" s="32">
        <f t="shared" si="15"/>
        <v>2.0487926222492715E-2</v>
      </c>
      <c r="AC51" s="41">
        <f t="shared" si="7"/>
        <v>2.0487926222492715E-2</v>
      </c>
      <c r="AE51" s="42">
        <f t="shared" si="11"/>
        <v>3.5324847143817381E-2</v>
      </c>
      <c r="AF51" s="42">
        <f t="shared" si="8"/>
        <v>3.4038193299986697E-2</v>
      </c>
      <c r="AG51" s="42">
        <f t="shared" si="9"/>
        <v>3.5442860556792903E-2</v>
      </c>
      <c r="AH51" s="42">
        <f t="shared" si="10"/>
        <v>3.5442860556792903E-2</v>
      </c>
    </row>
    <row r="52" spans="1:34">
      <c r="A52" s="30" t="s">
        <v>1</v>
      </c>
      <c r="B52" s="30">
        <v>2002</v>
      </c>
      <c r="C52" s="31">
        <v>1.9946518576685182</v>
      </c>
      <c r="D52" s="31">
        <v>0.02</v>
      </c>
      <c r="E52" s="32">
        <f t="shared" si="0"/>
        <v>1.974651857668518E-2</v>
      </c>
      <c r="F52" s="33">
        <v>586618.46262999903</v>
      </c>
      <c r="G52" s="33">
        <v>2017016</v>
      </c>
      <c r="H52" s="32">
        <f t="shared" si="12"/>
        <v>0.28008566765916953</v>
      </c>
      <c r="I52" s="32">
        <f t="shared" si="13"/>
        <v>0.29083480876205198</v>
      </c>
      <c r="J52" s="34">
        <v>4.2134770890883376E-2</v>
      </c>
      <c r="K52" s="35">
        <v>4.2134770890883376E-2</v>
      </c>
      <c r="L52" s="34">
        <v>2.9240727147056216E-2</v>
      </c>
      <c r="M52" s="60">
        <v>0.86</v>
      </c>
      <c r="N52" s="31">
        <v>-0.17399999999999999</v>
      </c>
      <c r="O52" s="38">
        <f t="shared" si="3"/>
        <v>-1.7399999999999998E-3</v>
      </c>
      <c r="P52" s="37">
        <v>0.99</v>
      </c>
      <c r="Q52" s="38">
        <v>-4.6368504882875004E-3</v>
      </c>
      <c r="R52" s="39">
        <v>0.14000000000000001</v>
      </c>
      <c r="S52" s="37">
        <v>0.94</v>
      </c>
      <c r="T52" s="60">
        <v>0.6</v>
      </c>
      <c r="U52" s="36">
        <v>0.82</v>
      </c>
      <c r="V52" s="60">
        <v>0.7</v>
      </c>
      <c r="W52" s="39">
        <v>0.55000000000000004</v>
      </c>
      <c r="Z52" s="32">
        <f t="shared" si="4"/>
        <v>8.664444572453206E-2</v>
      </c>
      <c r="AA52" s="32">
        <f t="shared" si="14"/>
        <v>8.3576732382103641E-2</v>
      </c>
      <c r="AB52" s="32">
        <f t="shared" si="15"/>
        <v>8.9720586718865319E-2</v>
      </c>
      <c r="AC52" s="41">
        <f t="shared" si="7"/>
        <v>8.9720586718865319E-2</v>
      </c>
      <c r="AE52" s="42">
        <f t="shared" si="11"/>
        <v>0.14988959714545325</v>
      </c>
      <c r="AF52" s="42">
        <f t="shared" si="8"/>
        <v>0.14458264049971251</v>
      </c>
      <c r="AG52" s="42">
        <f t="shared" si="9"/>
        <v>0.15521113311406154</v>
      </c>
      <c r="AH52" s="42">
        <f t="shared" si="10"/>
        <v>0.15521113311406154</v>
      </c>
    </row>
    <row r="53" spans="1:34">
      <c r="A53" s="30" t="s">
        <v>1</v>
      </c>
      <c r="B53" s="30">
        <v>2003</v>
      </c>
      <c r="C53" s="31">
        <v>1.5315132849532815</v>
      </c>
      <c r="D53" s="31">
        <v>0.02</v>
      </c>
      <c r="E53" s="32">
        <f t="shared" si="0"/>
        <v>1.5115132849532815E-2</v>
      </c>
      <c r="F53" s="33">
        <v>742630.93382999895</v>
      </c>
      <c r="G53" s="33">
        <v>2442118</v>
      </c>
      <c r="H53" s="32">
        <f t="shared" si="12"/>
        <v>0.28008566765916953</v>
      </c>
      <c r="I53" s="32">
        <f t="shared" si="13"/>
        <v>0.30409297741960012</v>
      </c>
      <c r="J53" s="34">
        <v>4.1470074314473068E-2</v>
      </c>
      <c r="K53" s="35">
        <v>4.1470074314473068E-2</v>
      </c>
      <c r="L53" s="34">
        <v>2.3040711370950033E-2</v>
      </c>
      <c r="M53" s="60">
        <v>0.86</v>
      </c>
      <c r="N53" s="31">
        <v>-1.7</v>
      </c>
      <c r="O53" s="38">
        <f t="shared" si="3"/>
        <v>-1.7000000000000001E-2</v>
      </c>
      <c r="P53" s="37">
        <v>0.99</v>
      </c>
      <c r="Q53" s="38">
        <v>-5.41762277540593E-3</v>
      </c>
      <c r="R53" s="39">
        <v>0.14000000000000001</v>
      </c>
      <c r="S53" s="37">
        <v>0.94</v>
      </c>
      <c r="T53" s="60">
        <v>0.6</v>
      </c>
      <c r="U53" s="36">
        <v>0.82</v>
      </c>
      <c r="V53" s="60">
        <v>0.7</v>
      </c>
      <c r="W53" s="39">
        <v>0.55000000000000004</v>
      </c>
      <c r="Z53" s="32">
        <f t="shared" si="4"/>
        <v>5.263662893510479E-2</v>
      </c>
      <c r="AA53" s="32">
        <f t="shared" si="14"/>
        <v>4.7620762871525717E-2</v>
      </c>
      <c r="AB53" s="32">
        <f t="shared" si="15"/>
        <v>5.165616545475353E-2</v>
      </c>
      <c r="AC53" s="41">
        <f t="shared" si="7"/>
        <v>5.165616545475353E-2</v>
      </c>
      <c r="AE53" s="42">
        <f t="shared" si="11"/>
        <v>9.1058151970423662E-2</v>
      </c>
      <c r="AF53" s="42">
        <f t="shared" si="8"/>
        <v>8.2381010148826789E-2</v>
      </c>
      <c r="AG53" s="42">
        <f t="shared" si="9"/>
        <v>8.9362010055534943E-2</v>
      </c>
      <c r="AH53" s="42">
        <f t="shared" si="10"/>
        <v>8.9362010055534943E-2</v>
      </c>
    </row>
    <row r="54" spans="1:34">
      <c r="A54" s="30" t="s">
        <v>1</v>
      </c>
      <c r="B54" s="30">
        <v>2004</v>
      </c>
      <c r="C54" s="31">
        <v>4.3897402831372672</v>
      </c>
      <c r="D54" s="31">
        <v>-0.15835488000000031</v>
      </c>
      <c r="E54" s="32">
        <f t="shared" si="0"/>
        <v>4.5480951631372675E-2</v>
      </c>
      <c r="F54" s="33">
        <v>910264.54836999904</v>
      </c>
      <c r="G54" s="33">
        <v>2745587</v>
      </c>
      <c r="H54" s="32">
        <f t="shared" si="12"/>
        <v>0.28008566765916953</v>
      </c>
      <c r="I54" s="32">
        <f t="shared" si="13"/>
        <v>0.33153731729134756</v>
      </c>
      <c r="J54" s="34">
        <v>5.3295774336545851E-2</v>
      </c>
      <c r="K54" s="35">
        <v>5.3295774336545851E-2</v>
      </c>
      <c r="L54" s="34">
        <v>-2.8618895371243597E-2</v>
      </c>
      <c r="M54" s="60">
        <v>0.86</v>
      </c>
      <c r="N54" s="31">
        <v>-1.861</v>
      </c>
      <c r="O54" s="38">
        <f t="shared" si="3"/>
        <v>-1.8610000000000002E-2</v>
      </c>
      <c r="P54" s="37">
        <v>0.99</v>
      </c>
      <c r="Q54" s="38">
        <v>1.3272947028040599E-3</v>
      </c>
      <c r="R54" s="39">
        <v>0.14000000000000001</v>
      </c>
      <c r="S54" s="37">
        <v>0.94</v>
      </c>
      <c r="T54" s="60">
        <v>0.6</v>
      </c>
      <c r="U54" s="36">
        <v>0.82</v>
      </c>
      <c r="V54" s="60">
        <v>0.7</v>
      </c>
      <c r="W54" s="39">
        <v>0.55000000000000004</v>
      </c>
      <c r="Z54" s="32">
        <f t="shared" si="4"/>
        <v>0.17078369029073925</v>
      </c>
      <c r="AA54" s="32">
        <f t="shared" si="14"/>
        <v>0.14111534771147877</v>
      </c>
      <c r="AB54" s="32">
        <f t="shared" si="15"/>
        <v>0.14520161319120042</v>
      </c>
      <c r="AC54" s="41">
        <f t="shared" si="7"/>
        <v>0.14520161319120042</v>
      </c>
      <c r="AE54" s="42">
        <f t="shared" si="11"/>
        <v>0.29544534935428501</v>
      </c>
      <c r="AF54" s="42">
        <f t="shared" si="8"/>
        <v>0.24412092942185354</v>
      </c>
      <c r="AG54" s="42">
        <f t="shared" si="9"/>
        <v>0.25118991903178339</v>
      </c>
      <c r="AH54" s="42">
        <f t="shared" si="10"/>
        <v>0.25118991903178339</v>
      </c>
    </row>
    <row r="55" spans="1:34">
      <c r="A55" s="30" t="s">
        <v>1</v>
      </c>
      <c r="B55" s="30">
        <v>2005</v>
      </c>
      <c r="C55" s="31">
        <v>5.0545189112731599</v>
      </c>
      <c r="D55" s="31">
        <v>-0.15835488000000031</v>
      </c>
      <c r="E55" s="32">
        <f t="shared" si="0"/>
        <v>5.21287379127316E-2</v>
      </c>
      <c r="F55" s="33">
        <v>970897.00754999905</v>
      </c>
      <c r="G55" s="33">
        <v>2791374</v>
      </c>
      <c r="H55" s="32">
        <f t="shared" si="12"/>
        <v>0.28008566765916953</v>
      </c>
      <c r="I55" s="32">
        <f t="shared" si="13"/>
        <v>0.34782046674863315</v>
      </c>
      <c r="J55" s="34">
        <v>5.7914065985663885E-2</v>
      </c>
      <c r="K55" s="35">
        <v>5.7914065985663885E-2</v>
      </c>
      <c r="L55" s="34">
        <v>-3.3138059517685885E-2</v>
      </c>
      <c r="M55" s="60">
        <v>0.86</v>
      </c>
      <c r="N55" s="31">
        <v>-2.2709999999999999</v>
      </c>
      <c r="O55" s="38">
        <f t="shared" si="3"/>
        <v>-2.2709999999999998E-2</v>
      </c>
      <c r="P55" s="37">
        <v>0.99</v>
      </c>
      <c r="Q55" s="38">
        <v>-3.1821345284738803E-4</v>
      </c>
      <c r="R55" s="39">
        <v>0.14000000000000001</v>
      </c>
      <c r="S55" s="37">
        <v>0.94</v>
      </c>
      <c r="T55" s="60">
        <v>0.6</v>
      </c>
      <c r="U55" s="36">
        <v>0.82</v>
      </c>
      <c r="V55" s="60">
        <v>0.7</v>
      </c>
      <c r="W55" s="39">
        <v>0.55000000000000004</v>
      </c>
      <c r="Z55" s="32">
        <f t="shared" si="4"/>
        <v>0.19649346792622585</v>
      </c>
      <c r="AA55" s="32">
        <f t="shared" si="14"/>
        <v>0.15382266832189082</v>
      </c>
      <c r="AB55" s="32">
        <f t="shared" si="15"/>
        <v>0.15830533811031894</v>
      </c>
      <c r="AC55" s="41">
        <f t="shared" si="7"/>
        <v>0.15830533811031894</v>
      </c>
      <c r="AE55" s="42">
        <f t="shared" si="11"/>
        <v>0.3399216938014995</v>
      </c>
      <c r="AF55" s="42">
        <f t="shared" si="8"/>
        <v>0.2661038176631651</v>
      </c>
      <c r="AG55" s="42">
        <f t="shared" si="9"/>
        <v>0.27385856250693469</v>
      </c>
      <c r="AH55" s="42">
        <f t="shared" si="10"/>
        <v>0.27385856250693469</v>
      </c>
    </row>
    <row r="56" spans="1:34">
      <c r="A56" s="30" t="s">
        <v>1</v>
      </c>
      <c r="B56" s="30">
        <v>2006</v>
      </c>
      <c r="C56" s="31">
        <v>6.5063851971976785</v>
      </c>
      <c r="D56" s="31">
        <v>-0.15835488000000031</v>
      </c>
      <c r="E56" s="32">
        <f t="shared" si="0"/>
        <v>6.6647400771976784E-2</v>
      </c>
      <c r="F56" s="33">
        <v>1111123.4907</v>
      </c>
      <c r="G56" s="33">
        <v>2913161</v>
      </c>
      <c r="H56" s="32">
        <f t="shared" si="12"/>
        <v>0.28008566765916953</v>
      </c>
      <c r="I56" s="32">
        <f t="shared" si="13"/>
        <v>0.38141506449523388</v>
      </c>
      <c r="J56" s="34">
        <v>6.1453549006148654E-2</v>
      </c>
      <c r="K56" s="35">
        <v>6.1453549006148654E-2</v>
      </c>
      <c r="L56" s="34">
        <v>-4.3182722992628597E-2</v>
      </c>
      <c r="M56" s="60">
        <v>0.86</v>
      </c>
      <c r="N56" s="31">
        <v>-0.36199999999999999</v>
      </c>
      <c r="O56" s="38">
        <f t="shared" si="3"/>
        <v>-3.62E-3</v>
      </c>
      <c r="P56" s="37">
        <v>0.99</v>
      </c>
      <c r="Q56" s="38">
        <v>1.5228455918939864E-3</v>
      </c>
      <c r="R56" s="39">
        <v>0.14000000000000001</v>
      </c>
      <c r="S56" s="37">
        <v>0.94</v>
      </c>
      <c r="T56" s="60">
        <v>0.6</v>
      </c>
      <c r="U56" s="36">
        <v>0.82</v>
      </c>
      <c r="V56" s="60">
        <v>0.7</v>
      </c>
      <c r="W56" s="39">
        <v>0.55000000000000004</v>
      </c>
      <c r="Z56" s="32">
        <f t="shared" si="4"/>
        <v>0.27470309732753206</v>
      </c>
      <c r="AA56" s="32">
        <f t="shared" si="14"/>
        <v>0.20027829505421246</v>
      </c>
      <c r="AB56" s="32">
        <f t="shared" si="15"/>
        <v>0.20410689159752168</v>
      </c>
      <c r="AC56" s="41">
        <f t="shared" si="7"/>
        <v>0.20410689159752168</v>
      </c>
      <c r="AE56" s="42">
        <f t="shared" si="11"/>
        <v>0.47521957407333149</v>
      </c>
      <c r="AF56" s="42">
        <f t="shared" si="8"/>
        <v>0.34646921348074972</v>
      </c>
      <c r="AG56" s="42">
        <f t="shared" si="9"/>
        <v>0.3530924515742056</v>
      </c>
      <c r="AH56" s="42">
        <f t="shared" si="10"/>
        <v>0.3530924515742056</v>
      </c>
    </row>
    <row r="57" spans="1:34">
      <c r="A57" s="30" t="s">
        <v>1</v>
      </c>
      <c r="B57" s="30">
        <v>2007</v>
      </c>
      <c r="C57" s="31">
        <v>7.4207922141530611</v>
      </c>
      <c r="D57" s="31">
        <v>-0.15835488000000031</v>
      </c>
      <c r="E57" s="32">
        <f t="shared" si="0"/>
        <v>7.5791470941530617E-2</v>
      </c>
      <c r="F57" s="33">
        <v>1351595</v>
      </c>
      <c r="G57" s="33">
        <v>3322147</v>
      </c>
      <c r="H57" s="32">
        <f t="shared" si="12"/>
        <v>0.28008566765916953</v>
      </c>
      <c r="I57" s="32">
        <f>F57/G57</f>
        <v>0.40684382719969947</v>
      </c>
      <c r="J57" s="43">
        <v>6.1453549006148654E-2</v>
      </c>
      <c r="K57" s="44">
        <v>0.08</v>
      </c>
      <c r="L57" s="45">
        <v>-4.4326563571514307E-2</v>
      </c>
      <c r="M57" s="60">
        <v>0.86</v>
      </c>
      <c r="N57" s="31">
        <v>0.93400000000000005</v>
      </c>
      <c r="O57" s="38">
        <f t="shared" si="3"/>
        <v>9.3400000000000011E-3</v>
      </c>
      <c r="P57" s="37">
        <v>0.99</v>
      </c>
      <c r="Q57" s="38">
        <v>2.1249160840775706E-3</v>
      </c>
      <c r="R57" s="39">
        <v>0.14000000000000001</v>
      </c>
      <c r="S57" s="37">
        <v>0.94</v>
      </c>
      <c r="T57" s="60">
        <v>0.6</v>
      </c>
      <c r="U57" s="36">
        <v>0.82</v>
      </c>
      <c r="V57" s="60">
        <v>0.7</v>
      </c>
      <c r="W57" s="39">
        <v>0.55000000000000004</v>
      </c>
      <c r="Z57" s="32">
        <f t="shared" si="4"/>
        <v>0.32555894264007929</v>
      </c>
      <c r="AA57" s="32">
        <f t="shared" si="14"/>
        <v>0.22630097308135336</v>
      </c>
      <c r="AB57" s="32">
        <f t="shared" si="15"/>
        <v>0.23012273708055522</v>
      </c>
      <c r="AC57" s="46">
        <f t="shared" si="7"/>
        <v>0.23441434089767019</v>
      </c>
      <c r="AD57" s="47"/>
      <c r="AE57" s="42">
        <f t="shared" si="11"/>
        <v>0.56319707918224726</v>
      </c>
      <c r="AF57" s="42">
        <f t="shared" si="8"/>
        <v>0.39148685648737591</v>
      </c>
      <c r="AG57" s="42">
        <f t="shared" si="9"/>
        <v>0.39809827469699316</v>
      </c>
      <c r="AH57" s="48">
        <f t="shared" si="10"/>
        <v>0.40552248708448285</v>
      </c>
    </row>
    <row r="58" spans="1:34">
      <c r="A58" s="30" t="s">
        <v>1</v>
      </c>
      <c r="B58" s="30">
        <v>2008</v>
      </c>
      <c r="C58" s="31">
        <v>6.403379739808515</v>
      </c>
      <c r="D58" s="31">
        <v>-1.5766518795363726E-3</v>
      </c>
      <c r="E58" s="32">
        <f t="shared" si="0"/>
        <v>6.4049563916880506E-2</v>
      </c>
      <c r="F58" s="33">
        <v>1638952.6604059339</v>
      </c>
      <c r="G58" s="33">
        <v>3653366</v>
      </c>
      <c r="H58" s="32">
        <f t="shared" si="12"/>
        <v>0.28008566765916953</v>
      </c>
      <c r="I58" s="32">
        <f t="shared" si="13"/>
        <v>0.44861441760993392</v>
      </c>
      <c r="J58" s="43">
        <v>6.1453549006148654E-2</v>
      </c>
      <c r="K58" s="44">
        <v>0.1</v>
      </c>
      <c r="L58" s="85">
        <v>-6.6330185425534829E-2</v>
      </c>
      <c r="M58" s="60">
        <v>0.86</v>
      </c>
      <c r="N58" s="31">
        <v>0.98199999999999998</v>
      </c>
      <c r="O58" s="38">
        <f t="shared" si="3"/>
        <v>9.8200000000000006E-3</v>
      </c>
      <c r="P58" s="37">
        <v>0.99</v>
      </c>
      <c r="Q58" s="38">
        <v>-1.1671146217311761E-2</v>
      </c>
      <c r="R58" s="39">
        <v>0.14000000000000001</v>
      </c>
      <c r="S58" s="37">
        <v>0.94</v>
      </c>
      <c r="T58" s="60">
        <v>0.6</v>
      </c>
      <c r="U58" s="36">
        <v>0.82</v>
      </c>
      <c r="V58" s="60">
        <v>0.7</v>
      </c>
      <c r="W58" s="39">
        <v>0.55000000000000004</v>
      </c>
      <c r="Z58" s="32">
        <f t="shared" si="4"/>
        <v>0.29276914502039308</v>
      </c>
      <c r="AA58" s="32">
        <f t="shared" si="14"/>
        <v>0.19163127405836858</v>
      </c>
      <c r="AB58" s="32">
        <f t="shared" si="15"/>
        <v>0.19081555929514418</v>
      </c>
      <c r="AC58" s="46">
        <f t="shared" si="7"/>
        <v>0.19748787822916133</v>
      </c>
      <c r="AD58" s="47"/>
      <c r="AE58" s="42">
        <f t="shared" si="11"/>
        <v>0.50647273275014648</v>
      </c>
      <c r="AF58" s="42">
        <f t="shared" si="8"/>
        <v>0.3315103954891615</v>
      </c>
      <c r="AG58" s="42">
        <f t="shared" si="9"/>
        <v>0.33009925878878921</v>
      </c>
      <c r="AH58" s="48">
        <f t="shared" si="10"/>
        <v>0.34164196286731091</v>
      </c>
    </row>
    <row r="59" spans="1:34">
      <c r="A59" s="36" t="s">
        <v>1</v>
      </c>
      <c r="B59" s="36">
        <v>2009</v>
      </c>
      <c r="C59" s="31">
        <v>3.9112484817868802</v>
      </c>
      <c r="D59" s="31">
        <v>-1.5766518795363726E-3</v>
      </c>
      <c r="E59" s="32">
        <f>(C59-D59)/100</f>
        <v>3.9128251336664165E-2</v>
      </c>
      <c r="F59" s="33">
        <v>1638952.6604059339</v>
      </c>
      <c r="G59" s="33">
        <v>3653366</v>
      </c>
      <c r="H59" s="32">
        <f t="shared" si="12"/>
        <v>0.28008566765916953</v>
      </c>
      <c r="I59" s="32">
        <f>F59/G59</f>
        <v>0.44861441760993392</v>
      </c>
      <c r="J59" s="43">
        <v>6.1453549006148654E-2</v>
      </c>
      <c r="K59" s="44">
        <v>0.08</v>
      </c>
      <c r="L59" s="85">
        <v>-6.6330185425534829E-2</v>
      </c>
      <c r="M59" s="60">
        <v>0.86</v>
      </c>
      <c r="N59" s="31">
        <v>-4.2789999999999999</v>
      </c>
      <c r="O59" s="38">
        <f t="shared" si="3"/>
        <v>-4.2790000000000002E-2</v>
      </c>
      <c r="P59" s="37">
        <v>0.99</v>
      </c>
      <c r="Q59" s="38">
        <v>-2.7536830291333452E-2</v>
      </c>
      <c r="R59" s="39">
        <v>0.14000000000000001</v>
      </c>
      <c r="S59" s="37">
        <v>0.94</v>
      </c>
      <c r="T59" s="60">
        <v>0.6</v>
      </c>
      <c r="U59" s="36">
        <v>0.82</v>
      </c>
      <c r="V59" s="60">
        <v>0.7</v>
      </c>
      <c r="W59" s="39">
        <v>0.55000000000000004</v>
      </c>
      <c r="Z59" s="32">
        <f>(E59/H59+M59*O59-P59*Q59)/((1-R59)*S59+U59*W59+R59-W59)</f>
        <v>0.15324119897534416</v>
      </c>
      <c r="AA59" s="32">
        <f>(E59/I59+M59*O59-P59*Q59)/((1-R59)*S59+U59*W59+R59-W59)</f>
        <v>9.1455485027427202E-2</v>
      </c>
      <c r="AB59" s="32">
        <f>(E59/(I59*(1-J59-L59))+M59*O59-P59*Q59)/((1-R59)*S59+U59*W59+R59-W59)</f>
        <v>9.0957160131478018E-2</v>
      </c>
      <c r="AC59" s="46">
        <f>(E59/(I59*(1-K59-L59))+M59*O59-P59*Q59)/((1-R59)*S59+U59*W59+R59-W59)</f>
        <v>9.28786172601236E-2</v>
      </c>
      <c r="AD59" s="47"/>
      <c r="AE59" s="42">
        <f>(E59/(H59)+M59*O59-P59*Q59)/((1-R59)*T59+V59*W59+R59-W59)</f>
        <v>0.26509791122129805</v>
      </c>
      <c r="AF59" s="42">
        <f>(E59/(I59)+M59*O59-P59*Q59)/((1-R59)*T59+V59*W59+R59-W59)</f>
        <v>0.15821240118594029</v>
      </c>
      <c r="AG59" s="42">
        <f>(E59/(I59*(1-J59-L59))+M59*O59-P59*Q59)/((1-R59)*T59+V59*W59+R59-W59)</f>
        <v>0.15735032956349784</v>
      </c>
      <c r="AH59" s="48">
        <f>(E59/(I59*(1-K59-L59))+M59*O59-P59*Q59)/((1-R59)*T59+V59*W59+R59-W59)</f>
        <v>0.16067433299541548</v>
      </c>
    </row>
    <row r="60" spans="1:34">
      <c r="A60" s="36" t="s">
        <v>1</v>
      </c>
      <c r="B60" s="36">
        <v>2010</v>
      </c>
      <c r="C60" s="31">
        <v>6.1991270878307301</v>
      </c>
      <c r="D60" s="31">
        <v>-1.5766518795363726E-3</v>
      </c>
      <c r="E60" s="32">
        <f>(C60-D60)/100</f>
        <v>6.2007037397102664E-2</v>
      </c>
      <c r="F60" s="33">
        <v>1638952.6604059339</v>
      </c>
      <c r="G60" s="33">
        <v>3653366</v>
      </c>
      <c r="H60" s="32">
        <f t="shared" si="12"/>
        <v>0.28008566765916953</v>
      </c>
      <c r="I60" s="32">
        <f>F60/G60</f>
        <v>0.44861441760993392</v>
      </c>
      <c r="J60" s="43">
        <v>6.1453549006148654E-2</v>
      </c>
      <c r="K60" s="44">
        <v>0.08</v>
      </c>
      <c r="L60" s="85">
        <v>-6.6330185425534829E-2</v>
      </c>
      <c r="M60" s="60">
        <v>0.86</v>
      </c>
      <c r="N60" s="31">
        <v>-3.5449999999999999</v>
      </c>
      <c r="O60" s="38">
        <f t="shared" si="3"/>
        <v>-3.5450000000000002E-2</v>
      </c>
      <c r="P60" s="37">
        <v>0.99</v>
      </c>
      <c r="Q60" s="38">
        <v>-2.7536830291333452E-2</v>
      </c>
      <c r="R60" s="39">
        <v>0.14000000000000001</v>
      </c>
      <c r="S60" s="37">
        <v>0.94</v>
      </c>
      <c r="T60" s="60">
        <v>0.6</v>
      </c>
      <c r="U60" s="36">
        <v>0.82</v>
      </c>
      <c r="V60" s="60">
        <v>0.7</v>
      </c>
      <c r="W60" s="39">
        <v>0.55000000000000004</v>
      </c>
      <c r="Z60" s="32">
        <f>(E60/H60+M60*O60-P60*Q60)/((1-R60)*S60+U60*W60+R60-W60)</f>
        <v>0.25684063177361577</v>
      </c>
      <c r="AA60" s="32">
        <f>(E60/I60+M60*O60-P60*Q60)/((1-R60)*S60+U60*W60+R60-W60)</f>
        <v>0.15892802529367092</v>
      </c>
      <c r="AB60" s="32">
        <f>(E60/(I60*(1-J60-L60))+M60*O60-P60*Q60)/((1-R60)*S60+U60*W60+R60-W60)</f>
        <v>0.15813832349500978</v>
      </c>
      <c r="AC60" s="46">
        <f>(E60/(I60*(1-K60-L60))+M60*O60-P60*Q60)/((1-R60)*S60+U60*W60+R60-W60)</f>
        <v>0.16118328103752114</v>
      </c>
      <c r="AD60" s="47"/>
      <c r="AE60" s="42">
        <f>(E60/(H60)+M60*O60-P60*Q60)/((1-R60)*T60+V60*W60+R60-W60)</f>
        <v>0.44431860005806367</v>
      </c>
      <c r="AF60" s="42">
        <f>(E60/(I60)+M60*O60-P60*Q60)/((1-R60)*T60+V60*W60+R60-W60)</f>
        <v>0.2749357732880735</v>
      </c>
      <c r="AG60" s="42">
        <f>(E60/(I60*(1-J60-L60))+M60*O60-P60*Q60)/((1-R60)*T60+V60*W60+R60-W60)</f>
        <v>0.27356963742700885</v>
      </c>
      <c r="AH60" s="48">
        <f>(E60/(I60*(1-K60-L60))+M60*O60-P60*Q60)/((1-R60)*T60+V60*W60+R60-W60)</f>
        <v>0.27883722792926779</v>
      </c>
    </row>
    <row r="61" spans="1:34" s="49" customFormat="1">
      <c r="C61" s="50" t="s">
        <v>19</v>
      </c>
      <c r="D61" s="50"/>
      <c r="E61" s="51"/>
      <c r="F61" s="33"/>
      <c r="G61" s="33"/>
      <c r="H61" s="51"/>
      <c r="I61" s="51"/>
      <c r="J61" s="52"/>
      <c r="K61" s="53"/>
      <c r="L61" s="52"/>
      <c r="M61" s="54"/>
      <c r="N61" s="50" t="s">
        <v>20</v>
      </c>
      <c r="O61" s="55"/>
      <c r="P61" s="56"/>
      <c r="Q61" s="55"/>
      <c r="R61" s="57"/>
      <c r="S61" s="56"/>
      <c r="T61" s="54"/>
      <c r="U61" s="54"/>
      <c r="V61" s="54"/>
      <c r="W61" s="57"/>
      <c r="X61" s="58"/>
      <c r="Z61" s="32"/>
      <c r="AA61" s="32"/>
      <c r="AB61" s="32"/>
      <c r="AC61" s="41"/>
      <c r="AD61" s="32"/>
      <c r="AE61" s="42"/>
      <c r="AF61" s="42"/>
      <c r="AG61" s="42"/>
      <c r="AH61" s="42"/>
    </row>
    <row r="62" spans="1:34">
      <c r="A62" s="30" t="s">
        <v>2</v>
      </c>
      <c r="B62" s="30">
        <v>1982</v>
      </c>
      <c r="C62" s="31">
        <v>-2.5213914149486416</v>
      </c>
      <c r="D62" s="31">
        <v>-2.59</v>
      </c>
      <c r="E62" s="32">
        <f t="shared" si="0"/>
        <v>6.8608585051358254E-4</v>
      </c>
      <c r="F62" s="33">
        <v>73445.848301000005</v>
      </c>
      <c r="G62" s="33">
        <v>411913</v>
      </c>
      <c r="H62" s="42">
        <f t="shared" ref="H62:H90" si="16">AVERAGE($I$62:$I$88)</f>
        <v>0.1877166033718965</v>
      </c>
      <c r="I62" s="42">
        <f t="shared" ref="I62:I85" si="17">F62/G62</f>
        <v>0.17830427372042157</v>
      </c>
      <c r="J62" s="34">
        <v>0.34061616852746285</v>
      </c>
      <c r="K62" s="35">
        <v>0.34061616852746285</v>
      </c>
      <c r="L62" s="34">
        <v>3.5785293984687584E-2</v>
      </c>
      <c r="M62" s="36">
        <v>1.42</v>
      </c>
      <c r="N62" s="31">
        <v>-5.8000000000000003E-2</v>
      </c>
      <c r="O62" s="38">
        <f t="shared" si="3"/>
        <v>-5.8E-4</v>
      </c>
      <c r="P62" s="37">
        <v>0.87</v>
      </c>
      <c r="Q62" s="38">
        <v>-4.1576848656341897E-2</v>
      </c>
      <c r="R62" s="39">
        <v>0.56999999999999995</v>
      </c>
      <c r="S62" s="37">
        <v>1.26</v>
      </c>
      <c r="T62" s="60">
        <v>1.3</v>
      </c>
      <c r="U62" s="36">
        <v>1.53</v>
      </c>
      <c r="V62" s="60">
        <v>0.7</v>
      </c>
      <c r="W62" s="39">
        <v>0.65</v>
      </c>
      <c r="Z62" s="32">
        <f t="shared" ref="Z62:Z89" si="18">(E62/H62+M62*O62-P62*Q62)/((1-R62)*S62+U62*W62+R62-W62)</f>
        <v>2.6782366722649036E-2</v>
      </c>
      <c r="AA62" s="32">
        <f t="shared" ref="AA62:AA88" si="19">(E62/I62+M62*O62-P62*Q62)/((1-R62)*S62+U62*W62+R62-W62)</f>
        <v>2.6914849767949937E-2</v>
      </c>
      <c r="AB62" s="32">
        <f t="shared" ref="AB62:AB88" si="20">(E62/(I62*(1-J62-L62))+M62*O62-P62*Q62)/((1-R62)*S62+U62*W62+R62-W62)</f>
        <v>2.8509671241850235E-2</v>
      </c>
      <c r="AC62" s="41">
        <f t="shared" si="7"/>
        <v>2.8509671241850235E-2</v>
      </c>
      <c r="AE62" s="42">
        <f t="shared" si="11"/>
        <v>4.1759272653312411E-2</v>
      </c>
      <c r="AF62" s="42">
        <f t="shared" si="8"/>
        <v>4.1965841238828155E-2</v>
      </c>
      <c r="AG62" s="42">
        <f t="shared" si="9"/>
        <v>4.4452499175060493E-2</v>
      </c>
      <c r="AH62" s="42">
        <f t="shared" si="10"/>
        <v>4.4452499175060493E-2</v>
      </c>
    </row>
    <row r="63" spans="1:34">
      <c r="A63" s="30" t="s">
        <v>2</v>
      </c>
      <c r="B63" s="30">
        <v>1983</v>
      </c>
      <c r="C63" s="31">
        <v>8.1396771097400344E-2</v>
      </c>
      <c r="D63" s="31">
        <v>-2.59</v>
      </c>
      <c r="E63" s="32">
        <f t="shared" si="0"/>
        <v>2.6713967710974004E-2</v>
      </c>
      <c r="F63" s="33">
        <v>72681.210670999906</v>
      </c>
      <c r="G63" s="33">
        <v>427113</v>
      </c>
      <c r="H63" s="42">
        <f t="shared" si="16"/>
        <v>0.1877166033718965</v>
      </c>
      <c r="I63" s="42">
        <f t="shared" si="17"/>
        <v>0.1701685752271645</v>
      </c>
      <c r="J63" s="34">
        <v>0.29998510610226353</v>
      </c>
      <c r="K63" s="35">
        <v>0.29998510610226353</v>
      </c>
      <c r="L63" s="34">
        <v>3.6092329569603863E-2</v>
      </c>
      <c r="M63" s="36">
        <v>1.42</v>
      </c>
      <c r="N63" s="31">
        <v>-1.8660000000000001</v>
      </c>
      <c r="O63" s="38">
        <f t="shared" si="3"/>
        <v>-1.866E-2</v>
      </c>
      <c r="P63" s="37">
        <v>0.87</v>
      </c>
      <c r="Q63" s="38">
        <v>-3.0086767731294355E-2</v>
      </c>
      <c r="R63" s="39">
        <v>0.56999999999999995</v>
      </c>
      <c r="S63" s="37">
        <v>1.26</v>
      </c>
      <c r="T63" s="60">
        <v>1.3</v>
      </c>
      <c r="U63" s="36">
        <v>1.53</v>
      </c>
      <c r="V63" s="60">
        <v>0.7</v>
      </c>
      <c r="W63" s="39">
        <v>0.65</v>
      </c>
      <c r="Z63" s="32">
        <f t="shared" si="18"/>
        <v>9.749940479534687E-2</v>
      </c>
      <c r="AA63" s="32">
        <f t="shared" si="19"/>
        <v>0.1075764642182325</v>
      </c>
      <c r="AB63" s="32">
        <f t="shared" si="20"/>
        <v>0.16214346832377233</v>
      </c>
      <c r="AC63" s="41">
        <f t="shared" si="7"/>
        <v>0.16214346832377233</v>
      </c>
      <c r="AE63" s="42">
        <f t="shared" si="11"/>
        <v>0.15202182355831226</v>
      </c>
      <c r="AF63" s="42">
        <f t="shared" si="8"/>
        <v>0.16773405229230406</v>
      </c>
      <c r="AG63" s="42">
        <f t="shared" si="9"/>
        <v>0.25281534573866127</v>
      </c>
      <c r="AH63" s="42">
        <f t="shared" si="10"/>
        <v>0.25281534573866127</v>
      </c>
    </row>
    <row r="64" spans="1:34">
      <c r="A64" s="30" t="s">
        <v>2</v>
      </c>
      <c r="B64" s="30">
        <v>1984</v>
      </c>
      <c r="C64" s="31">
        <v>-0.94046147601779562</v>
      </c>
      <c r="D64" s="31">
        <v>-1.3</v>
      </c>
      <c r="E64" s="32">
        <f t="shared" si="0"/>
        <v>3.5953852398220442E-3</v>
      </c>
      <c r="F64" s="33">
        <v>73367.788060999897</v>
      </c>
      <c r="G64" s="33">
        <v>422157</v>
      </c>
      <c r="H64" s="42">
        <f t="shared" si="16"/>
        <v>0.1877166033718965</v>
      </c>
      <c r="I64" s="42">
        <f t="shared" si="17"/>
        <v>0.17379266022119708</v>
      </c>
      <c r="J64" s="34">
        <v>0.26147381444152495</v>
      </c>
      <c r="K64" s="35">
        <v>0.26147381444152495</v>
      </c>
      <c r="L64" s="34">
        <v>3.5999025453563462E-2</v>
      </c>
      <c r="M64" s="36">
        <v>1.42</v>
      </c>
      <c r="N64" s="31">
        <v>-1.397</v>
      </c>
      <c r="O64" s="38">
        <f t="shared" si="3"/>
        <v>-1.397E-2</v>
      </c>
      <c r="P64" s="37">
        <v>0.87</v>
      </c>
      <c r="Q64" s="38">
        <v>-1.4940860033324231E-2</v>
      </c>
      <c r="R64" s="39">
        <v>0.56999999999999995</v>
      </c>
      <c r="S64" s="37">
        <v>1.26</v>
      </c>
      <c r="T64" s="60">
        <v>1.3</v>
      </c>
      <c r="U64" s="36">
        <v>1.53</v>
      </c>
      <c r="V64" s="60">
        <v>0.7</v>
      </c>
      <c r="W64" s="39">
        <v>0.65</v>
      </c>
      <c r="Z64" s="32">
        <f t="shared" si="18"/>
        <v>8.4559568648565238E-3</v>
      </c>
      <c r="AA64" s="32">
        <f t="shared" si="19"/>
        <v>9.5096707547028796E-3</v>
      </c>
      <c r="AB64" s="32">
        <f t="shared" si="20"/>
        <v>1.5524833074259406E-2</v>
      </c>
      <c r="AC64" s="41">
        <f t="shared" si="7"/>
        <v>1.5524833074259406E-2</v>
      </c>
      <c r="AE64" s="42">
        <f t="shared" si="11"/>
        <v>1.3184593128790745E-2</v>
      </c>
      <c r="AF64" s="42">
        <f t="shared" ref="AF64:AF88" si="21">(E64/(I64)+M64*O64-P64*Q64)/((1-R64)*T64+V64*W64+R64-W64)</f>
        <v>1.4827551948687156E-2</v>
      </c>
      <c r="AG64" s="42">
        <f t="shared" ref="AG64:AG88" si="22">(E64/(I64*(1-J64-L64))+M64*O64-P64*Q64)/((1-R64)*T64+V64*W64+R64-W64)</f>
        <v>2.420643940689933E-2</v>
      </c>
      <c r="AH64" s="42">
        <f t="shared" ref="AH64:AH88" si="23">(E64/(I64*(1-K64-L64))+M64*O64-P64*Q64)/((1-R64)*T64+V64*W64+R64-W64)</f>
        <v>2.420643940689933E-2</v>
      </c>
    </row>
    <row r="65" spans="1:34">
      <c r="A65" s="30" t="s">
        <v>2</v>
      </c>
      <c r="B65" s="30">
        <v>1985</v>
      </c>
      <c r="C65" s="31">
        <v>-1.1361965565089809</v>
      </c>
      <c r="D65" s="31">
        <v>-1.3</v>
      </c>
      <c r="E65" s="32">
        <f t="shared" ref="E65:E128" si="24">(C65-D65)/100</f>
        <v>1.6380344349101916E-3</v>
      </c>
      <c r="F65" s="33">
        <v>78956.585699000003</v>
      </c>
      <c r="G65" s="33">
        <v>435950</v>
      </c>
      <c r="H65" s="42">
        <f t="shared" si="16"/>
        <v>0.1877166033718965</v>
      </c>
      <c r="I65" s="42">
        <f t="shared" si="17"/>
        <v>0.18111385640325725</v>
      </c>
      <c r="J65" s="34">
        <v>0.25001906225375725</v>
      </c>
      <c r="K65" s="35">
        <v>0.25001906225375725</v>
      </c>
      <c r="L65" s="34">
        <v>3.594310580387395E-2</v>
      </c>
      <c r="M65" s="36">
        <v>1.42</v>
      </c>
      <c r="N65" s="31">
        <v>-1.298</v>
      </c>
      <c r="O65" s="38">
        <f t="shared" ref="O65:O118" si="25">N65/100</f>
        <v>-1.298E-2</v>
      </c>
      <c r="P65" s="37">
        <v>0.87</v>
      </c>
      <c r="Q65" s="38">
        <v>-7.2639683458172758E-3</v>
      </c>
      <c r="R65" s="39">
        <v>0.56999999999999995</v>
      </c>
      <c r="S65" s="37">
        <v>1.26</v>
      </c>
      <c r="T65" s="60">
        <v>1.3</v>
      </c>
      <c r="U65" s="36">
        <v>1.53</v>
      </c>
      <c r="V65" s="60">
        <v>0.7</v>
      </c>
      <c r="W65" s="39">
        <v>0.65</v>
      </c>
      <c r="Z65" s="32">
        <f t="shared" si="18"/>
        <v>-2.3249635634917483E-3</v>
      </c>
      <c r="AA65" s="32">
        <f t="shared" si="19"/>
        <v>-2.1065183831952615E-3</v>
      </c>
      <c r="AB65" s="32">
        <f t="shared" si="20"/>
        <v>3.8066529026628088E-4</v>
      </c>
      <c r="AC65" s="41">
        <f t="shared" ref="AC65:AC118" si="26">(E65/(I65*(1-K65-L65))+M65*O65-P65*Q65)/((1-R65)*S65+U65*W65+R65-W65)</f>
        <v>3.8066529026628088E-4</v>
      </c>
      <c r="AE65" s="42">
        <f t="shared" si="11"/>
        <v>-3.6251011108276586E-3</v>
      </c>
      <c r="AF65" s="42">
        <f t="shared" si="21"/>
        <v>-3.2844997017636613E-3</v>
      </c>
      <c r="AG65" s="42">
        <f t="shared" si="22"/>
        <v>5.9353625504794953E-4</v>
      </c>
      <c r="AH65" s="42">
        <f t="shared" si="23"/>
        <v>5.9353625504794953E-4</v>
      </c>
    </row>
    <row r="66" spans="1:34">
      <c r="A66" s="30" t="s">
        <v>2</v>
      </c>
      <c r="B66" s="30">
        <v>1986</v>
      </c>
      <c r="C66" s="31">
        <v>0.12210854597944776</v>
      </c>
      <c r="D66" s="31">
        <v>-1.3</v>
      </c>
      <c r="E66" s="32">
        <f t="shared" si="24"/>
        <v>1.4221085459794478E-2</v>
      </c>
      <c r="F66" s="33">
        <v>97834.292587000004</v>
      </c>
      <c r="G66" s="33">
        <v>617346</v>
      </c>
      <c r="H66" s="42">
        <f t="shared" si="16"/>
        <v>0.1877166033718965</v>
      </c>
      <c r="I66" s="42">
        <f t="shared" si="17"/>
        <v>0.1584756240212134</v>
      </c>
      <c r="J66" s="34">
        <v>0.11974359340646994</v>
      </c>
      <c r="K66" s="35">
        <v>0.11974359340646994</v>
      </c>
      <c r="L66" s="34">
        <v>4.4359137602323087E-2</v>
      </c>
      <c r="M66" s="36">
        <v>1.42</v>
      </c>
      <c r="N66" s="31">
        <v>-1.0880000000000001</v>
      </c>
      <c r="O66" s="38">
        <f t="shared" si="25"/>
        <v>-1.0880000000000001E-2</v>
      </c>
      <c r="P66" s="37">
        <v>0.87</v>
      </c>
      <c r="Q66" s="38">
        <v>-3.343076414666558E-3</v>
      </c>
      <c r="R66" s="39">
        <v>0.56999999999999995</v>
      </c>
      <c r="S66" s="37">
        <v>1.26</v>
      </c>
      <c r="T66" s="60">
        <v>1.3</v>
      </c>
      <c r="U66" s="36">
        <v>1.53</v>
      </c>
      <c r="V66" s="60">
        <v>0.7</v>
      </c>
      <c r="W66" s="39">
        <v>0.65</v>
      </c>
      <c r="Z66" s="32">
        <f t="shared" si="18"/>
        <v>4.3409426822553325E-2</v>
      </c>
      <c r="AA66" s="32">
        <f t="shared" si="19"/>
        <v>5.3008043602147961E-2</v>
      </c>
      <c r="AB66" s="32">
        <f t="shared" si="20"/>
        <v>6.5105173067393371E-2</v>
      </c>
      <c r="AC66" s="41">
        <f t="shared" si="26"/>
        <v>6.5105173067393371E-2</v>
      </c>
      <c r="AE66" s="42">
        <f t="shared" si="11"/>
        <v>6.7684312935422278E-2</v>
      </c>
      <c r="AF66" s="42">
        <f t="shared" si="21"/>
        <v>8.2650550211785953E-2</v>
      </c>
      <c r="AG66" s="42">
        <f t="shared" si="22"/>
        <v>0.10151248772809954</v>
      </c>
      <c r="AH66" s="42">
        <f t="shared" si="23"/>
        <v>0.10151248772809954</v>
      </c>
    </row>
    <row r="67" spans="1:34">
      <c r="A67" s="30" t="s">
        <v>2</v>
      </c>
      <c r="B67" s="30">
        <v>1987</v>
      </c>
      <c r="C67" s="31">
        <v>-0.61913088408094641</v>
      </c>
      <c r="D67" s="31">
        <v>-1.3</v>
      </c>
      <c r="E67" s="32">
        <f t="shared" si="24"/>
        <v>6.8086911591905361E-3</v>
      </c>
      <c r="F67" s="33">
        <v>116602.059989999</v>
      </c>
      <c r="G67" s="33">
        <v>776806</v>
      </c>
      <c r="H67" s="42">
        <f t="shared" si="16"/>
        <v>0.1877166033718965</v>
      </c>
      <c r="I67" s="42">
        <f t="shared" si="17"/>
        <v>0.15010447909774</v>
      </c>
      <c r="J67" s="34">
        <v>0.1167394273987326</v>
      </c>
      <c r="K67" s="35">
        <v>0.1167394273987326</v>
      </c>
      <c r="L67" s="34">
        <v>4.3043361237710062E-2</v>
      </c>
      <c r="M67" s="36">
        <v>1.42</v>
      </c>
      <c r="N67" s="31">
        <v>-0.48199999999999998</v>
      </c>
      <c r="O67" s="38">
        <f t="shared" si="25"/>
        <v>-4.8199999999999996E-3</v>
      </c>
      <c r="P67" s="37">
        <v>0.87</v>
      </c>
      <c r="Q67" s="38">
        <v>8.533570738966952E-4</v>
      </c>
      <c r="R67" s="39">
        <v>0.56999999999999995</v>
      </c>
      <c r="S67" s="37">
        <v>1.26</v>
      </c>
      <c r="T67" s="60">
        <v>1.3</v>
      </c>
      <c r="U67" s="36">
        <v>1.53</v>
      </c>
      <c r="V67" s="60">
        <v>0.7</v>
      </c>
      <c r="W67" s="39">
        <v>0.65</v>
      </c>
      <c r="Z67" s="32">
        <f t="shared" si="18"/>
        <v>1.9696695607401962E-2</v>
      </c>
      <c r="AA67" s="32">
        <f t="shared" si="19"/>
        <v>2.5937553721039158E-2</v>
      </c>
      <c r="AB67" s="32">
        <f t="shared" si="20"/>
        <v>3.1860769538229229E-2</v>
      </c>
      <c r="AC67" s="41">
        <f t="shared" si="26"/>
        <v>3.1860769538229229E-2</v>
      </c>
      <c r="AE67" s="42">
        <f t="shared" ref="AE67:AE88" si="27">(E67/(H67)+M67*O67-P67*Q67)/((1-R67)*T67+V67*W67+R67-W67)</f>
        <v>3.071123962854334E-2</v>
      </c>
      <c r="AF67" s="42">
        <f t="shared" si="21"/>
        <v>4.0442033708725192E-2</v>
      </c>
      <c r="AG67" s="42">
        <f t="shared" si="22"/>
        <v>4.9677557471652284E-2</v>
      </c>
      <c r="AH67" s="42">
        <f t="shared" si="23"/>
        <v>4.9677557471652284E-2</v>
      </c>
    </row>
    <row r="68" spans="1:34">
      <c r="A68" s="30" t="s">
        <v>2</v>
      </c>
      <c r="B68" s="30">
        <v>1988</v>
      </c>
      <c r="C68" s="31">
        <v>-0.96258564830803006</v>
      </c>
      <c r="D68" s="31">
        <v>-0.49</v>
      </c>
      <c r="E68" s="32">
        <f t="shared" si="24"/>
        <v>-4.7258564830803011E-3</v>
      </c>
      <c r="F68" s="33">
        <v>127926.24198000001</v>
      </c>
      <c r="G68" s="33">
        <v>859535</v>
      </c>
      <c r="H68" s="42">
        <f t="shared" si="16"/>
        <v>0.1877166033718965</v>
      </c>
      <c r="I68" s="42">
        <f t="shared" si="17"/>
        <v>0.14883191723431857</v>
      </c>
      <c r="J68" s="34">
        <v>7.9349047689434959E-2</v>
      </c>
      <c r="K68" s="35">
        <v>7.9349047689434959E-2</v>
      </c>
      <c r="L68" s="34">
        <v>4.3894122088828667E-2</v>
      </c>
      <c r="M68" s="36">
        <v>1.42</v>
      </c>
      <c r="N68" s="31">
        <v>1.212</v>
      </c>
      <c r="O68" s="38">
        <f t="shared" si="25"/>
        <v>1.2119999999999999E-2</v>
      </c>
      <c r="P68" s="37">
        <v>0.87</v>
      </c>
      <c r="Q68" s="38">
        <v>1.7664041055985368E-2</v>
      </c>
      <c r="R68" s="39">
        <v>0.56999999999999995</v>
      </c>
      <c r="S68" s="37">
        <v>1.26</v>
      </c>
      <c r="T68" s="60">
        <v>1.3</v>
      </c>
      <c r="U68" s="36">
        <v>1.53</v>
      </c>
      <c r="V68" s="60">
        <v>0.7</v>
      </c>
      <c r="W68" s="39">
        <v>0.65</v>
      </c>
      <c r="Z68" s="32">
        <f t="shared" si="18"/>
        <v>-1.6021973807428837E-2</v>
      </c>
      <c r="AA68" s="32">
        <f t="shared" si="19"/>
        <v>-2.0538551792806201E-2</v>
      </c>
      <c r="AB68" s="32">
        <f t="shared" si="20"/>
        <v>-2.3603458818411461E-2</v>
      </c>
      <c r="AC68" s="41">
        <f t="shared" si="26"/>
        <v>-2.3603458818411461E-2</v>
      </c>
      <c r="AE68" s="42">
        <f t="shared" si="27"/>
        <v>-2.4981585070405373E-2</v>
      </c>
      <c r="AF68" s="42">
        <f t="shared" si="21"/>
        <v>-3.2023868282509284E-2</v>
      </c>
      <c r="AG68" s="42">
        <f t="shared" si="22"/>
        <v>-3.6802694943525276E-2</v>
      </c>
      <c r="AH68" s="42">
        <f t="shared" si="23"/>
        <v>-3.6802694943525276E-2</v>
      </c>
    </row>
    <row r="69" spans="1:34">
      <c r="A69" s="30" t="s">
        <v>2</v>
      </c>
      <c r="B69" s="30">
        <v>1989</v>
      </c>
      <c r="C69" s="31">
        <v>-1.7481226734107502</v>
      </c>
      <c r="D69" s="31">
        <v>-0.49</v>
      </c>
      <c r="E69" s="32">
        <f t="shared" si="24"/>
        <v>-1.2581226734107503E-2</v>
      </c>
      <c r="F69" s="33">
        <v>140500.860439999</v>
      </c>
      <c r="G69" s="33">
        <v>895263</v>
      </c>
      <c r="H69" s="42">
        <f t="shared" si="16"/>
        <v>0.1877166033718965</v>
      </c>
      <c r="I69" s="42">
        <f t="shared" si="17"/>
        <v>0.1569380846075388</v>
      </c>
      <c r="J69" s="34">
        <v>9.0120836529117815E-2</v>
      </c>
      <c r="K69" s="35">
        <v>9.0120836529117815E-2</v>
      </c>
      <c r="L69" s="34">
        <v>5.3130691612546396E-2</v>
      </c>
      <c r="M69" s="36">
        <v>1.42</v>
      </c>
      <c r="N69" s="31">
        <v>2.2850000000000001</v>
      </c>
      <c r="O69" s="38">
        <f t="shared" si="25"/>
        <v>2.2850000000000002E-2</v>
      </c>
      <c r="P69" s="37">
        <v>0.87</v>
      </c>
      <c r="Q69" s="38">
        <v>1.873180645507104E-2</v>
      </c>
      <c r="R69" s="39">
        <v>0.56999999999999995</v>
      </c>
      <c r="S69" s="37">
        <v>1.26</v>
      </c>
      <c r="T69" s="60">
        <v>1.3</v>
      </c>
      <c r="U69" s="36">
        <v>1.53</v>
      </c>
      <c r="V69" s="60">
        <v>0.7</v>
      </c>
      <c r="W69" s="39">
        <v>0.65</v>
      </c>
      <c r="Z69" s="32">
        <f t="shared" si="18"/>
        <v>-3.4932446605221143E-2</v>
      </c>
      <c r="AA69" s="32">
        <f t="shared" si="19"/>
        <v>-4.3958311320121783E-2</v>
      </c>
      <c r="AB69" s="32">
        <f t="shared" si="20"/>
        <v>-5.3162589096769977E-2</v>
      </c>
      <c r="AC69" s="41">
        <f t="shared" si="26"/>
        <v>-5.3162589096769977E-2</v>
      </c>
      <c r="AE69" s="42">
        <f t="shared" si="27"/>
        <v>-5.4466940033387104E-2</v>
      </c>
      <c r="AF69" s="42">
        <f t="shared" si="21"/>
        <v>-6.8540137875260559E-2</v>
      </c>
      <c r="AG69" s="42">
        <f t="shared" si="22"/>
        <v>-8.2891518738357733E-2</v>
      </c>
      <c r="AH69" s="42">
        <f t="shared" si="23"/>
        <v>-8.2891518738357733E-2</v>
      </c>
    </row>
    <row r="70" spans="1:34">
      <c r="A70" s="30" t="s">
        <v>2</v>
      </c>
      <c r="B70" s="30">
        <v>1990</v>
      </c>
      <c r="C70" s="31">
        <v>-2.080552773257605</v>
      </c>
      <c r="D70" s="31">
        <v>-0.49</v>
      </c>
      <c r="E70" s="32">
        <f t="shared" si="24"/>
        <v>-1.5905527732576051E-2</v>
      </c>
      <c r="F70" s="33">
        <v>168554.13265000001</v>
      </c>
      <c r="G70" s="33">
        <v>1134155</v>
      </c>
      <c r="H70" s="42">
        <f t="shared" si="16"/>
        <v>0.1877166033718965</v>
      </c>
      <c r="I70" s="42">
        <f t="shared" si="17"/>
        <v>0.14861648773756675</v>
      </c>
      <c r="J70" s="34">
        <v>9.9338067810690267E-2</v>
      </c>
      <c r="K70" s="35">
        <v>9.9338067810690267E-2</v>
      </c>
      <c r="L70" s="34">
        <v>8.9285014330425155E-2</v>
      </c>
      <c r="M70" s="36">
        <v>1.42</v>
      </c>
      <c r="N70" s="31">
        <v>2.2010000000000001</v>
      </c>
      <c r="O70" s="38">
        <f t="shared" si="25"/>
        <v>2.2010000000000002E-2</v>
      </c>
      <c r="P70" s="37">
        <v>0.87</v>
      </c>
      <c r="Q70" s="38">
        <v>1.2604274320040609E-2</v>
      </c>
      <c r="R70" s="39">
        <v>0.56999999999999995</v>
      </c>
      <c r="S70" s="37">
        <v>1.26</v>
      </c>
      <c r="T70" s="60">
        <v>1.3</v>
      </c>
      <c r="U70" s="36">
        <v>1.53</v>
      </c>
      <c r="V70" s="60">
        <v>0.7</v>
      </c>
      <c r="W70" s="39">
        <v>0.65</v>
      </c>
      <c r="Z70" s="32">
        <f t="shared" si="18"/>
        <v>-4.4251264460155933E-2</v>
      </c>
      <c r="AA70" s="32">
        <f t="shared" si="19"/>
        <v>-5.9558811222280586E-2</v>
      </c>
      <c r="AB70" s="32">
        <f t="shared" si="20"/>
        <v>-7.6643317341375694E-2</v>
      </c>
      <c r="AC70" s="41">
        <f t="shared" si="26"/>
        <v>-7.6643317341375694E-2</v>
      </c>
      <c r="AE70" s="42">
        <f t="shared" si="27"/>
        <v>-6.8996912669512939E-2</v>
      </c>
      <c r="AF70" s="42">
        <f t="shared" si="21"/>
        <v>-9.2864557583519511E-2</v>
      </c>
      <c r="AG70" s="42">
        <f t="shared" si="22"/>
        <v>-0.11950285122510217</v>
      </c>
      <c r="AH70" s="42">
        <f t="shared" si="23"/>
        <v>-0.11950285122510217</v>
      </c>
    </row>
    <row r="71" spans="1:34">
      <c r="A71" s="30" t="s">
        <v>2</v>
      </c>
      <c r="B71" s="30">
        <v>1991</v>
      </c>
      <c r="C71" s="31">
        <v>-2.6221310680312677</v>
      </c>
      <c r="D71" s="31">
        <v>-0.49</v>
      </c>
      <c r="E71" s="32">
        <f t="shared" si="24"/>
        <v>-2.1321310680312681E-2</v>
      </c>
      <c r="F71" s="33">
        <v>169397.508919999</v>
      </c>
      <c r="G71" s="33">
        <v>1195950</v>
      </c>
      <c r="H71" s="42">
        <f t="shared" si="16"/>
        <v>0.1877166033718965</v>
      </c>
      <c r="I71" s="42">
        <f t="shared" si="17"/>
        <v>0.14164263465863874</v>
      </c>
      <c r="J71" s="34">
        <v>8.8554695936370595E-2</v>
      </c>
      <c r="K71" s="35">
        <v>8.8554695936370595E-2</v>
      </c>
      <c r="L71" s="34">
        <v>0.10597642243512513</v>
      </c>
      <c r="M71" s="36">
        <v>1.42</v>
      </c>
      <c r="N71" s="31">
        <v>1.76</v>
      </c>
      <c r="O71" s="38">
        <f t="shared" si="25"/>
        <v>1.7600000000000001E-2</v>
      </c>
      <c r="P71" s="37">
        <v>0.87</v>
      </c>
      <c r="Q71" s="38">
        <v>-1.2227330157849889E-2</v>
      </c>
      <c r="R71" s="39">
        <v>0.56999999999999995</v>
      </c>
      <c r="S71" s="37">
        <v>1.26</v>
      </c>
      <c r="T71" s="60">
        <v>1.3</v>
      </c>
      <c r="U71" s="36">
        <v>1.53</v>
      </c>
      <c r="V71" s="60">
        <v>0.7</v>
      </c>
      <c r="W71" s="39">
        <v>0.65</v>
      </c>
      <c r="Z71" s="32">
        <f t="shared" si="18"/>
        <v>-5.3527890710617226E-2</v>
      </c>
      <c r="AA71" s="32">
        <f t="shared" si="19"/>
        <v>-7.8897979570507051E-2</v>
      </c>
      <c r="AB71" s="32">
        <f t="shared" si="20"/>
        <v>-0.10386170341019385</v>
      </c>
      <c r="AC71" s="41">
        <f t="shared" si="26"/>
        <v>-0.10386170341019385</v>
      </c>
      <c r="AE71" s="42">
        <f t="shared" si="27"/>
        <v>-8.3461099830697938E-2</v>
      </c>
      <c r="AF71" s="42">
        <f t="shared" si="21"/>
        <v>-0.12301833795345762</v>
      </c>
      <c r="AG71" s="42">
        <f t="shared" si="22"/>
        <v>-0.16194196860413845</v>
      </c>
      <c r="AH71" s="42">
        <f t="shared" si="23"/>
        <v>-0.16194196860413845</v>
      </c>
    </row>
    <row r="72" spans="1:34">
      <c r="A72" s="30" t="s">
        <v>2</v>
      </c>
      <c r="B72" s="30">
        <v>1992</v>
      </c>
      <c r="C72" s="31">
        <v>-2.6439834815768579</v>
      </c>
      <c r="D72" s="31">
        <v>-0.27</v>
      </c>
      <c r="E72" s="32">
        <f t="shared" si="24"/>
        <v>-2.3739834815768579E-2</v>
      </c>
      <c r="F72" s="33">
        <v>178401.57006</v>
      </c>
      <c r="G72" s="33">
        <v>1266595</v>
      </c>
      <c r="H72" s="42">
        <f t="shared" si="16"/>
        <v>0.1877166033718965</v>
      </c>
      <c r="I72" s="42">
        <f t="shared" si="17"/>
        <v>0.14085131400329229</v>
      </c>
      <c r="J72" s="34">
        <v>7.9494182532715965E-2</v>
      </c>
      <c r="K72" s="35">
        <v>7.9494182532715965E-2</v>
      </c>
      <c r="L72" s="34">
        <v>0.1253670924236075</v>
      </c>
      <c r="M72" s="36">
        <v>1.42</v>
      </c>
      <c r="N72" s="31">
        <v>0.69799999999999995</v>
      </c>
      <c r="O72" s="38">
        <f t="shared" si="25"/>
        <v>6.9799999999999992E-3</v>
      </c>
      <c r="P72" s="37">
        <v>0.87</v>
      </c>
      <c r="Q72" s="38">
        <v>-1.6538815007003323E-2</v>
      </c>
      <c r="R72" s="39">
        <v>0.56999999999999995</v>
      </c>
      <c r="S72" s="37">
        <v>1.26</v>
      </c>
      <c r="T72" s="60">
        <v>1.3</v>
      </c>
      <c r="U72" s="36">
        <v>1.53</v>
      </c>
      <c r="V72" s="60">
        <v>0.7</v>
      </c>
      <c r="W72" s="39">
        <v>0.65</v>
      </c>
      <c r="Z72" s="32">
        <f t="shared" si="18"/>
        <v>-7.0154492265162863E-2</v>
      </c>
      <c r="AA72" s="32">
        <f t="shared" si="19"/>
        <v>-9.904895050294199E-2</v>
      </c>
      <c r="AB72" s="32">
        <f t="shared" si="20"/>
        <v>-0.12886725233396831</v>
      </c>
      <c r="AC72" s="41">
        <f t="shared" si="26"/>
        <v>-0.12886725233396831</v>
      </c>
      <c r="AE72" s="42">
        <f t="shared" si="27"/>
        <v>-0.10938542514534975</v>
      </c>
      <c r="AF72" s="42">
        <f t="shared" si="21"/>
        <v>-0.15443788717070067</v>
      </c>
      <c r="AG72" s="42">
        <f t="shared" si="22"/>
        <v>-0.2009308132483491</v>
      </c>
      <c r="AH72" s="42">
        <f t="shared" si="23"/>
        <v>-0.2009308132483491</v>
      </c>
    </row>
    <row r="73" spans="1:34">
      <c r="A73" s="30" t="s">
        <v>2</v>
      </c>
      <c r="B73" s="30">
        <v>1993</v>
      </c>
      <c r="C73" s="31">
        <v>1.8024969970462057</v>
      </c>
      <c r="D73" s="31">
        <v>-0.27</v>
      </c>
      <c r="E73" s="32">
        <f t="shared" si="24"/>
        <v>2.0724969970462057E-2</v>
      </c>
      <c r="F73" s="33">
        <v>168511.152449999</v>
      </c>
      <c r="G73" s="33">
        <v>1021568</v>
      </c>
      <c r="H73" s="42">
        <f t="shared" si="16"/>
        <v>0.1877166033718965</v>
      </c>
      <c r="I73" s="42">
        <f t="shared" si="17"/>
        <v>0.164953436726678</v>
      </c>
      <c r="J73" s="34">
        <v>7.2852519931016935E-2</v>
      </c>
      <c r="K73" s="35">
        <v>7.2852519931016935E-2</v>
      </c>
      <c r="L73" s="34">
        <v>0.104364011019747</v>
      </c>
      <c r="M73" s="36">
        <v>1.42</v>
      </c>
      <c r="N73" s="31">
        <v>-1.901</v>
      </c>
      <c r="O73" s="38">
        <f t="shared" si="25"/>
        <v>-1.9009999999999999E-2</v>
      </c>
      <c r="P73" s="37">
        <v>0.87</v>
      </c>
      <c r="Q73" s="38">
        <v>-1.611760331386481E-2</v>
      </c>
      <c r="R73" s="39">
        <v>0.56999999999999995</v>
      </c>
      <c r="S73" s="37">
        <v>1.26</v>
      </c>
      <c r="T73" s="60">
        <v>1.3</v>
      </c>
      <c r="U73" s="36">
        <v>1.53</v>
      </c>
      <c r="V73" s="60">
        <v>0.7</v>
      </c>
      <c r="W73" s="39">
        <v>0.65</v>
      </c>
      <c r="Z73" s="32">
        <f t="shared" si="18"/>
        <v>6.6904995872354753E-2</v>
      </c>
      <c r="AA73" s="32">
        <f t="shared" si="19"/>
        <v>7.7366922807614397E-2</v>
      </c>
      <c r="AB73" s="32">
        <f t="shared" si="20"/>
        <v>9.5949261245253728E-2</v>
      </c>
      <c r="AC73" s="41">
        <f t="shared" si="26"/>
        <v>9.5949261245253728E-2</v>
      </c>
      <c r="AE73" s="42">
        <f t="shared" si="27"/>
        <v>0.10431878532003236</v>
      </c>
      <c r="AF73" s="42">
        <f t="shared" si="21"/>
        <v>0.1206311024461765</v>
      </c>
      <c r="AG73" s="42">
        <f t="shared" si="22"/>
        <v>0.1496048277852923</v>
      </c>
      <c r="AH73" s="42">
        <f t="shared" si="23"/>
        <v>0.1496048277852923</v>
      </c>
    </row>
    <row r="74" spans="1:34">
      <c r="A74" s="30" t="s">
        <v>2</v>
      </c>
      <c r="B74" s="30">
        <v>1994</v>
      </c>
      <c r="C74" s="31">
        <v>1.6852216054736908</v>
      </c>
      <c r="D74" s="31">
        <v>-0.27</v>
      </c>
      <c r="E74" s="32">
        <f t="shared" si="24"/>
        <v>1.9552216054736907E-2</v>
      </c>
      <c r="F74" s="33">
        <v>190004.54302000001</v>
      </c>
      <c r="G74" s="33">
        <v>1054620</v>
      </c>
      <c r="H74" s="42">
        <f t="shared" si="16"/>
        <v>0.1877166033718965</v>
      </c>
      <c r="I74" s="42">
        <f t="shared" si="17"/>
        <v>0.18016398609925852</v>
      </c>
      <c r="J74" s="34">
        <v>6.3898208150907229E-2</v>
      </c>
      <c r="K74" s="35">
        <v>6.3898208150907229E-2</v>
      </c>
      <c r="L74" s="34">
        <v>8.9203993605468893E-2</v>
      </c>
      <c r="M74" s="36">
        <v>1.42</v>
      </c>
      <c r="N74" s="31">
        <v>-1.4490000000000001</v>
      </c>
      <c r="O74" s="38">
        <f t="shared" si="25"/>
        <v>-1.4490000000000001E-2</v>
      </c>
      <c r="P74" s="37">
        <v>0.87</v>
      </c>
      <c r="Q74" s="38">
        <v>-4.5189890882266458E-3</v>
      </c>
      <c r="R74" s="39">
        <v>0.56999999999999995</v>
      </c>
      <c r="S74" s="37">
        <v>1.26</v>
      </c>
      <c r="T74" s="60">
        <v>1.3</v>
      </c>
      <c r="U74" s="36">
        <v>1.53</v>
      </c>
      <c r="V74" s="60">
        <v>0.7</v>
      </c>
      <c r="W74" s="39">
        <v>0.65</v>
      </c>
      <c r="Z74" s="32">
        <f t="shared" si="18"/>
        <v>6.0093305467405281E-2</v>
      </c>
      <c r="AA74" s="32">
        <f t="shared" si="19"/>
        <v>6.3091583800026066E-2</v>
      </c>
      <c r="AB74" s="32">
        <f t="shared" si="20"/>
        <v>7.6563444658095517E-2</v>
      </c>
      <c r="AC74" s="41">
        <f t="shared" si="26"/>
        <v>7.6563444658095517E-2</v>
      </c>
      <c r="AE74" s="42">
        <f t="shared" si="27"/>
        <v>9.3697945130816182E-2</v>
      </c>
      <c r="AF74" s="42">
        <f t="shared" si="21"/>
        <v>9.8372883820104895E-2</v>
      </c>
      <c r="AG74" s="42">
        <f t="shared" si="22"/>
        <v>0.11937831312161082</v>
      </c>
      <c r="AH74" s="42">
        <f t="shared" si="23"/>
        <v>0.11937831312161082</v>
      </c>
    </row>
    <row r="75" spans="1:34">
      <c r="A75" s="30" t="s">
        <v>2</v>
      </c>
      <c r="B75" s="30">
        <v>1995</v>
      </c>
      <c r="C75" s="31">
        <v>2.4185866251874111</v>
      </c>
      <c r="D75" s="31">
        <v>-0.27</v>
      </c>
      <c r="E75" s="32">
        <f t="shared" si="24"/>
        <v>2.688586625187411E-2</v>
      </c>
      <c r="F75" s="33">
        <v>230441.478039999</v>
      </c>
      <c r="G75" s="33">
        <v>1126762</v>
      </c>
      <c r="H75" s="42">
        <f t="shared" si="16"/>
        <v>0.1877166033718965</v>
      </c>
      <c r="I75" s="42">
        <f t="shared" si="17"/>
        <v>0.20451655100189658</v>
      </c>
      <c r="J75" s="34">
        <v>5.6434073166259695E-2</v>
      </c>
      <c r="K75" s="35">
        <v>5.6434073166259695E-2</v>
      </c>
      <c r="L75" s="34">
        <v>6.8713196094568524E-2</v>
      </c>
      <c r="M75" s="36">
        <v>1.42</v>
      </c>
      <c r="N75" s="31">
        <v>-0.309</v>
      </c>
      <c r="O75" s="38">
        <f t="shared" si="25"/>
        <v>-3.0899999999999999E-3</v>
      </c>
      <c r="P75" s="37">
        <v>0.87</v>
      </c>
      <c r="Q75" s="38">
        <v>-6.3150935627198325E-3</v>
      </c>
      <c r="R75" s="39">
        <v>0.56999999999999995</v>
      </c>
      <c r="S75" s="37">
        <v>1.26</v>
      </c>
      <c r="T75" s="60">
        <v>1.3</v>
      </c>
      <c r="U75" s="36">
        <v>1.53</v>
      </c>
      <c r="V75" s="60">
        <v>0.7</v>
      </c>
      <c r="W75" s="39">
        <v>0.65</v>
      </c>
      <c r="Z75" s="32">
        <f t="shared" si="18"/>
        <v>9.9108810699824135E-2</v>
      </c>
      <c r="AA75" s="32">
        <f t="shared" si="19"/>
        <v>9.1029952883669565E-2</v>
      </c>
      <c r="AB75" s="32">
        <f t="shared" si="20"/>
        <v>0.10394307179014939</v>
      </c>
      <c r="AC75" s="41">
        <f t="shared" si="26"/>
        <v>0.10394307179014939</v>
      </c>
      <c r="AE75" s="42">
        <f t="shared" si="27"/>
        <v>0.15453122165112837</v>
      </c>
      <c r="AF75" s="42">
        <f t="shared" si="21"/>
        <v>0.14193460426604709</v>
      </c>
      <c r="AG75" s="42">
        <f t="shared" si="22"/>
        <v>0.16206883880941603</v>
      </c>
      <c r="AH75" s="42">
        <f t="shared" si="23"/>
        <v>0.16206883880941603</v>
      </c>
    </row>
    <row r="76" spans="1:34">
      <c r="A76" s="30" t="s">
        <v>2</v>
      </c>
      <c r="B76" s="30">
        <v>1996</v>
      </c>
      <c r="C76" s="31">
        <v>2.7826881497689624</v>
      </c>
      <c r="D76" s="31">
        <v>-0.27</v>
      </c>
      <c r="E76" s="32">
        <f t="shared" si="24"/>
        <v>3.0526881497689624E-2</v>
      </c>
      <c r="F76" s="33">
        <v>252098.56846000001</v>
      </c>
      <c r="G76" s="33">
        <v>1260419</v>
      </c>
      <c r="H76" s="42">
        <f t="shared" si="16"/>
        <v>0.1877166033718965</v>
      </c>
      <c r="I76" s="42">
        <f t="shared" si="17"/>
        <v>0.20001171710359811</v>
      </c>
      <c r="J76" s="34">
        <v>6.1445704408544778E-2</v>
      </c>
      <c r="K76" s="35">
        <v>6.1445704408544778E-2</v>
      </c>
      <c r="L76" s="34">
        <v>6.0055800995063344E-2</v>
      </c>
      <c r="M76" s="36">
        <v>1.42</v>
      </c>
      <c r="N76" s="31">
        <v>-0.82899999999999996</v>
      </c>
      <c r="O76" s="38">
        <f t="shared" si="25"/>
        <v>-8.2899999999999988E-3</v>
      </c>
      <c r="P76" s="37">
        <v>0.87</v>
      </c>
      <c r="Q76" s="38">
        <v>-1.9567823572708507E-3</v>
      </c>
      <c r="R76" s="39">
        <v>0.56999999999999995</v>
      </c>
      <c r="S76" s="37">
        <v>1.26</v>
      </c>
      <c r="T76" s="60">
        <v>1.3</v>
      </c>
      <c r="U76" s="36">
        <v>1.53</v>
      </c>
      <c r="V76" s="60">
        <v>0.7</v>
      </c>
      <c r="W76" s="39">
        <v>0.65</v>
      </c>
      <c r="Z76" s="32">
        <f t="shared" si="18"/>
        <v>0.10475367111803043</v>
      </c>
      <c r="AA76" s="32">
        <f t="shared" si="19"/>
        <v>9.7889216849068594E-2</v>
      </c>
      <c r="AB76" s="32">
        <f t="shared" si="20"/>
        <v>0.11238416914049966</v>
      </c>
      <c r="AC76" s="41">
        <f t="shared" si="26"/>
        <v>0.11238416914049966</v>
      </c>
      <c r="AE76" s="42">
        <f t="shared" si="27"/>
        <v>0.16333273153017958</v>
      </c>
      <c r="AF76" s="42">
        <f t="shared" si="21"/>
        <v>0.15262962151745033</v>
      </c>
      <c r="AG76" s="42">
        <f t="shared" si="22"/>
        <v>0.17523026286863991</v>
      </c>
      <c r="AH76" s="42">
        <f t="shared" si="23"/>
        <v>0.17523026286863991</v>
      </c>
    </row>
    <row r="77" spans="1:34">
      <c r="A77" s="30" t="s">
        <v>2</v>
      </c>
      <c r="B77" s="30">
        <v>1997</v>
      </c>
      <c r="C77" s="31">
        <v>2.7632825421729539</v>
      </c>
      <c r="D77" s="31">
        <v>-0.27</v>
      </c>
      <c r="E77" s="32">
        <f t="shared" si="24"/>
        <v>3.0332825421729537E-2</v>
      </c>
      <c r="F77" s="33">
        <v>238265.778499999</v>
      </c>
      <c r="G77" s="33">
        <v>1193076</v>
      </c>
      <c r="H77" s="42">
        <f t="shared" si="16"/>
        <v>0.1877166033718965</v>
      </c>
      <c r="I77" s="42">
        <f t="shared" si="17"/>
        <v>0.19970712553097958</v>
      </c>
      <c r="J77" s="34">
        <v>6.05224746657455E-2</v>
      </c>
      <c r="K77" s="35">
        <v>6.05224746657455E-2</v>
      </c>
      <c r="L77" s="34">
        <v>4.7671617288284722E-2</v>
      </c>
      <c r="M77" s="36">
        <v>1.42</v>
      </c>
      <c r="N77" s="31">
        <v>-0.56599999999999995</v>
      </c>
      <c r="O77" s="38">
        <f t="shared" si="25"/>
        <v>-5.6599999999999992E-3</v>
      </c>
      <c r="P77" s="37">
        <v>0.87</v>
      </c>
      <c r="Q77" s="38">
        <v>3.0985194906121283E-3</v>
      </c>
      <c r="R77" s="39">
        <v>0.56999999999999995</v>
      </c>
      <c r="S77" s="37">
        <v>1.26</v>
      </c>
      <c r="T77" s="60">
        <v>1.3</v>
      </c>
      <c r="U77" s="36">
        <v>1.53</v>
      </c>
      <c r="V77" s="60">
        <v>0.7</v>
      </c>
      <c r="W77" s="39">
        <v>0.65</v>
      </c>
      <c r="Z77" s="32">
        <f t="shared" si="18"/>
        <v>0.10358819414578825</v>
      </c>
      <c r="AA77" s="32">
        <f t="shared" si="19"/>
        <v>9.6926205870174031E-2</v>
      </c>
      <c r="AB77" s="32">
        <f t="shared" si="20"/>
        <v>0.10957944327505868</v>
      </c>
      <c r="AC77" s="41">
        <f t="shared" si="26"/>
        <v>0.10957944327505868</v>
      </c>
      <c r="AE77" s="42">
        <f t="shared" si="27"/>
        <v>0.16151551085065463</v>
      </c>
      <c r="AF77" s="42">
        <f t="shared" si="21"/>
        <v>0.15112808737551867</v>
      </c>
      <c r="AG77" s="42">
        <f t="shared" si="22"/>
        <v>0.17085711267823123</v>
      </c>
      <c r="AH77" s="42">
        <f t="shared" si="23"/>
        <v>0.17085711267823123</v>
      </c>
    </row>
    <row r="78" spans="1:34">
      <c r="A78" s="30" t="s">
        <v>2</v>
      </c>
      <c r="B78" s="30">
        <v>1998</v>
      </c>
      <c r="C78" s="31">
        <v>1.6592841903567508</v>
      </c>
      <c r="D78" s="31">
        <v>-0.27</v>
      </c>
      <c r="E78" s="32">
        <f t="shared" si="24"/>
        <v>1.9292841903567507E-2</v>
      </c>
      <c r="F78" s="33">
        <v>242102.21259000001</v>
      </c>
      <c r="G78" s="33">
        <v>1217856</v>
      </c>
      <c r="H78" s="42">
        <f t="shared" si="16"/>
        <v>0.1877166033718965</v>
      </c>
      <c r="I78" s="42">
        <f t="shared" si="17"/>
        <v>0.19879379219710705</v>
      </c>
      <c r="J78" s="34">
        <v>4.1549143914140926E-2</v>
      </c>
      <c r="K78" s="35">
        <v>4.1549143914140926E-2</v>
      </c>
      <c r="L78" s="34">
        <v>5.1427830197778454E-2</v>
      </c>
      <c r="M78" s="36">
        <v>1.42</v>
      </c>
      <c r="N78" s="31">
        <v>-0.73699999999999999</v>
      </c>
      <c r="O78" s="38">
        <f t="shared" si="25"/>
        <v>-7.3699999999999998E-3</v>
      </c>
      <c r="P78" s="37">
        <v>0.87</v>
      </c>
      <c r="Q78" s="38">
        <v>4.8790857880909961E-3</v>
      </c>
      <c r="R78" s="39">
        <v>0.56999999999999995</v>
      </c>
      <c r="S78" s="37">
        <v>1.26</v>
      </c>
      <c r="T78" s="60">
        <v>1.3</v>
      </c>
      <c r="U78" s="36">
        <v>1.53</v>
      </c>
      <c r="V78" s="60">
        <v>0.7</v>
      </c>
      <c r="W78" s="39">
        <v>0.65</v>
      </c>
      <c r="Z78" s="32">
        <f t="shared" si="18"/>
        <v>6.0472583262996274E-2</v>
      </c>
      <c r="AA78" s="32">
        <f t="shared" si="19"/>
        <v>5.6540077125138227E-2</v>
      </c>
      <c r="AB78" s="32">
        <f t="shared" si="20"/>
        <v>6.3371318538977747E-2</v>
      </c>
      <c r="AC78" s="41">
        <f t="shared" si="26"/>
        <v>6.3371318538977747E-2</v>
      </c>
      <c r="AE78" s="42">
        <f t="shared" si="27"/>
        <v>9.4289317993470539E-2</v>
      </c>
      <c r="AF78" s="42">
        <f t="shared" si="21"/>
        <v>8.8157724108499785E-2</v>
      </c>
      <c r="AG78" s="42">
        <f t="shared" si="22"/>
        <v>9.8809048381491765E-2</v>
      </c>
      <c r="AH78" s="42">
        <f t="shared" si="23"/>
        <v>9.8809048381491765E-2</v>
      </c>
    </row>
    <row r="79" spans="1:34">
      <c r="A79" s="30" t="s">
        <v>2</v>
      </c>
      <c r="B79" s="30">
        <v>1999</v>
      </c>
      <c r="C79" s="31">
        <v>0.70119498434091887</v>
      </c>
      <c r="D79" s="31">
        <v>-0.27</v>
      </c>
      <c r="E79" s="32">
        <f t="shared" si="24"/>
        <v>9.7119498434091889E-3</v>
      </c>
      <c r="F79" s="33">
        <v>234962.95063000001</v>
      </c>
      <c r="G79" s="33">
        <v>1201516</v>
      </c>
      <c r="H79" s="42">
        <f t="shared" si="16"/>
        <v>0.1877166033718965</v>
      </c>
      <c r="I79" s="42">
        <f t="shared" si="17"/>
        <v>0.19555540719391171</v>
      </c>
      <c r="J79" s="34">
        <v>5.3195667554532915E-2</v>
      </c>
      <c r="K79" s="35">
        <v>5.3195667554532915E-2</v>
      </c>
      <c r="L79" s="34">
        <v>4.7574498777471809E-2</v>
      </c>
      <c r="M79" s="36">
        <v>1.42</v>
      </c>
      <c r="N79" s="31">
        <v>-0.80800000000000005</v>
      </c>
      <c r="O79" s="38">
        <f t="shared" si="25"/>
        <v>-8.0800000000000004E-3</v>
      </c>
      <c r="P79" s="37">
        <v>0.87</v>
      </c>
      <c r="Q79" s="38">
        <v>9.6724945477501528E-3</v>
      </c>
      <c r="R79" s="39">
        <v>0.56999999999999995</v>
      </c>
      <c r="S79" s="37">
        <v>1.26</v>
      </c>
      <c r="T79" s="60">
        <v>1.3</v>
      </c>
      <c r="U79" s="36">
        <v>1.53</v>
      </c>
      <c r="V79" s="60">
        <v>0.7</v>
      </c>
      <c r="W79" s="39">
        <v>0.65</v>
      </c>
      <c r="Z79" s="32">
        <f t="shared" si="18"/>
        <v>2.186955140969437E-2</v>
      </c>
      <c r="AA79" s="32">
        <f t="shared" si="19"/>
        <v>2.0445476414576509E-2</v>
      </c>
      <c r="AB79" s="32">
        <f t="shared" si="20"/>
        <v>2.4267092188510728E-2</v>
      </c>
      <c r="AC79" s="41">
        <f t="shared" si="26"/>
        <v>2.4267092188510728E-2</v>
      </c>
      <c r="AE79" s="42">
        <f t="shared" si="27"/>
        <v>3.4099173145543803E-2</v>
      </c>
      <c r="AF79" s="42">
        <f t="shared" si="21"/>
        <v>3.1878744435275989E-2</v>
      </c>
      <c r="AG79" s="42">
        <f t="shared" si="22"/>
        <v>3.7837437209987342E-2</v>
      </c>
      <c r="AH79" s="42">
        <f t="shared" si="23"/>
        <v>3.7837437209987342E-2</v>
      </c>
    </row>
    <row r="80" spans="1:34">
      <c r="A80" s="30" t="s">
        <v>2</v>
      </c>
      <c r="B80" s="30">
        <v>2000</v>
      </c>
      <c r="C80" s="31">
        <v>-0.29886656935389233</v>
      </c>
      <c r="D80" s="31">
        <v>-0.59</v>
      </c>
      <c r="E80" s="32">
        <f t="shared" si="24"/>
        <v>2.9113343064610764E-3</v>
      </c>
      <c r="F80" s="33">
        <v>240515.86759000001</v>
      </c>
      <c r="G80" s="33">
        <v>1098010</v>
      </c>
      <c r="H80" s="42">
        <f t="shared" si="16"/>
        <v>0.1877166033718965</v>
      </c>
      <c r="I80" s="42">
        <f t="shared" si="17"/>
        <v>0.21904706477172339</v>
      </c>
      <c r="J80" s="34">
        <v>8.8152356480491412E-2</v>
      </c>
      <c r="K80" s="35">
        <v>8.8152356480491412E-2</v>
      </c>
      <c r="L80" s="34">
        <v>5.092487340112848E-2</v>
      </c>
      <c r="M80" s="36">
        <v>1.42</v>
      </c>
      <c r="N80" s="31">
        <v>1.3540000000000001</v>
      </c>
      <c r="O80" s="38">
        <f t="shared" si="25"/>
        <v>1.3540000000000002E-2</v>
      </c>
      <c r="P80" s="37">
        <v>0.87</v>
      </c>
      <c r="Q80" s="38">
        <v>1.8416582480103891E-2</v>
      </c>
      <c r="R80" s="39">
        <v>0.56999999999999995</v>
      </c>
      <c r="S80" s="37">
        <v>1.26</v>
      </c>
      <c r="T80" s="60">
        <v>1.3</v>
      </c>
      <c r="U80" s="36">
        <v>1.53</v>
      </c>
      <c r="V80" s="60">
        <v>0.7</v>
      </c>
      <c r="W80" s="39">
        <v>0.65</v>
      </c>
      <c r="Z80" s="32">
        <f t="shared" si="18"/>
        <v>1.2850081052615345E-2</v>
      </c>
      <c r="AA80" s="32">
        <f t="shared" si="19"/>
        <v>1.1326842601967955E-2</v>
      </c>
      <c r="AB80" s="32">
        <f t="shared" si="20"/>
        <v>1.2801175742939229E-2</v>
      </c>
      <c r="AC80" s="41">
        <f t="shared" si="26"/>
        <v>1.2801175742939229E-2</v>
      </c>
      <c r="AE80" s="42">
        <f t="shared" si="27"/>
        <v>2.003594543567851E-2</v>
      </c>
      <c r="AF80" s="42">
        <f t="shared" si="21"/>
        <v>1.7660900301119845E-2</v>
      </c>
      <c r="AG80" s="42">
        <f t="shared" si="22"/>
        <v>1.9959691899831263E-2</v>
      </c>
      <c r="AH80" s="42">
        <f t="shared" si="23"/>
        <v>1.9959691899831263E-2</v>
      </c>
    </row>
    <row r="81" spans="1:34">
      <c r="A81" s="30" t="s">
        <v>2</v>
      </c>
      <c r="B81" s="30">
        <v>2001</v>
      </c>
      <c r="C81" s="31">
        <v>3.8517484337853833E-2</v>
      </c>
      <c r="D81" s="31">
        <v>-0.59</v>
      </c>
      <c r="E81" s="32">
        <f t="shared" si="24"/>
        <v>6.2851748433785382E-3</v>
      </c>
      <c r="F81" s="33">
        <v>244180.820349999</v>
      </c>
      <c r="G81" s="33">
        <v>1118027</v>
      </c>
      <c r="H81" s="42">
        <f t="shared" si="16"/>
        <v>0.1877166033718965</v>
      </c>
      <c r="I81" s="42">
        <f t="shared" si="17"/>
        <v>0.21840333046518465</v>
      </c>
      <c r="J81" s="34">
        <v>7.6611848657606008E-2</v>
      </c>
      <c r="K81" s="35">
        <v>7.6611848657606008E-2</v>
      </c>
      <c r="L81" s="34">
        <v>4.3116407203950491E-2</v>
      </c>
      <c r="M81" s="36">
        <v>1.42</v>
      </c>
      <c r="N81" s="31">
        <v>1.77</v>
      </c>
      <c r="O81" s="38">
        <f t="shared" si="25"/>
        <v>1.77E-2</v>
      </c>
      <c r="P81" s="37">
        <v>0.87</v>
      </c>
      <c r="Q81" s="38">
        <v>4.369507048690777E-3</v>
      </c>
      <c r="R81" s="39">
        <v>0.56999999999999995</v>
      </c>
      <c r="S81" s="37">
        <v>1.26</v>
      </c>
      <c r="T81" s="60">
        <v>1.3</v>
      </c>
      <c r="U81" s="36">
        <v>1.53</v>
      </c>
      <c r="V81" s="60">
        <v>0.7</v>
      </c>
      <c r="W81" s="39">
        <v>0.65</v>
      </c>
      <c r="Z81" s="32">
        <f t="shared" si="18"/>
        <v>3.7639759709289539E-2</v>
      </c>
      <c r="AA81" s="32">
        <f t="shared" si="19"/>
        <v>3.4409368341566618E-2</v>
      </c>
      <c r="AB81" s="32">
        <f t="shared" si="20"/>
        <v>3.7097107703910136E-2</v>
      </c>
      <c r="AC81" s="41">
        <f t="shared" si="26"/>
        <v>3.7097107703910136E-2</v>
      </c>
      <c r="AE81" s="42">
        <f t="shared" si="27"/>
        <v>5.8688203495330153E-2</v>
      </c>
      <c r="AF81" s="42">
        <f t="shared" si="21"/>
        <v>5.3651352372402004E-2</v>
      </c>
      <c r="AG81" s="42">
        <f t="shared" si="22"/>
        <v>5.7842096305357964E-2</v>
      </c>
      <c r="AH81" s="42">
        <f t="shared" si="23"/>
        <v>5.7842096305357964E-2</v>
      </c>
    </row>
    <row r="82" spans="1:34">
      <c r="A82" s="30" t="s">
        <v>2</v>
      </c>
      <c r="B82" s="30">
        <v>2002</v>
      </c>
      <c r="C82" s="31">
        <v>-0.86940950694939001</v>
      </c>
      <c r="D82" s="31">
        <v>-0.59</v>
      </c>
      <c r="E82" s="32">
        <f t="shared" si="24"/>
        <v>-2.7940950694939006E-3</v>
      </c>
      <c r="F82" s="33">
        <v>254501.37229</v>
      </c>
      <c r="G82" s="33">
        <v>1219718</v>
      </c>
      <c r="H82" s="42">
        <f t="shared" si="16"/>
        <v>0.1877166033718965</v>
      </c>
      <c r="I82" s="42">
        <f t="shared" si="17"/>
        <v>0.20865591250600549</v>
      </c>
      <c r="J82" s="34">
        <v>7.3426943692842098E-2</v>
      </c>
      <c r="K82" s="35">
        <v>7.3426943692842098E-2</v>
      </c>
      <c r="L82" s="34">
        <v>5.8130587728058715E-2</v>
      </c>
      <c r="M82" s="36">
        <v>1.42</v>
      </c>
      <c r="N82" s="31">
        <v>0.90800000000000003</v>
      </c>
      <c r="O82" s="38">
        <f t="shared" si="25"/>
        <v>9.0799999999999995E-3</v>
      </c>
      <c r="P82" s="37">
        <v>0.87</v>
      </c>
      <c r="Q82" s="38">
        <v>-4.8394397205240181E-3</v>
      </c>
      <c r="R82" s="39">
        <v>0.56999999999999995</v>
      </c>
      <c r="S82" s="37">
        <v>1.26</v>
      </c>
      <c r="T82" s="60">
        <v>1.3</v>
      </c>
      <c r="U82" s="36">
        <v>1.53</v>
      </c>
      <c r="V82" s="60">
        <v>0.7</v>
      </c>
      <c r="W82" s="39">
        <v>0.65</v>
      </c>
      <c r="Z82" s="32">
        <f t="shared" si="18"/>
        <v>1.5239079833960106E-3</v>
      </c>
      <c r="AA82" s="32">
        <f t="shared" si="19"/>
        <v>2.5496054793848026E-3</v>
      </c>
      <c r="AB82" s="32">
        <f t="shared" si="20"/>
        <v>1.1566594282816554E-3</v>
      </c>
      <c r="AC82" s="41">
        <f t="shared" si="26"/>
        <v>1.1566594282816554E-3</v>
      </c>
      <c r="AE82" s="42">
        <f t="shared" si="27"/>
        <v>2.3760890751815958E-3</v>
      </c>
      <c r="AF82" s="42">
        <f t="shared" si="21"/>
        <v>3.9753645178030924E-3</v>
      </c>
      <c r="AG82" s="42">
        <f t="shared" si="22"/>
        <v>1.8034722970091807E-3</v>
      </c>
      <c r="AH82" s="42">
        <f t="shared" si="23"/>
        <v>1.8034722970091807E-3</v>
      </c>
    </row>
    <row r="83" spans="1:34">
      <c r="A83" s="30" t="s">
        <v>2</v>
      </c>
      <c r="B83" s="30">
        <v>2003</v>
      </c>
      <c r="C83" s="31">
        <v>-1.6342216322287673</v>
      </c>
      <c r="D83" s="31">
        <v>-0.59</v>
      </c>
      <c r="E83" s="32">
        <f t="shared" si="24"/>
        <v>-1.0442216322287675E-2</v>
      </c>
      <c r="F83" s="33">
        <v>299509.45166999899</v>
      </c>
      <c r="G83" s="33">
        <v>1508028</v>
      </c>
      <c r="H83" s="42">
        <f t="shared" si="16"/>
        <v>0.1877166033718965</v>
      </c>
      <c r="I83" s="42">
        <f t="shared" si="17"/>
        <v>0.19861000702241535</v>
      </c>
      <c r="J83" s="34">
        <v>7.6411664054993791E-2</v>
      </c>
      <c r="K83" s="35">
        <v>7.6411664054993791E-2</v>
      </c>
      <c r="L83" s="34">
        <v>6.8919030053405023E-2</v>
      </c>
      <c r="M83" s="36">
        <v>1.42</v>
      </c>
      <c r="N83" s="31">
        <v>-0.33800000000000002</v>
      </c>
      <c r="O83" s="38">
        <f t="shared" si="25"/>
        <v>-3.3800000000000002E-3</v>
      </c>
      <c r="P83" s="37">
        <v>0.87</v>
      </c>
      <c r="Q83" s="38">
        <v>-5.7689277332635871E-3</v>
      </c>
      <c r="R83" s="39">
        <v>0.56999999999999995</v>
      </c>
      <c r="S83" s="37">
        <v>1.26</v>
      </c>
      <c r="T83" s="60">
        <v>1.3</v>
      </c>
      <c r="U83" s="36">
        <v>1.53</v>
      </c>
      <c r="V83" s="60">
        <v>0.7</v>
      </c>
      <c r="W83" s="39">
        <v>0.65</v>
      </c>
      <c r="Z83" s="32">
        <f t="shared" si="18"/>
        <v>-3.804723704025386E-2</v>
      </c>
      <c r="AA83" s="32">
        <f t="shared" si="19"/>
        <v>-3.5952152178486879E-2</v>
      </c>
      <c r="AB83" s="32">
        <f t="shared" si="20"/>
        <v>-4.2091184927190377E-2</v>
      </c>
      <c r="AC83" s="41">
        <f t="shared" si="26"/>
        <v>-4.2091184927190377E-2</v>
      </c>
      <c r="AE83" s="42">
        <f t="shared" si="27"/>
        <v>-5.9323545290922583E-2</v>
      </c>
      <c r="AF83" s="42">
        <f t="shared" si="21"/>
        <v>-5.6056872823908394E-2</v>
      </c>
      <c r="AG83" s="42">
        <f t="shared" si="22"/>
        <v>-6.562890001013634E-2</v>
      </c>
      <c r="AH83" s="42">
        <f t="shared" si="23"/>
        <v>-6.562890001013634E-2</v>
      </c>
    </row>
    <row r="84" spans="1:34">
      <c r="A84" s="30" t="s">
        <v>2</v>
      </c>
      <c r="B84" s="30">
        <v>2004</v>
      </c>
      <c r="C84" s="31">
        <v>-1.0954800846278845</v>
      </c>
      <c r="D84" s="31">
        <v>-1.2</v>
      </c>
      <c r="E84" s="32">
        <f t="shared" si="24"/>
        <v>1.0451991537211546E-3</v>
      </c>
      <c r="F84" s="33">
        <v>353491.95928000001</v>
      </c>
      <c r="G84" s="33">
        <v>1727643</v>
      </c>
      <c r="H84" s="42">
        <f t="shared" si="16"/>
        <v>0.1877166033718965</v>
      </c>
      <c r="I84" s="42">
        <f t="shared" si="17"/>
        <v>0.20460937779390767</v>
      </c>
      <c r="J84" s="34">
        <v>8.1027785106391359E-2</v>
      </c>
      <c r="K84" s="35">
        <v>8.1027785106391359E-2</v>
      </c>
      <c r="L84" s="34">
        <v>5.3043941758913589E-2</v>
      </c>
      <c r="M84" s="36">
        <v>1.42</v>
      </c>
      <c r="N84" s="31">
        <v>0.02</v>
      </c>
      <c r="O84" s="38">
        <f t="shared" si="25"/>
        <v>2.0000000000000001E-4</v>
      </c>
      <c r="P84" s="37">
        <v>0.87</v>
      </c>
      <c r="Q84" s="38">
        <v>1.1420818744583773E-3</v>
      </c>
      <c r="R84" s="39">
        <v>0.56999999999999995</v>
      </c>
      <c r="S84" s="37">
        <v>1.26</v>
      </c>
      <c r="T84" s="60">
        <v>1.3</v>
      </c>
      <c r="U84" s="36">
        <v>1.53</v>
      </c>
      <c r="V84" s="60">
        <v>0.7</v>
      </c>
      <c r="W84" s="39">
        <v>0.65</v>
      </c>
      <c r="Z84" s="32">
        <f t="shared" si="18"/>
        <v>3.3360928685211427E-3</v>
      </c>
      <c r="AA84" s="32">
        <f t="shared" si="19"/>
        <v>3.0204318448024486E-3</v>
      </c>
      <c r="AB84" s="32">
        <f t="shared" si="20"/>
        <v>3.5635295259695515E-3</v>
      </c>
      <c r="AC84" s="41">
        <f t="shared" si="26"/>
        <v>3.5635295259695515E-3</v>
      </c>
      <c r="AE84" s="42">
        <f t="shared" si="27"/>
        <v>5.2016617178022922E-3</v>
      </c>
      <c r="AF84" s="42">
        <f t="shared" si="21"/>
        <v>4.7094806162588931E-3</v>
      </c>
      <c r="AG84" s="42">
        <f t="shared" si="22"/>
        <v>5.5562827073548805E-3</v>
      </c>
      <c r="AH84" s="42">
        <f t="shared" si="23"/>
        <v>5.5562827073548805E-3</v>
      </c>
    </row>
    <row r="85" spans="1:34">
      <c r="A85" s="30" t="s">
        <v>2</v>
      </c>
      <c r="B85" s="30">
        <v>2005</v>
      </c>
      <c r="C85" s="31">
        <v>-1.7006071713041644</v>
      </c>
      <c r="D85" s="31">
        <v>-1.2</v>
      </c>
      <c r="E85" s="32">
        <f t="shared" si="24"/>
        <v>-5.0060717130416439E-3</v>
      </c>
      <c r="F85" s="33">
        <v>367852.12807999901</v>
      </c>
      <c r="G85" s="33">
        <v>1770770</v>
      </c>
      <c r="H85" s="42">
        <f t="shared" si="16"/>
        <v>0.1877166033718965</v>
      </c>
      <c r="I85" s="42">
        <f t="shared" si="17"/>
        <v>0.20773569016868312</v>
      </c>
      <c r="J85" s="34">
        <v>0.10804677113693247</v>
      </c>
      <c r="K85" s="35">
        <v>0.10804677113693247</v>
      </c>
      <c r="L85" s="34">
        <v>4.8100617377096908E-2</v>
      </c>
      <c r="M85" s="36">
        <v>1.42</v>
      </c>
      <c r="N85" s="31">
        <v>-0.42</v>
      </c>
      <c r="O85" s="38">
        <f t="shared" si="25"/>
        <v>-4.1999999999999997E-3</v>
      </c>
      <c r="P85" s="37">
        <v>0.87</v>
      </c>
      <c r="Q85" s="38">
        <v>-1.6816875637811008E-4</v>
      </c>
      <c r="R85" s="39">
        <v>0.56999999999999995</v>
      </c>
      <c r="S85" s="37">
        <v>1.26</v>
      </c>
      <c r="T85" s="60">
        <v>1.3</v>
      </c>
      <c r="U85" s="36">
        <v>1.53</v>
      </c>
      <c r="V85" s="60">
        <v>0.7</v>
      </c>
      <c r="W85" s="39">
        <v>0.65</v>
      </c>
      <c r="Z85" s="32">
        <f t="shared" si="18"/>
        <v>-2.2307172070315687E-2</v>
      </c>
      <c r="AA85" s="32">
        <f t="shared" si="19"/>
        <v>-2.0542448545150954E-2</v>
      </c>
      <c r="AB85" s="32">
        <f t="shared" si="20"/>
        <v>-2.3604434727069454E-2</v>
      </c>
      <c r="AC85" s="41">
        <f t="shared" si="26"/>
        <v>-2.3604434727069454E-2</v>
      </c>
      <c r="AE85" s="42">
        <f t="shared" si="27"/>
        <v>-3.4781514653105715E-2</v>
      </c>
      <c r="AF85" s="42">
        <f t="shared" si="21"/>
        <v>-3.202994412880443E-2</v>
      </c>
      <c r="AG85" s="42">
        <f t="shared" si="22"/>
        <v>-3.6804216587827891E-2</v>
      </c>
      <c r="AH85" s="42">
        <f t="shared" si="23"/>
        <v>-3.6804216587827891E-2</v>
      </c>
    </row>
    <row r="86" spans="1:34">
      <c r="A86" s="30" t="s">
        <v>2</v>
      </c>
      <c r="B86" s="30">
        <v>2006</v>
      </c>
      <c r="C86" s="31">
        <v>-2.5933765242970779</v>
      </c>
      <c r="D86" s="31">
        <v>-1.2</v>
      </c>
      <c r="E86" s="32">
        <f t="shared" si="24"/>
        <v>-1.393376524297078E-2</v>
      </c>
      <c r="F86" s="33">
        <v>410829.77529999899</v>
      </c>
      <c r="G86" s="33">
        <v>1851990</v>
      </c>
      <c r="H86" s="42">
        <f t="shared" si="16"/>
        <v>0.1877166033718965</v>
      </c>
      <c r="I86" s="42">
        <f>F86/G86</f>
        <v>0.22183153002985923</v>
      </c>
      <c r="J86" s="34">
        <v>0.11364269170596414</v>
      </c>
      <c r="K86" s="35">
        <v>0.11364269170596414</v>
      </c>
      <c r="L86" s="34">
        <v>4.2992340197866935E-2</v>
      </c>
      <c r="M86" s="36">
        <v>1.42</v>
      </c>
      <c r="N86" s="31">
        <v>0.751</v>
      </c>
      <c r="O86" s="38">
        <f t="shared" si="25"/>
        <v>7.5100000000000002E-3</v>
      </c>
      <c r="P86" s="37">
        <v>0.87</v>
      </c>
      <c r="Q86" s="38">
        <v>1.736234252176728E-3</v>
      </c>
      <c r="R86" s="39">
        <v>0.56999999999999995</v>
      </c>
      <c r="S86" s="37">
        <v>1.26</v>
      </c>
      <c r="T86" s="60">
        <v>1.3</v>
      </c>
      <c r="U86" s="36">
        <v>1.53</v>
      </c>
      <c r="V86" s="60">
        <v>0.7</v>
      </c>
      <c r="W86" s="39">
        <v>0.65</v>
      </c>
      <c r="Z86" s="32">
        <f t="shared" si="18"/>
        <v>-4.4684467001663057E-2</v>
      </c>
      <c r="AA86" s="32">
        <f t="shared" si="19"/>
        <v>-3.6845910020553041E-2</v>
      </c>
      <c r="AB86" s="32">
        <f t="shared" si="20"/>
        <v>-4.4856559111061303E-2</v>
      </c>
      <c r="AC86" s="41">
        <f t="shared" si="26"/>
        <v>-4.4856559111061303E-2</v>
      </c>
      <c r="AE86" s="42">
        <f t="shared" si="27"/>
        <v>-6.9672365411693707E-2</v>
      </c>
      <c r="AF86" s="42">
        <f t="shared" si="21"/>
        <v>-5.7450426941040036E-2</v>
      </c>
      <c r="AG86" s="42">
        <f t="shared" si="22"/>
        <v>-6.9940692755287553E-2</v>
      </c>
      <c r="AH86" s="42">
        <f t="shared" si="23"/>
        <v>-6.9940692755287553E-2</v>
      </c>
    </row>
    <row r="87" spans="1:34">
      <c r="A87" s="30" t="s">
        <v>2</v>
      </c>
      <c r="B87" s="30">
        <v>2007</v>
      </c>
      <c r="C87" s="31">
        <v>-2.5204670863917817</v>
      </c>
      <c r="D87" s="31">
        <v>-1.2</v>
      </c>
      <c r="E87" s="32">
        <f t="shared" si="24"/>
        <v>-1.3204670863917817E-2</v>
      </c>
      <c r="F87" s="33">
        <v>501580</v>
      </c>
      <c r="G87" s="33">
        <v>2104666</v>
      </c>
      <c r="H87" s="42">
        <f t="shared" si="16"/>
        <v>0.1877166033718965</v>
      </c>
      <c r="I87" s="42">
        <f>F87/G87</f>
        <v>0.23831809892876113</v>
      </c>
      <c r="J87" s="43">
        <v>0.11364269170596414</v>
      </c>
      <c r="K87" s="44">
        <v>0.15</v>
      </c>
      <c r="L87" s="45">
        <v>5.6431889080966927E-2</v>
      </c>
      <c r="M87" s="36">
        <v>1.42</v>
      </c>
      <c r="N87" s="31">
        <v>1.484</v>
      </c>
      <c r="O87" s="38">
        <f t="shared" si="25"/>
        <v>1.4839999999999999E-2</v>
      </c>
      <c r="P87" s="37">
        <v>0.87</v>
      </c>
      <c r="Q87" s="38">
        <v>2.0282079608107007E-3</v>
      </c>
      <c r="R87" s="39">
        <v>0.56999999999999995</v>
      </c>
      <c r="S87" s="37">
        <v>1.26</v>
      </c>
      <c r="T87" s="60">
        <v>1.3</v>
      </c>
      <c r="U87" s="36">
        <v>1.53</v>
      </c>
      <c r="V87" s="60">
        <v>0.7</v>
      </c>
      <c r="W87" s="39">
        <v>0.65</v>
      </c>
      <c r="Z87" s="32">
        <f t="shared" si="18"/>
        <v>-3.5044558093632938E-2</v>
      </c>
      <c r="AA87" s="32">
        <f t="shared" si="19"/>
        <v>-2.4788502394226516E-2</v>
      </c>
      <c r="AB87" s="32">
        <f t="shared" si="20"/>
        <v>-3.2585367991049011E-2</v>
      </c>
      <c r="AC87" s="61">
        <f t="shared" si="26"/>
        <v>-3.4685700981206442E-2</v>
      </c>
      <c r="AD87" s="62"/>
      <c r="AE87" s="42">
        <f t="shared" si="27"/>
        <v>-5.4641745130361512E-2</v>
      </c>
      <c r="AF87" s="42">
        <f t="shared" si="21"/>
        <v>-3.8650424022175674E-2</v>
      </c>
      <c r="AG87" s="42">
        <f t="shared" si="22"/>
        <v>-5.0807356965058538E-2</v>
      </c>
      <c r="AH87" s="48">
        <f t="shared" si="23"/>
        <v>-5.408221235431579E-2</v>
      </c>
    </row>
    <row r="88" spans="1:34">
      <c r="A88" s="30" t="s">
        <v>2</v>
      </c>
      <c r="B88" s="30">
        <v>2008</v>
      </c>
      <c r="C88" s="31">
        <v>-3.565987054236829</v>
      </c>
      <c r="D88" s="31">
        <v>-1.53</v>
      </c>
      <c r="E88" s="32">
        <f t="shared" si="24"/>
        <v>-2.0359870542368288E-2</v>
      </c>
      <c r="F88" s="33">
        <v>602528.47378228919</v>
      </c>
      <c r="G88" s="33">
        <v>2330005</v>
      </c>
      <c r="H88" s="42">
        <f t="shared" si="16"/>
        <v>0.1877166033718965</v>
      </c>
      <c r="I88" s="42">
        <f>F88/G88</f>
        <v>0.25859535656888682</v>
      </c>
      <c r="J88" s="43">
        <v>0.11364269170596414</v>
      </c>
      <c r="K88" s="44">
        <v>0.25</v>
      </c>
      <c r="L88" s="85">
        <v>6.3165699735742195E-2</v>
      </c>
      <c r="M88" s="36">
        <v>1.42</v>
      </c>
      <c r="N88" s="31">
        <v>-0.501</v>
      </c>
      <c r="O88" s="38">
        <f t="shared" si="25"/>
        <v>-5.0099999999999997E-3</v>
      </c>
      <c r="P88" s="37">
        <v>0.87</v>
      </c>
      <c r="Q88" s="38">
        <v>-1.2044863711347354E-2</v>
      </c>
      <c r="R88" s="39">
        <v>0.56999999999999995</v>
      </c>
      <c r="S88" s="37">
        <v>1.26</v>
      </c>
      <c r="T88" s="60">
        <v>1.3</v>
      </c>
      <c r="U88" s="36">
        <v>1.53</v>
      </c>
      <c r="V88" s="60">
        <v>0.7</v>
      </c>
      <c r="W88" s="39">
        <v>0.65</v>
      </c>
      <c r="Z88" s="32">
        <f t="shared" si="18"/>
        <v>-7.2166345580226901E-2</v>
      </c>
      <c r="AA88" s="32">
        <f t="shared" si="19"/>
        <v>-5.17528761587078E-2</v>
      </c>
      <c r="AB88" s="32">
        <f t="shared" si="20"/>
        <v>-6.336483208667662E-2</v>
      </c>
      <c r="AC88" s="61">
        <f>(E88/(I88*(1-K88-L88))+M88*O88-P88*Q88)/((1-R88)*S88+U88*W88+R88-W88)</f>
        <v>-7.6403371671780934E-2</v>
      </c>
      <c r="AD88" s="62"/>
      <c r="AE88" s="42">
        <f t="shared" si="27"/>
        <v>-0.11252232234313109</v>
      </c>
      <c r="AF88" s="42">
        <f t="shared" si="21"/>
        <v>-8.0693483458165072E-2</v>
      </c>
      <c r="AG88" s="42">
        <f t="shared" si="22"/>
        <v>-9.8798934655061205E-2</v>
      </c>
      <c r="AH88" s="48">
        <f t="shared" si="23"/>
        <v>-0.11912872608738177</v>
      </c>
    </row>
    <row r="89" spans="1:34">
      <c r="A89" s="36" t="s">
        <v>2</v>
      </c>
      <c r="B89" s="36">
        <v>2009</v>
      </c>
      <c r="C89" s="31">
        <v>-3.8183173146368143</v>
      </c>
      <c r="D89" s="31">
        <v>-1.53</v>
      </c>
      <c r="E89" s="32">
        <f>(C89-D89)/100</f>
        <v>-2.2883173146368146E-2</v>
      </c>
      <c r="F89" s="33">
        <v>602528.47378228919</v>
      </c>
      <c r="G89" s="33">
        <v>2330005</v>
      </c>
      <c r="H89" s="42">
        <f t="shared" si="16"/>
        <v>0.1877166033718965</v>
      </c>
      <c r="I89" s="42">
        <f>F89/G89</f>
        <v>0.25859535656888682</v>
      </c>
      <c r="J89" s="43">
        <v>0.11364269170596414</v>
      </c>
      <c r="K89" s="44">
        <v>0.15</v>
      </c>
      <c r="L89" s="85">
        <v>6.3165699735742195E-2</v>
      </c>
      <c r="M89" s="36">
        <v>1.42</v>
      </c>
      <c r="N89" s="31">
        <v>-3.6840000000000002</v>
      </c>
      <c r="O89" s="38">
        <f t="shared" si="25"/>
        <v>-3.6840000000000005E-2</v>
      </c>
      <c r="P89" s="37">
        <v>0.87</v>
      </c>
      <c r="Q89" s="38">
        <v>-2.7859506284211365E-2</v>
      </c>
      <c r="R89" s="39">
        <v>0.56999999999999995</v>
      </c>
      <c r="S89" s="37">
        <v>1.26</v>
      </c>
      <c r="T89" s="60">
        <v>1.3</v>
      </c>
      <c r="U89" s="36">
        <v>1.53</v>
      </c>
      <c r="V89" s="60">
        <v>0.7</v>
      </c>
      <c r="W89" s="39">
        <v>0.65</v>
      </c>
      <c r="Z89" s="32">
        <f t="shared" si="18"/>
        <v>-0.10298550805422063</v>
      </c>
      <c r="AA89" s="32">
        <f>(E89/I89+M89*O89-P89*Q89)/((1-R89)*S89+U89*W89+R89-W89)</f>
        <v>-8.0042093246221732E-2</v>
      </c>
      <c r="AB89" s="32">
        <f>(E89/(I89*(1-J89-L89))+M89*O89-P89*Q89)/((1-R89)*S89+U89*W89+R89-W89)</f>
        <v>-9.3093178100359386E-2</v>
      </c>
      <c r="AC89" s="61">
        <f>(E89/(I89*(1-K89-L89))+M89*O89-P89*Q89)/((1-R89)*S89+U89*W89+R89-W89)</f>
        <v>-9.6503946097170348E-2</v>
      </c>
      <c r="AD89" s="62"/>
      <c r="AE89" s="42">
        <f>(E89/(H89)+M89*O89-P89*Q89)/((1-R89)*T89+V89*W89+R89-W89)</f>
        <v>-0.16057579805070823</v>
      </c>
      <c r="AF89" s="42">
        <f>(E89/(I89)+M89*O89-P89*Q89)/((1-R89)*T89+V89*W89+R89-W89)</f>
        <v>-0.12480224881635194</v>
      </c>
      <c r="AG89" s="42">
        <f>(E89/(I89*(1-J89-L89))+M89*O89-P89*Q89)/((1-R89)*T89+V89*W89+R89-W89)</f>
        <v>-0.14515160092885801</v>
      </c>
      <c r="AH89" s="48">
        <f>(E89/(I89*(1-K89-L89))+M89*O89-P89*Q89)/((1-R89)*T89+V89*W89+R89-W89)</f>
        <v>-0.15046969668234389</v>
      </c>
    </row>
    <row r="90" spans="1:34">
      <c r="A90" s="36" t="s">
        <v>2</v>
      </c>
      <c r="B90" s="36">
        <v>2010</v>
      </c>
      <c r="C90" s="31">
        <v>-2.5291620205267105</v>
      </c>
      <c r="D90" s="31">
        <v>-1.53</v>
      </c>
      <c r="E90" s="32">
        <f>(C90-D90)/100</f>
        <v>-9.9916202052671051E-3</v>
      </c>
      <c r="F90" s="33">
        <v>602528.47378228919</v>
      </c>
      <c r="G90" s="33">
        <v>2330005</v>
      </c>
      <c r="H90" s="42">
        <f t="shared" si="16"/>
        <v>0.1877166033718965</v>
      </c>
      <c r="I90" s="42">
        <f>F90/G90</f>
        <v>0.25859535656888682</v>
      </c>
      <c r="J90" s="43">
        <v>0.11364269170596414</v>
      </c>
      <c r="K90" s="44">
        <v>0.15</v>
      </c>
      <c r="L90" s="85">
        <v>6.3165699735742195E-2</v>
      </c>
      <c r="M90" s="36">
        <v>1.42</v>
      </c>
      <c r="N90" s="31">
        <v>-3.3109999999999999</v>
      </c>
      <c r="O90" s="38">
        <f>N90/100</f>
        <v>-3.3110000000000001E-2</v>
      </c>
      <c r="P90" s="37">
        <v>0.87</v>
      </c>
      <c r="Q90" s="38">
        <v>-2.7859506284211365E-2</v>
      </c>
      <c r="R90" s="39">
        <v>0.56999999999999995</v>
      </c>
      <c r="S90" s="37">
        <v>1.26</v>
      </c>
      <c r="T90" s="60">
        <v>1.3</v>
      </c>
      <c r="U90" s="36">
        <v>1.53</v>
      </c>
      <c r="V90" s="60">
        <v>0.7</v>
      </c>
      <c r="W90" s="39">
        <v>0.65</v>
      </c>
      <c r="Z90" s="32">
        <f>(E90/H90+M90*O90-P90*Q90)/((1-R90)*S90+U90*W90+R90-W90)</f>
        <v>-5.2190882142514647E-2</v>
      </c>
      <c r="AA90" s="32">
        <f>(E90/I90+M90*O90-P90*Q90)/((1-R90)*S90+U90*W90+R90-W90)</f>
        <v>-4.2172958251141653E-2</v>
      </c>
      <c r="AB90" s="32">
        <f>(E90/(I90*(1-J90-L90))+M90*O90-P90*Q90)/((1-R90)*S90+U90*W90+R90-W90)</f>
        <v>-4.7871533457262215E-2</v>
      </c>
      <c r="AC90" s="61">
        <f>(E90/(I90*(1-K90-L90))+M90*O90-P90*Q90)/((1-R90)*S90+U90*W90+R90-W90)</f>
        <v>-4.9360798001756717E-2</v>
      </c>
      <c r="AD90" s="62"/>
      <c r="AE90" s="42">
        <f>(E90/(H90)+M90*O90-P90*Q90)/((1-R90)*T90+V90*W90+R90-W90)</f>
        <v>-8.1376425764608226E-2</v>
      </c>
      <c r="AF90" s="42">
        <f>(E90/(I90)+M90*O90-P90*Q90)/((1-R90)*T90+V90*W90+R90-W90)</f>
        <v>-6.5756401607213688E-2</v>
      </c>
      <c r="AG90" s="42">
        <f>(E90/(I90*(1-J90-L90))+M90*O90-P90*Q90)/((1-R90)*T90+V90*W90+R90-W90)</f>
        <v>-7.4641663997656274E-2</v>
      </c>
      <c r="AH90" s="48">
        <f>(E90/(I90*(1-K90-L90))+M90*O90-P90*Q90)/((1-R90)*T90+V90*W90+R90-W90)</f>
        <v>-7.6963736755844017E-2</v>
      </c>
    </row>
    <row r="91" spans="1:34" s="49" customFormat="1">
      <c r="C91" s="50" t="s">
        <v>19</v>
      </c>
      <c r="D91" s="50"/>
      <c r="E91" s="51"/>
      <c r="F91" s="33"/>
      <c r="G91" s="33"/>
      <c r="H91" s="51"/>
      <c r="I91" s="51"/>
      <c r="J91" s="52"/>
      <c r="K91" s="53"/>
      <c r="L91" s="52"/>
      <c r="M91" s="54"/>
      <c r="N91" s="50"/>
      <c r="O91" s="55"/>
      <c r="P91" s="56"/>
      <c r="Q91" s="63" t="s">
        <v>99</v>
      </c>
      <c r="R91" s="57"/>
      <c r="S91" s="56"/>
      <c r="T91" s="54"/>
      <c r="U91" s="54"/>
      <c r="V91" s="54"/>
      <c r="W91" s="57"/>
      <c r="X91" s="58"/>
      <c r="Z91" s="32"/>
      <c r="AA91" s="32"/>
      <c r="AB91" s="32"/>
      <c r="AC91" s="32"/>
      <c r="AD91" s="32"/>
      <c r="AE91" s="42"/>
      <c r="AF91" s="42"/>
      <c r="AG91" s="42"/>
      <c r="AH91" s="42"/>
    </row>
    <row r="92" spans="1:34">
      <c r="A92" s="30" t="s">
        <v>3</v>
      </c>
      <c r="B92" s="30">
        <v>1982</v>
      </c>
      <c r="C92" s="31">
        <v>-2.3877332351455842</v>
      </c>
      <c r="D92" s="31">
        <v>-4.57</v>
      </c>
      <c r="E92" s="32">
        <f t="shared" si="24"/>
        <v>2.182266764854416E-2</v>
      </c>
      <c r="F92" s="33">
        <v>20283.71385</v>
      </c>
      <c r="G92" s="33">
        <v>192277</v>
      </c>
      <c r="H92" s="42">
        <f t="shared" ref="H92:H120" si="28">AVERAGE($I$92:$I$118)</f>
        <v>0.14875399545358434</v>
      </c>
      <c r="I92" s="32">
        <f t="shared" ref="I92:I119" si="29">F92/G92</f>
        <v>0.10549214856691128</v>
      </c>
      <c r="J92" s="34">
        <v>0.58470668155241268</v>
      </c>
      <c r="K92" s="35">
        <v>0.58470668155241268</v>
      </c>
      <c r="L92" s="34">
        <v>0.11477712285120989</v>
      </c>
      <c r="M92" s="36">
        <v>2.14</v>
      </c>
      <c r="N92" s="31">
        <v>-3.427</v>
      </c>
      <c r="O92" s="38">
        <f t="shared" si="25"/>
        <v>-3.4270000000000002E-2</v>
      </c>
      <c r="P92" s="37">
        <v>1</v>
      </c>
      <c r="Q92" s="38">
        <v>-3.9195903282211016E-2</v>
      </c>
      <c r="R92" s="39">
        <v>0.52</v>
      </c>
      <c r="S92" s="37">
        <v>1.1100000000000001</v>
      </c>
      <c r="T92" s="36">
        <v>1.5</v>
      </c>
      <c r="U92" s="36">
        <v>0.45</v>
      </c>
      <c r="V92" s="36">
        <v>0.8</v>
      </c>
      <c r="W92" s="39">
        <v>0.8</v>
      </c>
      <c r="Z92" s="32">
        <f t="shared" ref="Z92:Z148" si="30">(E92/H92+M92*O92-P92*Q92)/((1-R92)*S92+U92*W92+R92-W92)</f>
        <v>0.18368337501887419</v>
      </c>
      <c r="AA92" s="32">
        <f t="shared" ref="AA92:AA148" si="31">(E92/I92+M92*O92-P92*Q92)/((1-R92)*S92+U92*W92+R92-W92)</f>
        <v>0.28185938113420456</v>
      </c>
      <c r="AB92" s="32">
        <f t="shared" ref="AB92:AB118" si="32">(E92/(I92*(1-J92-L92))+M92*O92-P92*Q92)/((1-R92)*S92+U92*W92+R92-W92)</f>
        <v>1.0675991331070496</v>
      </c>
      <c r="AC92" s="32">
        <f t="shared" si="26"/>
        <v>1.0675991331070496</v>
      </c>
      <c r="AE92" s="42">
        <f t="shared" ref="AE92:AE118" si="33">(E92/(H92)+M92*O92-P92*Q92)/((1-R92)*T92+V92*W92+R92-W92)</f>
        <v>0.10422330760330195</v>
      </c>
      <c r="AF92" s="42">
        <f t="shared" ref="AF92:AF118" si="34">(E92/(I92)+M92*O92-P92*Q92)/((1-R92)*T92+V92*W92+R92-W92)</f>
        <v>0.15992910070281532</v>
      </c>
      <c r="AG92" s="42">
        <f t="shared" ref="AG92:AG148" si="35">(E92/(I92*(1-J92-L92))+M92*O92-P92*Q92)/((1-R92)*T92+V92*W92+R92-W92)</f>
        <v>0.60576365626666662</v>
      </c>
      <c r="AH92" s="64">
        <f t="shared" ref="AH92:AH148" si="36">(E92/(I92*(1-K92-L92))+M92*O92-P92*Q92)/((1-R92)*T92+V92*W92+R92-W92)</f>
        <v>0.60576365626666662</v>
      </c>
    </row>
    <row r="93" spans="1:34">
      <c r="A93" s="30" t="s">
        <v>3</v>
      </c>
      <c r="B93" s="30">
        <v>1983</v>
      </c>
      <c r="C93" s="31">
        <v>-1.0041716937201217</v>
      </c>
      <c r="D93" s="31">
        <v>-4.57</v>
      </c>
      <c r="E93" s="32">
        <f t="shared" si="24"/>
        <v>3.5658283062798786E-2</v>
      </c>
      <c r="F93" s="33">
        <v>19790.158532000001</v>
      </c>
      <c r="G93" s="33">
        <v>168163</v>
      </c>
      <c r="H93" s="42">
        <f t="shared" si="28"/>
        <v>0.14875399545358434</v>
      </c>
      <c r="I93" s="32">
        <f t="shared" si="29"/>
        <v>0.11768438082098917</v>
      </c>
      <c r="J93" s="34">
        <v>0.57445420703700723</v>
      </c>
      <c r="K93" s="35">
        <v>0.57445420703700723</v>
      </c>
      <c r="L93" s="34">
        <v>0.12955386062116514</v>
      </c>
      <c r="M93" s="36">
        <v>2.14</v>
      </c>
      <c r="N93" s="31">
        <v>-3.6320000000000001</v>
      </c>
      <c r="O93" s="38">
        <f t="shared" si="25"/>
        <v>-3.6319999999999998E-2</v>
      </c>
      <c r="P93" s="37">
        <v>1</v>
      </c>
      <c r="Q93" s="38">
        <v>-2.7531896916973841E-2</v>
      </c>
      <c r="R93" s="39">
        <v>0.52</v>
      </c>
      <c r="S93" s="37">
        <v>1.1100000000000001</v>
      </c>
      <c r="T93" s="36">
        <v>1.5</v>
      </c>
      <c r="U93" s="36">
        <v>0.45</v>
      </c>
      <c r="V93" s="36">
        <v>0.8</v>
      </c>
      <c r="W93" s="39">
        <v>0.8</v>
      </c>
      <c r="Z93" s="32">
        <f t="shared" si="30"/>
        <v>0.30926926922119757</v>
      </c>
      <c r="AA93" s="32">
        <f t="shared" si="31"/>
        <v>0.41254304891256521</v>
      </c>
      <c r="AB93" s="32">
        <f t="shared" si="32"/>
        <v>1.5885790236057631</v>
      </c>
      <c r="AC93" s="32">
        <f t="shared" si="26"/>
        <v>1.5885790236057631</v>
      </c>
      <c r="AE93" s="42">
        <f t="shared" si="33"/>
        <v>0.17548167423958319</v>
      </c>
      <c r="AF93" s="42">
        <f t="shared" si="34"/>
        <v>0.23407998182742587</v>
      </c>
      <c r="AG93" s="42">
        <f t="shared" si="35"/>
        <v>0.90137150524593657</v>
      </c>
      <c r="AH93" s="64">
        <f t="shared" si="36"/>
        <v>0.90137150524593657</v>
      </c>
    </row>
    <row r="94" spans="1:34">
      <c r="A94" s="30" t="s">
        <v>3</v>
      </c>
      <c r="B94" s="30">
        <v>1984</v>
      </c>
      <c r="C94" s="31">
        <v>1.3438560729571096</v>
      </c>
      <c r="D94" s="31">
        <v>-3.72</v>
      </c>
      <c r="E94" s="32">
        <f t="shared" si="24"/>
        <v>5.0638560729571097E-2</v>
      </c>
      <c r="F94" s="33">
        <v>23329.0594969999</v>
      </c>
      <c r="G94" s="33">
        <v>167701</v>
      </c>
      <c r="H94" s="42">
        <f t="shared" si="28"/>
        <v>0.14875399545358434</v>
      </c>
      <c r="I94" s="32">
        <f t="shared" si="29"/>
        <v>0.13911103390558135</v>
      </c>
      <c r="J94" s="34">
        <v>0.45557038148713125</v>
      </c>
      <c r="K94" s="35">
        <v>0.45557038148713125</v>
      </c>
      <c r="L94" s="34">
        <v>0.10644044878359041</v>
      </c>
      <c r="M94" s="36">
        <v>2.14</v>
      </c>
      <c r="N94" s="31">
        <v>-3.8780000000000001</v>
      </c>
      <c r="O94" s="38">
        <f t="shared" si="25"/>
        <v>-3.8780000000000002E-2</v>
      </c>
      <c r="P94" s="37">
        <v>1</v>
      </c>
      <c r="Q94" s="38">
        <v>-1.5842683937673203E-2</v>
      </c>
      <c r="R94" s="39">
        <v>0.52</v>
      </c>
      <c r="S94" s="37">
        <v>1.1100000000000001</v>
      </c>
      <c r="T94" s="36">
        <v>1.5</v>
      </c>
      <c r="U94" s="36">
        <v>0.45</v>
      </c>
      <c r="V94" s="36">
        <v>0.8</v>
      </c>
      <c r="W94" s="39">
        <v>0.8</v>
      </c>
      <c r="Z94" s="32">
        <f t="shared" si="30"/>
        <v>0.44593935911052845</v>
      </c>
      <c r="AA94" s="32">
        <f t="shared" si="31"/>
        <v>0.48444663654619097</v>
      </c>
      <c r="AB94" s="32">
        <f t="shared" si="32"/>
        <v>1.2466701315811253</v>
      </c>
      <c r="AC94" s="32">
        <f t="shared" si="26"/>
        <v>1.2466701315811253</v>
      </c>
      <c r="AE94" s="42">
        <f t="shared" si="33"/>
        <v>0.25302929561382576</v>
      </c>
      <c r="AF94" s="42">
        <f t="shared" si="34"/>
        <v>0.27487861006991277</v>
      </c>
      <c r="AG94" s="42">
        <f t="shared" si="35"/>
        <v>0.70736986725269768</v>
      </c>
      <c r="AH94" s="64">
        <f t="shared" si="36"/>
        <v>0.70736986725269768</v>
      </c>
    </row>
    <row r="95" spans="1:34">
      <c r="A95" s="30" t="s">
        <v>3</v>
      </c>
      <c r="B95" s="30">
        <v>1985</v>
      </c>
      <c r="C95" s="31">
        <v>1.123347931374735</v>
      </c>
      <c r="D95" s="31">
        <v>-3.72</v>
      </c>
      <c r="E95" s="32">
        <f t="shared" si="24"/>
        <v>4.8433479313747349E-2</v>
      </c>
      <c r="F95" s="33">
        <v>24326.408997999901</v>
      </c>
      <c r="G95" s="33">
        <v>176690</v>
      </c>
      <c r="H95" s="42">
        <f t="shared" si="28"/>
        <v>0.14875399545358434</v>
      </c>
      <c r="I95" s="32">
        <f t="shared" si="29"/>
        <v>0.13767847075669196</v>
      </c>
      <c r="J95" s="34">
        <v>0.43726034696846428</v>
      </c>
      <c r="K95" s="35">
        <v>0.43726034696846428</v>
      </c>
      <c r="L95" s="34">
        <v>7.6513347041396368E-2</v>
      </c>
      <c r="M95" s="36">
        <v>2.14</v>
      </c>
      <c r="N95" s="31">
        <v>-3.653</v>
      </c>
      <c r="O95" s="38">
        <f t="shared" si="25"/>
        <v>-3.653E-2</v>
      </c>
      <c r="P95" s="37">
        <v>1</v>
      </c>
      <c r="Q95" s="38">
        <v>-8.7656572407883489E-3</v>
      </c>
      <c r="R95" s="39">
        <v>0.52</v>
      </c>
      <c r="S95" s="37">
        <v>1.1100000000000001</v>
      </c>
      <c r="T95" s="36">
        <v>1.5</v>
      </c>
      <c r="U95" s="36">
        <v>0.45</v>
      </c>
      <c r="V95" s="36">
        <v>0.8</v>
      </c>
      <c r="W95" s="39">
        <v>0.8</v>
      </c>
      <c r="Z95" s="32">
        <f t="shared" si="30"/>
        <v>0.41805798627263152</v>
      </c>
      <c r="AA95" s="32">
        <f t="shared" si="31"/>
        <v>0.46080015445229661</v>
      </c>
      <c r="AB95" s="32">
        <f t="shared" si="32"/>
        <v>1.0673888198687618</v>
      </c>
      <c r="AC95" s="32">
        <f t="shared" si="26"/>
        <v>1.0673888198687618</v>
      </c>
      <c r="AE95" s="42">
        <f t="shared" si="33"/>
        <v>0.23720919813691535</v>
      </c>
      <c r="AF95" s="42">
        <f t="shared" si="34"/>
        <v>0.26146142097071051</v>
      </c>
      <c r="AG95" s="42">
        <f t="shared" si="35"/>
        <v>0.60564432297738624</v>
      </c>
      <c r="AH95" s="64">
        <f t="shared" si="36"/>
        <v>0.60564432297738624</v>
      </c>
    </row>
    <row r="96" spans="1:34">
      <c r="A96" s="30" t="s">
        <v>3</v>
      </c>
      <c r="B96" s="30">
        <v>1986</v>
      </c>
      <c r="C96" s="31">
        <v>1.2734444476715172</v>
      </c>
      <c r="D96" s="31">
        <v>-3.72</v>
      </c>
      <c r="E96" s="32">
        <f t="shared" si="24"/>
        <v>4.9934444476715176E-2</v>
      </c>
      <c r="F96" s="33">
        <v>27259.531321999901</v>
      </c>
      <c r="G96" s="33">
        <v>244481</v>
      </c>
      <c r="H96" s="42">
        <f t="shared" si="28"/>
        <v>0.14875399545358434</v>
      </c>
      <c r="I96" s="32">
        <f t="shared" si="29"/>
        <v>0.1114995902421861</v>
      </c>
      <c r="J96" s="34">
        <v>0.22250429727626195</v>
      </c>
      <c r="K96" s="35">
        <v>0.22250429727626195</v>
      </c>
      <c r="L96" s="34">
        <v>7.1249960079800001E-2</v>
      </c>
      <c r="M96" s="36">
        <v>2.14</v>
      </c>
      <c r="N96" s="31">
        <v>-3.5270000000000001</v>
      </c>
      <c r="O96" s="38">
        <f t="shared" si="25"/>
        <v>-3.5270000000000003E-2</v>
      </c>
      <c r="P96" s="37">
        <v>1</v>
      </c>
      <c r="Q96" s="38">
        <v>-4.1266215972433845E-3</v>
      </c>
      <c r="R96" s="39">
        <v>0.52</v>
      </c>
      <c r="S96" s="37">
        <v>1.1100000000000001</v>
      </c>
      <c r="T96" s="36">
        <v>1.5</v>
      </c>
      <c r="U96" s="36">
        <v>0.45</v>
      </c>
      <c r="V96" s="36">
        <v>0.8</v>
      </c>
      <c r="W96" s="39">
        <v>0.8</v>
      </c>
      <c r="Z96" s="32">
        <f t="shared" si="30"/>
        <v>0.43135370336525136</v>
      </c>
      <c r="AA96" s="32">
        <f t="shared" si="31"/>
        <v>0.61438155803936068</v>
      </c>
      <c r="AB96" s="32">
        <f t="shared" si="32"/>
        <v>0.91835561610671956</v>
      </c>
      <c r="AC96" s="32">
        <f t="shared" si="26"/>
        <v>0.91835561610671956</v>
      </c>
      <c r="AE96" s="42">
        <f t="shared" si="33"/>
        <v>0.24475328650206113</v>
      </c>
      <c r="AF96" s="42">
        <f t="shared" si="34"/>
        <v>0.34860464700603727</v>
      </c>
      <c r="AG96" s="42">
        <f t="shared" si="35"/>
        <v>0.52108177921314602</v>
      </c>
      <c r="AH96" s="64">
        <f t="shared" si="36"/>
        <v>0.52108177921314602</v>
      </c>
    </row>
    <row r="97" spans="1:34">
      <c r="A97" s="30" t="s">
        <v>3</v>
      </c>
      <c r="B97" s="30">
        <v>1987</v>
      </c>
      <c r="C97" s="31">
        <v>-0.15604455979151705</v>
      </c>
      <c r="D97" s="31">
        <v>-3.72</v>
      </c>
      <c r="E97" s="32">
        <f t="shared" si="24"/>
        <v>3.5639554402084828E-2</v>
      </c>
      <c r="F97" s="33">
        <v>34117.931283999897</v>
      </c>
      <c r="G97" s="33">
        <v>309745</v>
      </c>
      <c r="H97" s="42">
        <f t="shared" si="28"/>
        <v>0.14875399545358434</v>
      </c>
      <c r="I97" s="32">
        <f t="shared" si="29"/>
        <v>0.11014844883371773</v>
      </c>
      <c r="J97" s="34">
        <v>0.21781426610717364</v>
      </c>
      <c r="K97" s="35">
        <v>0.21781426610717364</v>
      </c>
      <c r="L97" s="34">
        <v>8.0104441522842879E-2</v>
      </c>
      <c r="M97" s="36">
        <v>2.14</v>
      </c>
      <c r="N97" s="31">
        <v>-0.93700000000000006</v>
      </c>
      <c r="O97" s="38">
        <f t="shared" si="25"/>
        <v>-9.3699999999999999E-3</v>
      </c>
      <c r="P97" s="37">
        <v>1</v>
      </c>
      <c r="Q97" s="38">
        <v>9.823164783182793E-4</v>
      </c>
      <c r="R97" s="39">
        <v>0.52</v>
      </c>
      <c r="S97" s="37">
        <v>1.1100000000000001</v>
      </c>
      <c r="T97" s="36">
        <v>1.5</v>
      </c>
      <c r="U97" s="36">
        <v>0.45</v>
      </c>
      <c r="V97" s="36">
        <v>0.8</v>
      </c>
      <c r="W97" s="39">
        <v>0.8</v>
      </c>
      <c r="Z97" s="32">
        <f t="shared" si="30"/>
        <v>0.35664668929906851</v>
      </c>
      <c r="AA97" s="32">
        <f t="shared" si="31"/>
        <v>0.49367685719132876</v>
      </c>
      <c r="AB97" s="32">
        <f t="shared" si="32"/>
        <v>0.71772714059832388</v>
      </c>
      <c r="AC97" s="32">
        <f t="shared" si="26"/>
        <v>0.71772714059832388</v>
      </c>
      <c r="AE97" s="42">
        <f t="shared" si="33"/>
        <v>0.20236397333561959</v>
      </c>
      <c r="AF97" s="42">
        <f t="shared" si="34"/>
        <v>0.28011590563596872</v>
      </c>
      <c r="AG97" s="42">
        <f t="shared" si="35"/>
        <v>0.40724369607282668</v>
      </c>
      <c r="AH97" s="64">
        <f t="shared" si="36"/>
        <v>0.40724369607282668</v>
      </c>
    </row>
    <row r="98" spans="1:34">
      <c r="A98" s="30" t="s">
        <v>3</v>
      </c>
      <c r="B98" s="30">
        <v>1988</v>
      </c>
      <c r="C98" s="31">
        <v>-1.2199151551122209</v>
      </c>
      <c r="D98" s="31">
        <v>-2.71</v>
      </c>
      <c r="E98" s="32">
        <f t="shared" si="24"/>
        <v>1.490084844887779E-2</v>
      </c>
      <c r="F98" s="33">
        <v>40466.539937000001</v>
      </c>
      <c r="G98" s="33">
        <v>363913</v>
      </c>
      <c r="H98" s="42">
        <f t="shared" si="28"/>
        <v>0.14875399545358434</v>
      </c>
      <c r="I98" s="32">
        <f t="shared" si="29"/>
        <v>0.11119839065106221</v>
      </c>
      <c r="J98" s="34">
        <v>0.15205038358357129</v>
      </c>
      <c r="K98" s="35">
        <v>0.15205038358357129</v>
      </c>
      <c r="L98" s="34">
        <v>8.5573118292356129E-2</v>
      </c>
      <c r="M98" s="36">
        <v>2.14</v>
      </c>
      <c r="N98" s="31">
        <v>1.325</v>
      </c>
      <c r="O98" s="38">
        <f t="shared" si="25"/>
        <v>1.325E-2</v>
      </c>
      <c r="P98" s="37">
        <v>1</v>
      </c>
      <c r="Q98" s="38">
        <v>1.8738976425208921E-2</v>
      </c>
      <c r="R98" s="39">
        <v>0.52</v>
      </c>
      <c r="S98" s="37">
        <v>1.1100000000000001</v>
      </c>
      <c r="T98" s="36">
        <v>1.5</v>
      </c>
      <c r="U98" s="36">
        <v>0.45</v>
      </c>
      <c r="V98" s="36">
        <v>0.8</v>
      </c>
      <c r="W98" s="39">
        <v>0.8</v>
      </c>
      <c r="Z98" s="32">
        <f t="shared" si="30"/>
        <v>0.1791565013792642</v>
      </c>
      <c r="AA98" s="32">
        <f t="shared" si="31"/>
        <v>0.23436422751937244</v>
      </c>
      <c r="AB98" s="32">
        <f t="shared" si="32"/>
        <v>0.30252172422587914</v>
      </c>
      <c r="AC98" s="32">
        <f t="shared" si="26"/>
        <v>0.30252172422587914</v>
      </c>
      <c r="AE98" s="42">
        <f t="shared" si="33"/>
        <v>0.10165472596778991</v>
      </c>
      <c r="AF98" s="42">
        <f t="shared" si="34"/>
        <v>0.13297999872580687</v>
      </c>
      <c r="AG98" s="42">
        <f t="shared" si="35"/>
        <v>0.17165306722742477</v>
      </c>
      <c r="AH98" s="64">
        <f t="shared" si="36"/>
        <v>0.17165306722742477</v>
      </c>
    </row>
    <row r="99" spans="1:34">
      <c r="A99" s="30" t="s">
        <v>3</v>
      </c>
      <c r="B99" s="30">
        <v>1989</v>
      </c>
      <c r="C99" s="31">
        <v>-3.1446365460855374</v>
      </c>
      <c r="D99" s="31">
        <v>-2.71</v>
      </c>
      <c r="E99" s="32">
        <f t="shared" si="24"/>
        <v>-4.3463654608553752E-3</v>
      </c>
      <c r="F99" s="33">
        <v>44463.711077</v>
      </c>
      <c r="G99" s="33">
        <v>401389</v>
      </c>
      <c r="H99" s="42">
        <f t="shared" si="28"/>
        <v>0.14875399545358434</v>
      </c>
      <c r="I99" s="32">
        <f t="shared" si="29"/>
        <v>0.11077461284938053</v>
      </c>
      <c r="J99" s="34">
        <v>0.16945147317574455</v>
      </c>
      <c r="K99" s="35">
        <v>0.16945147317574455</v>
      </c>
      <c r="L99" s="34">
        <v>6.5346931742919487E-2</v>
      </c>
      <c r="M99" s="36">
        <v>2.14</v>
      </c>
      <c r="N99" s="31">
        <v>3.4039999999999999</v>
      </c>
      <c r="O99" s="38">
        <f t="shared" si="25"/>
        <v>3.4040000000000001E-2</v>
      </c>
      <c r="P99" s="37">
        <v>1</v>
      </c>
      <c r="Q99" s="38">
        <v>1.8468691582064382E-2</v>
      </c>
      <c r="R99" s="39">
        <v>0.52</v>
      </c>
      <c r="S99" s="37">
        <v>1.1100000000000001</v>
      </c>
      <c r="T99" s="36">
        <v>1.5</v>
      </c>
      <c r="U99" s="36">
        <v>0.45</v>
      </c>
      <c r="V99" s="36">
        <v>0.8</v>
      </c>
      <c r="W99" s="39">
        <v>0.8</v>
      </c>
      <c r="Z99" s="32">
        <f t="shared" si="30"/>
        <v>4.1054878638220528E-2</v>
      </c>
      <c r="AA99" s="32">
        <f t="shared" si="31"/>
        <v>2.4707560883579761E-2</v>
      </c>
      <c r="AB99" s="32">
        <f t="shared" si="32"/>
        <v>5.0610008816160939E-3</v>
      </c>
      <c r="AC99" s="32">
        <f t="shared" si="26"/>
        <v>5.0610008816160939E-3</v>
      </c>
      <c r="AE99" s="42">
        <f t="shared" si="33"/>
        <v>2.3294842249538462E-2</v>
      </c>
      <c r="AF99" s="42">
        <f t="shared" si="34"/>
        <v>1.4019253064312663E-2</v>
      </c>
      <c r="AG99" s="42">
        <f t="shared" si="35"/>
        <v>2.8716493891243907E-3</v>
      </c>
      <c r="AH99" s="64">
        <f t="shared" si="36"/>
        <v>2.8716493891243907E-3</v>
      </c>
    </row>
    <row r="100" spans="1:34">
      <c r="A100" s="30" t="s">
        <v>3</v>
      </c>
      <c r="B100" s="30">
        <v>1990</v>
      </c>
      <c r="C100" s="31">
        <v>-3.7035403769209894</v>
      </c>
      <c r="D100" s="31">
        <v>-2.71</v>
      </c>
      <c r="E100" s="32">
        <f t="shared" si="24"/>
        <v>-9.9354037692098943E-3</v>
      </c>
      <c r="F100" s="33">
        <v>55632.229167999903</v>
      </c>
      <c r="G100" s="33">
        <v>520709</v>
      </c>
      <c r="H100" s="42">
        <f t="shared" si="28"/>
        <v>0.14875399545358434</v>
      </c>
      <c r="I100" s="32">
        <f t="shared" si="29"/>
        <v>0.10683938470047551</v>
      </c>
      <c r="J100" s="34">
        <v>0.16562379387994305</v>
      </c>
      <c r="K100" s="35">
        <v>0.16562379387994305</v>
      </c>
      <c r="L100" s="34">
        <v>6.6543804367998269E-2</v>
      </c>
      <c r="M100" s="36">
        <v>2.14</v>
      </c>
      <c r="N100" s="31">
        <v>4.423</v>
      </c>
      <c r="O100" s="38">
        <f t="shared" si="25"/>
        <v>4.4229999999999998E-2</v>
      </c>
      <c r="P100" s="37">
        <v>1</v>
      </c>
      <c r="Q100" s="38">
        <v>1.0874958957168356E-2</v>
      </c>
      <c r="R100" s="39">
        <v>0.52</v>
      </c>
      <c r="S100" s="37">
        <v>1.1100000000000001</v>
      </c>
      <c r="T100" s="36">
        <v>1.5</v>
      </c>
      <c r="U100" s="36">
        <v>0.45</v>
      </c>
      <c r="V100" s="36">
        <v>0.8</v>
      </c>
      <c r="W100" s="39">
        <v>0.8</v>
      </c>
      <c r="Z100" s="32">
        <f t="shared" si="30"/>
        <v>2.7719328779843729E-2</v>
      </c>
      <c r="AA100" s="32">
        <f t="shared" si="31"/>
        <v>-1.5040128501218998E-2</v>
      </c>
      <c r="AB100" s="32">
        <f t="shared" si="32"/>
        <v>-6.0925109919292106E-2</v>
      </c>
      <c r="AC100" s="32">
        <f t="shared" si="26"/>
        <v>-6.0925109919292106E-2</v>
      </c>
      <c r="AE100" s="42">
        <f t="shared" si="33"/>
        <v>1.5728152478044662E-2</v>
      </c>
      <c r="AF100" s="42">
        <f t="shared" si="34"/>
        <v>-8.5338803199509275E-3</v>
      </c>
      <c r="AG100" s="42">
        <f t="shared" si="35"/>
        <v>-3.4569358665316852E-2</v>
      </c>
      <c r="AH100" s="64">
        <f t="shared" si="36"/>
        <v>-3.4569358665316852E-2</v>
      </c>
    </row>
    <row r="101" spans="1:34">
      <c r="A101" s="30" t="s">
        <v>3</v>
      </c>
      <c r="B101" s="30">
        <v>1991</v>
      </c>
      <c r="C101" s="31">
        <v>-3.7597133946510923</v>
      </c>
      <c r="D101" s="31">
        <v>-2.71</v>
      </c>
      <c r="E101" s="32">
        <f t="shared" si="24"/>
        <v>-1.0497133946510924E-2</v>
      </c>
      <c r="F101" s="33">
        <v>60184.916995</v>
      </c>
      <c r="G101" s="33">
        <v>560796</v>
      </c>
      <c r="H101" s="42">
        <f t="shared" si="28"/>
        <v>0.14875399545358434</v>
      </c>
      <c r="I101" s="32">
        <f t="shared" si="29"/>
        <v>0.10732051761246514</v>
      </c>
      <c r="J101" s="34">
        <v>0.14268301035565184</v>
      </c>
      <c r="K101" s="35">
        <v>0.14268301035565184</v>
      </c>
      <c r="L101" s="34">
        <v>7.4047848175225583E-2</v>
      </c>
      <c r="M101" s="36">
        <v>2.14</v>
      </c>
      <c r="N101" s="31">
        <v>4.1820000000000004</v>
      </c>
      <c r="O101" s="38">
        <f t="shared" si="25"/>
        <v>4.1820000000000003E-2</v>
      </c>
      <c r="P101" s="37">
        <v>1</v>
      </c>
      <c r="Q101" s="38">
        <v>-1.5675872733040962E-2</v>
      </c>
      <c r="R101" s="39">
        <v>0.52</v>
      </c>
      <c r="S101" s="37">
        <v>1.1100000000000001</v>
      </c>
      <c r="T101" s="36">
        <v>1.5</v>
      </c>
      <c r="U101" s="36">
        <v>0.45</v>
      </c>
      <c r="V101" s="36">
        <v>0.8</v>
      </c>
      <c r="W101" s="39">
        <v>0.8</v>
      </c>
      <c r="Z101" s="32">
        <f t="shared" si="30"/>
        <v>5.6468016433625819E-2</v>
      </c>
      <c r="AA101" s="32">
        <f t="shared" si="31"/>
        <v>1.2009806441106476E-2</v>
      </c>
      <c r="AB101" s="32">
        <f t="shared" si="32"/>
        <v>-3.2155267119354368E-2</v>
      </c>
      <c r="AC101" s="32">
        <f t="shared" si="26"/>
        <v>-3.2155267119354368E-2</v>
      </c>
      <c r="AE101" s="42">
        <f t="shared" si="33"/>
        <v>3.2040370806042502E-2</v>
      </c>
      <c r="AF101" s="42">
        <f t="shared" si="34"/>
        <v>6.8144531362130077E-3</v>
      </c>
      <c r="AG101" s="42">
        <f t="shared" si="35"/>
        <v>-1.8245136750685512E-2</v>
      </c>
      <c r="AH101" s="64">
        <f t="shared" si="36"/>
        <v>-1.8245136750685512E-2</v>
      </c>
    </row>
    <row r="102" spans="1:34">
      <c r="A102" s="30" t="s">
        <v>3</v>
      </c>
      <c r="B102" s="30">
        <v>1992</v>
      </c>
      <c r="C102" s="31">
        <v>-3.5655423426122206</v>
      </c>
      <c r="D102" s="31">
        <v>-1.93</v>
      </c>
      <c r="E102" s="32">
        <f t="shared" si="24"/>
        <v>-1.6355423426122208E-2</v>
      </c>
      <c r="F102" s="33">
        <v>64317.504623000001</v>
      </c>
      <c r="G102" s="33">
        <v>613016</v>
      </c>
      <c r="H102" s="42">
        <f t="shared" si="28"/>
        <v>0.14875399545358434</v>
      </c>
      <c r="I102" s="32">
        <f t="shared" si="29"/>
        <v>0.10491978125040782</v>
      </c>
      <c r="J102" s="34">
        <v>0.13232264253594686</v>
      </c>
      <c r="K102" s="35">
        <v>0.13232264253594686</v>
      </c>
      <c r="L102" s="34">
        <v>9.2682285775637557E-2</v>
      </c>
      <c r="M102" s="36">
        <v>2.14</v>
      </c>
      <c r="N102" s="31">
        <v>2.3069999999999999</v>
      </c>
      <c r="O102" s="38">
        <f t="shared" si="25"/>
        <v>2.307E-2</v>
      </c>
      <c r="P102" s="37">
        <v>1</v>
      </c>
      <c r="Q102" s="38">
        <v>-2.0547663713461898E-2</v>
      </c>
      <c r="R102" s="39">
        <v>0.52</v>
      </c>
      <c r="S102" s="37">
        <v>1.1100000000000001</v>
      </c>
      <c r="T102" s="36">
        <v>1.5</v>
      </c>
      <c r="U102" s="36">
        <v>0.45</v>
      </c>
      <c r="V102" s="36">
        <v>0.8</v>
      </c>
      <c r="W102" s="39">
        <v>0.8</v>
      </c>
      <c r="Z102" s="32">
        <f t="shared" si="30"/>
        <v>-6.5326386123793087E-2</v>
      </c>
      <c r="AA102" s="32">
        <f t="shared" si="31"/>
        <v>-0.14028650128266468</v>
      </c>
      <c r="AB102" s="32">
        <f t="shared" si="32"/>
        <v>-0.21414130510018939</v>
      </c>
      <c r="AC102" s="32">
        <f t="shared" si="26"/>
        <v>-0.21414130510018939</v>
      </c>
      <c r="AE102" s="42">
        <f t="shared" si="33"/>
        <v>-3.7066675385796673E-2</v>
      </c>
      <c r="AF102" s="42">
        <f t="shared" si="34"/>
        <v>-7.9599599987052697E-2</v>
      </c>
      <c r="AG102" s="42">
        <f t="shared" si="35"/>
        <v>-0.12150536274573709</v>
      </c>
      <c r="AH102" s="64">
        <f t="shared" si="36"/>
        <v>-0.12150536274573709</v>
      </c>
    </row>
    <row r="103" spans="1:34">
      <c r="A103" s="30" t="s">
        <v>3</v>
      </c>
      <c r="B103" s="30">
        <v>1993</v>
      </c>
      <c r="C103" s="31">
        <v>-0.70737282113503108</v>
      </c>
      <c r="D103" s="31">
        <v>-1.93</v>
      </c>
      <c r="E103" s="32">
        <f t="shared" si="24"/>
        <v>1.2226271788649688E-2</v>
      </c>
      <c r="F103" s="33">
        <v>60968.476213000002</v>
      </c>
      <c r="G103" s="33">
        <v>514949</v>
      </c>
      <c r="H103" s="42">
        <f t="shared" si="28"/>
        <v>0.14875399545358434</v>
      </c>
      <c r="I103" s="32">
        <f t="shared" si="29"/>
        <v>0.11839711546774535</v>
      </c>
      <c r="J103" s="34">
        <v>0.11798152750959953</v>
      </c>
      <c r="K103" s="35">
        <v>0.11798152750959953</v>
      </c>
      <c r="L103" s="34">
        <v>6.0886197470720181E-2</v>
      </c>
      <c r="M103" s="36">
        <v>2.14</v>
      </c>
      <c r="N103" s="31">
        <v>-1.651</v>
      </c>
      <c r="O103" s="38">
        <f t="shared" si="25"/>
        <v>-1.651E-2</v>
      </c>
      <c r="P103" s="37">
        <v>1</v>
      </c>
      <c r="Q103" s="38">
        <v>-1.6117273450797328E-2</v>
      </c>
      <c r="R103" s="39">
        <v>0.52</v>
      </c>
      <c r="S103" s="37">
        <v>1.1100000000000001</v>
      </c>
      <c r="T103" s="36">
        <v>1.5</v>
      </c>
      <c r="U103" s="36">
        <v>0.45</v>
      </c>
      <c r="V103" s="36">
        <v>0.8</v>
      </c>
      <c r="W103" s="39">
        <v>0.8</v>
      </c>
      <c r="Z103" s="32">
        <f t="shared" si="30"/>
        <v>0.10276940203684699</v>
      </c>
      <c r="AA103" s="32">
        <f t="shared" si="31"/>
        <v>0.13715864866371161</v>
      </c>
      <c r="AB103" s="32">
        <f t="shared" si="32"/>
        <v>0.17386599827197147</v>
      </c>
      <c r="AC103" s="32">
        <f t="shared" si="26"/>
        <v>0.17386599827197147</v>
      </c>
      <c r="AE103" s="42">
        <f t="shared" si="33"/>
        <v>5.8312119970536883E-2</v>
      </c>
      <c r="AF103" s="42">
        <f t="shared" si="34"/>
        <v>7.7824833241780064E-2</v>
      </c>
      <c r="AG103" s="42">
        <f t="shared" si="35"/>
        <v>9.8652855315800092E-2</v>
      </c>
      <c r="AH103" s="64">
        <f t="shared" si="36"/>
        <v>9.8652855315800092E-2</v>
      </c>
    </row>
    <row r="104" spans="1:34">
      <c r="A104" s="30" t="s">
        <v>3</v>
      </c>
      <c r="B104" s="30">
        <v>1994</v>
      </c>
      <c r="C104" s="31">
        <v>-0.85081182444137038</v>
      </c>
      <c r="D104" s="31">
        <v>-1.93</v>
      </c>
      <c r="E104" s="32">
        <f t="shared" si="24"/>
        <v>1.0791881755586296E-2</v>
      </c>
      <c r="F104" s="33">
        <v>73187.874641000002</v>
      </c>
      <c r="G104" s="33">
        <v>516718</v>
      </c>
      <c r="H104" s="42">
        <f t="shared" si="28"/>
        <v>0.14875399545358434</v>
      </c>
      <c r="I104" s="32">
        <f t="shared" si="29"/>
        <v>0.1416398783108001</v>
      </c>
      <c r="J104" s="34">
        <v>9.7846004494690497E-2</v>
      </c>
      <c r="K104" s="35">
        <v>9.7846004494690497E-2</v>
      </c>
      <c r="L104" s="34">
        <v>0.10837101030044209</v>
      </c>
      <c r="M104" s="36">
        <v>2.14</v>
      </c>
      <c r="N104" s="31">
        <v>-1.905</v>
      </c>
      <c r="O104" s="38">
        <f t="shared" si="25"/>
        <v>-1.9050000000000001E-2</v>
      </c>
      <c r="P104" s="37">
        <v>1</v>
      </c>
      <c r="Q104" s="38">
        <v>-3.8099123242375378E-3</v>
      </c>
      <c r="R104" s="39">
        <v>0.52</v>
      </c>
      <c r="S104" s="37">
        <v>1.1100000000000001</v>
      </c>
      <c r="T104" s="36">
        <v>1.5</v>
      </c>
      <c r="U104" s="36">
        <v>0.45</v>
      </c>
      <c r="V104" s="36">
        <v>0.8</v>
      </c>
      <c r="W104" s="39">
        <v>0.8</v>
      </c>
      <c r="Z104" s="32">
        <f t="shared" si="30"/>
        <v>5.8080008552391309E-2</v>
      </c>
      <c r="AA104" s="32">
        <f t="shared" si="31"/>
        <v>6.4026287097403767E-2</v>
      </c>
      <c r="AB104" s="32">
        <f t="shared" si="32"/>
        <v>9.632725876173627E-2</v>
      </c>
      <c r="AC104" s="32">
        <f t="shared" si="26"/>
        <v>9.632725876173627E-2</v>
      </c>
      <c r="AE104" s="42">
        <f t="shared" si="33"/>
        <v>3.2955027074912401E-2</v>
      </c>
      <c r="AF104" s="42">
        <f t="shared" si="34"/>
        <v>3.6328989567860209E-2</v>
      </c>
      <c r="AG104" s="42">
        <f t="shared" si="35"/>
        <v>5.465680015665924E-2</v>
      </c>
      <c r="AH104" s="64">
        <f t="shared" si="36"/>
        <v>5.465680015665924E-2</v>
      </c>
    </row>
    <row r="105" spans="1:34">
      <c r="A105" s="30" t="s">
        <v>3</v>
      </c>
      <c r="B105" s="30">
        <v>1995</v>
      </c>
      <c r="C105" s="31">
        <v>-0.28155681853839271</v>
      </c>
      <c r="D105" s="31">
        <v>-1.93</v>
      </c>
      <c r="E105" s="32">
        <f t="shared" si="24"/>
        <v>1.6484431814616073E-2</v>
      </c>
      <c r="F105" s="33">
        <v>89616.054611</v>
      </c>
      <c r="G105" s="33">
        <v>597278</v>
      </c>
      <c r="H105" s="42">
        <f t="shared" si="28"/>
        <v>0.14875399545358434</v>
      </c>
      <c r="I105" s="32">
        <f t="shared" si="29"/>
        <v>0.15004077600547819</v>
      </c>
      <c r="J105" s="34">
        <v>8.2929538361795258E-2</v>
      </c>
      <c r="K105" s="35">
        <v>8.2929538361795258E-2</v>
      </c>
      <c r="L105" s="34">
        <v>6.1270640008440756E-2</v>
      </c>
      <c r="M105" s="36">
        <v>2.14</v>
      </c>
      <c r="N105" s="31">
        <v>-0.45</v>
      </c>
      <c r="O105" s="38">
        <f t="shared" si="25"/>
        <v>-4.5000000000000005E-3</v>
      </c>
      <c r="P105" s="37">
        <v>1</v>
      </c>
      <c r="Q105" s="38">
        <v>-4.4457845923220477E-3</v>
      </c>
      <c r="R105" s="39">
        <v>0.52</v>
      </c>
      <c r="S105" s="37">
        <v>1.1100000000000001</v>
      </c>
      <c r="T105" s="36">
        <v>1.5</v>
      </c>
      <c r="U105" s="36">
        <v>0.45</v>
      </c>
      <c r="V105" s="36">
        <v>0.8</v>
      </c>
      <c r="W105" s="39">
        <v>0.8</v>
      </c>
      <c r="Z105" s="32">
        <f t="shared" si="30"/>
        <v>0.17237682394201495</v>
      </c>
      <c r="AA105" s="32">
        <f t="shared" si="31"/>
        <v>0.17082593116554567</v>
      </c>
      <c r="AB105" s="32">
        <f t="shared" si="32"/>
        <v>0.20103515243197514</v>
      </c>
      <c r="AC105" s="32">
        <f t="shared" si="26"/>
        <v>0.20103515243197514</v>
      </c>
      <c r="AE105" s="42">
        <f t="shared" si="33"/>
        <v>9.7807886770061817E-2</v>
      </c>
      <c r="AF105" s="42">
        <f t="shared" si="34"/>
        <v>9.692789872059851E-2</v>
      </c>
      <c r="AG105" s="42">
        <f t="shared" si="35"/>
        <v>0.11406883463917995</v>
      </c>
      <c r="AH105" s="64">
        <f t="shared" si="36"/>
        <v>0.11406883463917995</v>
      </c>
    </row>
    <row r="106" spans="1:34">
      <c r="A106" s="30" t="s">
        <v>3</v>
      </c>
      <c r="B106" s="30">
        <v>1996</v>
      </c>
      <c r="C106" s="31">
        <v>-0.38598281158248671</v>
      </c>
      <c r="D106" s="31">
        <v>-1.38</v>
      </c>
      <c r="E106" s="32">
        <f t="shared" si="24"/>
        <v>9.9401718841751318E-3</v>
      </c>
      <c r="F106" s="33">
        <v>101592.2966</v>
      </c>
      <c r="G106" s="33">
        <v>622650</v>
      </c>
      <c r="H106" s="42">
        <f t="shared" si="28"/>
        <v>0.14875399545358434</v>
      </c>
      <c r="I106" s="32">
        <f t="shared" si="29"/>
        <v>0.16316116052356863</v>
      </c>
      <c r="J106" s="34">
        <v>9.164103405696869E-2</v>
      </c>
      <c r="K106" s="35">
        <v>9.164103405696869E-2</v>
      </c>
      <c r="L106" s="34">
        <v>7.514787192819479E-2</v>
      </c>
      <c r="M106" s="36">
        <v>2.14</v>
      </c>
      <c r="N106" s="31">
        <v>-2.0659999999999998</v>
      </c>
      <c r="O106" s="38">
        <f t="shared" si="25"/>
        <v>-2.0659999999999998E-2</v>
      </c>
      <c r="P106" s="37">
        <v>1</v>
      </c>
      <c r="Q106" s="38">
        <v>-1.437121487016827E-3</v>
      </c>
      <c r="R106" s="39">
        <v>0.52</v>
      </c>
      <c r="S106" s="37">
        <v>1.1100000000000001</v>
      </c>
      <c r="T106" s="36">
        <v>1.5</v>
      </c>
      <c r="U106" s="36">
        <v>0.45</v>
      </c>
      <c r="V106" s="36">
        <v>0.8</v>
      </c>
      <c r="W106" s="39">
        <v>0.8</v>
      </c>
      <c r="Z106" s="32">
        <f t="shared" si="30"/>
        <v>3.9242185944810742E-2</v>
      </c>
      <c r="AA106" s="32">
        <f t="shared" si="31"/>
        <v>2.9613472888290394E-2</v>
      </c>
      <c r="AB106" s="32">
        <f t="shared" si="32"/>
        <v>4.9514269816946711E-2</v>
      </c>
      <c r="AC106" s="32">
        <f t="shared" si="26"/>
        <v>4.9514269816946711E-2</v>
      </c>
      <c r="AE106" s="42">
        <f t="shared" si="33"/>
        <v>2.2266306987944465E-2</v>
      </c>
      <c r="AF106" s="42">
        <f t="shared" si="34"/>
        <v>1.6802903875874402E-2</v>
      </c>
      <c r="AG106" s="42">
        <f t="shared" si="35"/>
        <v>2.809476346650458E-2</v>
      </c>
      <c r="AH106" s="64">
        <f t="shared" si="36"/>
        <v>2.809476346650458E-2</v>
      </c>
    </row>
    <row r="107" spans="1:34">
      <c r="A107" s="30" t="s">
        <v>3</v>
      </c>
      <c r="B107" s="30">
        <v>1997</v>
      </c>
      <c r="C107" s="31">
        <v>0.20426120047989924</v>
      </c>
      <c r="D107" s="31">
        <v>-1.38</v>
      </c>
      <c r="E107" s="32">
        <f t="shared" si="24"/>
        <v>1.584261200479899E-2</v>
      </c>
      <c r="F107" s="33">
        <v>106240.69677</v>
      </c>
      <c r="G107" s="33">
        <v>573376</v>
      </c>
      <c r="H107" s="42">
        <f t="shared" si="28"/>
        <v>0.14875399545358434</v>
      </c>
      <c r="I107" s="32">
        <f t="shared" si="29"/>
        <v>0.18528975187311642</v>
      </c>
      <c r="J107" s="34">
        <v>8.184357564588117E-2</v>
      </c>
      <c r="K107" s="35">
        <v>8.184357564588117E-2</v>
      </c>
      <c r="L107" s="34">
        <v>7.1550780233527067E-2</v>
      </c>
      <c r="M107" s="36">
        <v>2.14</v>
      </c>
      <c r="N107" s="31">
        <v>-1.099</v>
      </c>
      <c r="O107" s="38">
        <f t="shared" si="25"/>
        <v>-1.099E-2</v>
      </c>
      <c r="P107" s="37">
        <v>1</v>
      </c>
      <c r="Q107" s="38">
        <v>2.0662285091929264E-3</v>
      </c>
      <c r="R107" s="39">
        <v>0.52</v>
      </c>
      <c r="S107" s="37">
        <v>1.1100000000000001</v>
      </c>
      <c r="T107" s="36">
        <v>1.5</v>
      </c>
      <c r="U107" s="36">
        <v>0.45</v>
      </c>
      <c r="V107" s="36">
        <v>0.8</v>
      </c>
      <c r="W107" s="39">
        <v>0.8</v>
      </c>
      <c r="Z107" s="32">
        <f t="shared" si="30"/>
        <v>0.13204514601535183</v>
      </c>
      <c r="AA107" s="32">
        <f t="shared" si="31"/>
        <v>9.7775778143274136E-2</v>
      </c>
      <c r="AB107" s="32">
        <f t="shared" si="32"/>
        <v>0.12305623106571707</v>
      </c>
      <c r="AC107" s="32">
        <f t="shared" si="26"/>
        <v>0.12305623106571707</v>
      </c>
      <c r="AE107" s="42">
        <f t="shared" si="33"/>
        <v>7.4923393961303333E-2</v>
      </c>
      <c r="AF107" s="42">
        <f t="shared" si="34"/>
        <v>5.5478700783517021E-2</v>
      </c>
      <c r="AG107" s="42">
        <f t="shared" si="35"/>
        <v>6.9823017034325391E-2</v>
      </c>
      <c r="AH107" s="64">
        <f t="shared" si="36"/>
        <v>6.9823017034325391E-2</v>
      </c>
    </row>
    <row r="108" spans="1:34">
      <c r="A108" s="30" t="s">
        <v>3</v>
      </c>
      <c r="B108" s="30">
        <v>1998</v>
      </c>
      <c r="C108" s="31">
        <v>-1.0521409911159219</v>
      </c>
      <c r="D108" s="31">
        <v>-1.38</v>
      </c>
      <c r="E108" s="32">
        <f t="shared" si="24"/>
        <v>3.2785900888407803E-3</v>
      </c>
      <c r="F108" s="33">
        <v>109251.19317</v>
      </c>
      <c r="G108" s="33">
        <v>601625</v>
      </c>
      <c r="H108" s="42">
        <f t="shared" si="28"/>
        <v>0.14875399545358434</v>
      </c>
      <c r="I108" s="32">
        <f t="shared" si="29"/>
        <v>0.18159350620403075</v>
      </c>
      <c r="J108" s="34">
        <v>5.7178410961712098E-2</v>
      </c>
      <c r="K108" s="35">
        <v>5.7178410961712098E-2</v>
      </c>
      <c r="L108" s="34">
        <v>8.0151535614220559E-2</v>
      </c>
      <c r="M108" s="36">
        <v>2.14</v>
      </c>
      <c r="N108" s="31">
        <v>0.221</v>
      </c>
      <c r="O108" s="38">
        <f t="shared" si="25"/>
        <v>2.2100000000000002E-3</v>
      </c>
      <c r="P108" s="37">
        <v>1</v>
      </c>
      <c r="Q108" s="38">
        <v>3.8734679076680377E-3</v>
      </c>
      <c r="R108" s="39">
        <v>0.52</v>
      </c>
      <c r="S108" s="37">
        <v>1.1100000000000001</v>
      </c>
      <c r="T108" s="36">
        <v>1.5</v>
      </c>
      <c r="U108" s="36">
        <v>0.45</v>
      </c>
      <c r="V108" s="36">
        <v>0.8</v>
      </c>
      <c r="W108" s="39">
        <v>0.8</v>
      </c>
      <c r="Z108" s="32">
        <f t="shared" si="30"/>
        <v>3.73633842330637E-2</v>
      </c>
      <c r="AA108" s="32">
        <f t="shared" si="31"/>
        <v>3.0859151243820163E-2</v>
      </c>
      <c r="AB108" s="32">
        <f t="shared" si="32"/>
        <v>3.5549321193840591E-2</v>
      </c>
      <c r="AC108" s="32">
        <f t="shared" si="26"/>
        <v>3.5549321193840591E-2</v>
      </c>
      <c r="AE108" s="42">
        <f t="shared" si="33"/>
        <v>2.1200260979649478E-2</v>
      </c>
      <c r="AF108" s="42">
        <f t="shared" si="34"/>
        <v>1.750971100204907E-2</v>
      </c>
      <c r="AG108" s="42">
        <f t="shared" si="35"/>
        <v>2.0170948173690292E-2</v>
      </c>
      <c r="AH108" s="64">
        <f t="shared" si="36"/>
        <v>2.0170948173690292E-2</v>
      </c>
    </row>
    <row r="109" spans="1:34">
      <c r="A109" s="30" t="s">
        <v>3</v>
      </c>
      <c r="B109" s="30">
        <v>1999</v>
      </c>
      <c r="C109" s="31">
        <v>-2.9857089025042551</v>
      </c>
      <c r="D109" s="31">
        <v>-1.38</v>
      </c>
      <c r="E109" s="32">
        <f t="shared" si="24"/>
        <v>-1.6057089025042551E-2</v>
      </c>
      <c r="F109" s="33">
        <v>111492.92892999901</v>
      </c>
      <c r="G109" s="33">
        <v>618691</v>
      </c>
      <c r="H109" s="42">
        <f t="shared" si="28"/>
        <v>0.14875399545358434</v>
      </c>
      <c r="I109" s="32">
        <f t="shared" si="29"/>
        <v>0.18020777565860666</v>
      </c>
      <c r="J109" s="34">
        <v>7.4126784746648633E-2</v>
      </c>
      <c r="K109" s="35">
        <v>7.4126784746648633E-2</v>
      </c>
      <c r="L109" s="34">
        <v>8.7264815351688563E-2</v>
      </c>
      <c r="M109" s="36">
        <v>2.14</v>
      </c>
      <c r="N109" s="31">
        <v>1.2949999999999999</v>
      </c>
      <c r="O109" s="38">
        <f t="shared" si="25"/>
        <v>1.295E-2</v>
      </c>
      <c r="P109" s="37">
        <v>1</v>
      </c>
      <c r="Q109" s="38">
        <v>5.2573220968766691E-3</v>
      </c>
      <c r="R109" s="39">
        <v>0.52</v>
      </c>
      <c r="S109" s="37">
        <v>1.1100000000000001</v>
      </c>
      <c r="T109" s="36">
        <v>1.5</v>
      </c>
      <c r="U109" s="36">
        <v>0.45</v>
      </c>
      <c r="V109" s="36">
        <v>0.8</v>
      </c>
      <c r="W109" s="39">
        <v>0.8</v>
      </c>
      <c r="Z109" s="32">
        <f t="shared" si="30"/>
        <v>-0.13950430756785825</v>
      </c>
      <c r="AA109" s="32">
        <f t="shared" si="31"/>
        <v>-0.10875900717051429</v>
      </c>
      <c r="AB109" s="32">
        <f t="shared" si="32"/>
        <v>-0.13674213469736049</v>
      </c>
      <c r="AC109" s="32">
        <f t="shared" si="26"/>
        <v>-0.13674213469736049</v>
      </c>
      <c r="AE109" s="42">
        <f t="shared" si="33"/>
        <v>-7.9155777479244016E-2</v>
      </c>
      <c r="AF109" s="42">
        <f t="shared" si="34"/>
        <v>-6.1710666290825139E-2</v>
      </c>
      <c r="AG109" s="42">
        <f t="shared" si="35"/>
        <v>-7.7588500131983804E-2</v>
      </c>
      <c r="AH109" s="64">
        <f t="shared" si="36"/>
        <v>-7.7588500131983804E-2</v>
      </c>
    </row>
    <row r="110" spans="1:34">
      <c r="A110" s="30" t="s">
        <v>3</v>
      </c>
      <c r="B110" s="30">
        <v>2000</v>
      </c>
      <c r="C110" s="31">
        <v>-3.9278064285460959</v>
      </c>
      <c r="D110" s="31">
        <v>-1.17</v>
      </c>
      <c r="E110" s="32">
        <f t="shared" si="24"/>
        <v>-2.757806428546096E-2</v>
      </c>
      <c r="F110" s="33">
        <v>113343.160529999</v>
      </c>
      <c r="G110" s="33">
        <v>582377</v>
      </c>
      <c r="H110" s="42">
        <f t="shared" si="28"/>
        <v>0.14875399545358434</v>
      </c>
      <c r="I110" s="32">
        <f t="shared" si="29"/>
        <v>0.19462162916804579</v>
      </c>
      <c r="J110" s="34">
        <v>0.13217943569438548</v>
      </c>
      <c r="K110" s="35">
        <v>0.13217943569438548</v>
      </c>
      <c r="L110" s="34">
        <v>6.2575095586942173E-2</v>
      </c>
      <c r="M110" s="36">
        <v>2.14</v>
      </c>
      <c r="N110" s="31">
        <v>2.464</v>
      </c>
      <c r="O110" s="38">
        <f t="shared" si="25"/>
        <v>2.4639999999999999E-2</v>
      </c>
      <c r="P110" s="37">
        <v>1</v>
      </c>
      <c r="Q110" s="38">
        <v>1.4918134934134995E-2</v>
      </c>
      <c r="R110" s="39">
        <v>0.52</v>
      </c>
      <c r="S110" s="37">
        <v>1.1100000000000001</v>
      </c>
      <c r="T110" s="36">
        <v>1.5</v>
      </c>
      <c r="U110" s="36">
        <v>0.45</v>
      </c>
      <c r="V110" s="36">
        <v>0.8</v>
      </c>
      <c r="W110" s="39">
        <v>0.8</v>
      </c>
      <c r="Z110" s="32">
        <f t="shared" si="30"/>
        <v>-0.24083274595413851</v>
      </c>
      <c r="AA110" s="32">
        <f t="shared" si="31"/>
        <v>-0.16953240353941562</v>
      </c>
      <c r="AB110" s="32">
        <f t="shared" si="32"/>
        <v>-0.22545833172698182</v>
      </c>
      <c r="AC110" s="32">
        <f t="shared" si="26"/>
        <v>-0.22545833172698182</v>
      </c>
      <c r="AE110" s="42">
        <f t="shared" si="33"/>
        <v>-0.13665028400064452</v>
      </c>
      <c r="AF110" s="42">
        <f t="shared" si="34"/>
        <v>-9.6193941563846183E-2</v>
      </c>
      <c r="AG110" s="42">
        <f t="shared" si="35"/>
        <v>-0.12792672748360598</v>
      </c>
      <c r="AH110" s="64">
        <f t="shared" si="36"/>
        <v>-0.12792672748360598</v>
      </c>
    </row>
    <row r="111" spans="1:34">
      <c r="A111" s="30" t="s">
        <v>3</v>
      </c>
      <c r="B111" s="30">
        <v>2001</v>
      </c>
      <c r="C111" s="31">
        <v>-3.9392634769025552</v>
      </c>
      <c r="D111" s="31">
        <v>-1.17</v>
      </c>
      <c r="E111" s="32">
        <f t="shared" si="24"/>
        <v>-2.7692634769025552E-2</v>
      </c>
      <c r="F111" s="33">
        <v>116148.76499</v>
      </c>
      <c r="G111" s="33">
        <v>609631</v>
      </c>
      <c r="H111" s="42">
        <f t="shared" si="28"/>
        <v>0.14875399545358434</v>
      </c>
      <c r="I111" s="32">
        <f t="shared" si="29"/>
        <v>0.19052306229506044</v>
      </c>
      <c r="J111" s="34">
        <v>0.11434524790882143</v>
      </c>
      <c r="K111" s="35">
        <v>0.11434524790882143</v>
      </c>
      <c r="L111" s="34">
        <v>9.9708899331463458E-2</v>
      </c>
      <c r="M111" s="36">
        <v>2.14</v>
      </c>
      <c r="N111" s="31">
        <v>2.0299999999999998</v>
      </c>
      <c r="O111" s="38">
        <f t="shared" si="25"/>
        <v>2.0299999999999999E-2</v>
      </c>
      <c r="P111" s="37">
        <v>1</v>
      </c>
      <c r="Q111" s="38">
        <v>4.9613835766308071E-3</v>
      </c>
      <c r="R111" s="39">
        <v>0.52</v>
      </c>
      <c r="S111" s="37">
        <v>1.1100000000000001</v>
      </c>
      <c r="T111" s="36">
        <v>1.5</v>
      </c>
      <c r="U111" s="36">
        <v>0.45</v>
      </c>
      <c r="V111" s="36">
        <v>0.8</v>
      </c>
      <c r="W111" s="39">
        <v>0.8</v>
      </c>
      <c r="Z111" s="32">
        <f t="shared" si="30"/>
        <v>-0.24099764427821971</v>
      </c>
      <c r="AA111" s="32">
        <f t="shared" si="31"/>
        <v>-0.17439613034574913</v>
      </c>
      <c r="AB111" s="32">
        <f t="shared" si="32"/>
        <v>-0.23899560525857691</v>
      </c>
      <c r="AC111" s="32">
        <f t="shared" si="26"/>
        <v>-0.23899560525857691</v>
      </c>
      <c r="AE111" s="42">
        <f t="shared" si="33"/>
        <v>-0.13674384853119725</v>
      </c>
      <c r="AF111" s="42">
        <f t="shared" si="34"/>
        <v>-9.8953656181365798E-2</v>
      </c>
      <c r="AG111" s="42">
        <f t="shared" si="35"/>
        <v>-0.13560787676153327</v>
      </c>
      <c r="AH111" s="64">
        <f t="shared" si="36"/>
        <v>-0.13560787676153327</v>
      </c>
    </row>
    <row r="112" spans="1:34">
      <c r="A112" s="30" t="s">
        <v>3</v>
      </c>
      <c r="B112" s="30">
        <v>2002</v>
      </c>
      <c r="C112" s="31">
        <v>-3.3559415010710967</v>
      </c>
      <c r="D112" s="31">
        <v>-1.17</v>
      </c>
      <c r="E112" s="32">
        <f t="shared" si="24"/>
        <v>-2.1859415010710967E-2</v>
      </c>
      <c r="F112" s="33">
        <v>125872.19471</v>
      </c>
      <c r="G112" s="33">
        <v>688676</v>
      </c>
      <c r="H112" s="42">
        <f t="shared" si="28"/>
        <v>0.14875399545358434</v>
      </c>
      <c r="I112" s="32">
        <f t="shared" si="29"/>
        <v>0.18277418511752985</v>
      </c>
      <c r="J112" s="34">
        <v>0.10606479525515705</v>
      </c>
      <c r="K112" s="35">
        <v>0.10606479525515705</v>
      </c>
      <c r="L112" s="34">
        <v>9.4655634409949382E-2</v>
      </c>
      <c r="M112" s="36">
        <v>2.14</v>
      </c>
      <c r="N112" s="31">
        <v>0.81899999999999995</v>
      </c>
      <c r="O112" s="38">
        <f t="shared" si="25"/>
        <v>8.1899999999999994E-3</v>
      </c>
      <c r="P112" s="37">
        <v>1</v>
      </c>
      <c r="Q112" s="38">
        <v>-3.2590785748546664E-3</v>
      </c>
      <c r="R112" s="39">
        <v>0.52</v>
      </c>
      <c r="S112" s="37">
        <v>1.1100000000000001</v>
      </c>
      <c r="T112" s="36">
        <v>1.5</v>
      </c>
      <c r="U112" s="36">
        <v>0.45</v>
      </c>
      <c r="V112" s="36">
        <v>0.8</v>
      </c>
      <c r="W112" s="39">
        <v>0.8</v>
      </c>
      <c r="Z112" s="32">
        <f t="shared" si="30"/>
        <v>-0.20588189427105832</v>
      </c>
      <c r="AA112" s="32">
        <f t="shared" si="31"/>
        <v>-0.16124715384211419</v>
      </c>
      <c r="AB112" s="32">
        <f t="shared" si="32"/>
        <v>-0.21025863055167057</v>
      </c>
      <c r="AC112" s="32">
        <f t="shared" si="26"/>
        <v>-0.21025863055167057</v>
      </c>
      <c r="AE112" s="42">
        <f t="shared" si="33"/>
        <v>-0.11681891186046715</v>
      </c>
      <c r="AF112" s="42">
        <f t="shared" si="34"/>
        <v>-9.149282951337738E-2</v>
      </c>
      <c r="AG112" s="42">
        <f t="shared" si="35"/>
        <v>-0.1193023044463553</v>
      </c>
      <c r="AH112" s="64">
        <f t="shared" si="36"/>
        <v>-0.1193023044463553</v>
      </c>
    </row>
    <row r="113" spans="1:34">
      <c r="A113" s="30" t="s">
        <v>3</v>
      </c>
      <c r="B113" s="30">
        <v>2003</v>
      </c>
      <c r="C113" s="31">
        <v>-3.7708536092514153</v>
      </c>
      <c r="D113" s="31">
        <v>-1.17</v>
      </c>
      <c r="E113" s="32">
        <f t="shared" si="24"/>
        <v>-2.6008536092514155E-2</v>
      </c>
      <c r="F113" s="33">
        <v>158213.08522000001</v>
      </c>
      <c r="G113" s="33">
        <v>885358</v>
      </c>
      <c r="H113" s="42">
        <f t="shared" si="28"/>
        <v>0.14875399545358434</v>
      </c>
      <c r="I113" s="32">
        <f t="shared" si="29"/>
        <v>0.17869956020050648</v>
      </c>
      <c r="J113" s="34">
        <v>0.10370246158275855</v>
      </c>
      <c r="K113" s="35">
        <v>0.10370246158275855</v>
      </c>
      <c r="L113" s="34">
        <v>7.5872070319665599E-2</v>
      </c>
      <c r="M113" s="36">
        <v>2.14</v>
      </c>
      <c r="N113" s="31">
        <v>0.59099999999999997</v>
      </c>
      <c r="O113" s="38">
        <f t="shared" si="25"/>
        <v>5.9099999999999995E-3</v>
      </c>
      <c r="P113" s="37">
        <v>1</v>
      </c>
      <c r="Q113" s="38">
        <v>-3.6202933489488777E-3</v>
      </c>
      <c r="R113" s="39">
        <v>0.52</v>
      </c>
      <c r="S113" s="37">
        <v>1.1100000000000001</v>
      </c>
      <c r="T113" s="36">
        <v>1.5</v>
      </c>
      <c r="U113" s="36">
        <v>0.45</v>
      </c>
      <c r="V113" s="36">
        <v>0.8</v>
      </c>
      <c r="W113" s="39">
        <v>0.8</v>
      </c>
      <c r="Z113" s="32">
        <f t="shared" si="30"/>
        <v>-0.25877107018172041</v>
      </c>
      <c r="AA113" s="32">
        <f t="shared" si="31"/>
        <v>-0.21095900130326503</v>
      </c>
      <c r="AB113" s="32">
        <f t="shared" si="32"/>
        <v>-0.26294414844557812</v>
      </c>
      <c r="AC113" s="32">
        <f t="shared" si="26"/>
        <v>-0.26294414844557812</v>
      </c>
      <c r="AE113" s="42">
        <f t="shared" si="33"/>
        <v>-0.14682862204385025</v>
      </c>
      <c r="AF113" s="42">
        <f t="shared" si="34"/>
        <v>-0.11969969999874149</v>
      </c>
      <c r="AG113" s="42">
        <f t="shared" si="35"/>
        <v>-0.14919645756245395</v>
      </c>
      <c r="AH113" s="64">
        <f t="shared" si="36"/>
        <v>-0.14919645756245395</v>
      </c>
    </row>
    <row r="114" spans="1:34">
      <c r="A114" s="30" t="s">
        <v>3</v>
      </c>
      <c r="B114" s="30">
        <v>2004</v>
      </c>
      <c r="C114" s="31">
        <v>-5.3682907155866317</v>
      </c>
      <c r="D114" s="31">
        <v>-1.5</v>
      </c>
      <c r="E114" s="32">
        <f t="shared" si="24"/>
        <v>-3.8682907155866315E-2</v>
      </c>
      <c r="F114" s="33">
        <v>182727.198249999</v>
      </c>
      <c r="G114" s="33">
        <v>1045671</v>
      </c>
      <c r="H114" s="42">
        <f t="shared" si="28"/>
        <v>0.14875399545358434</v>
      </c>
      <c r="I114" s="32">
        <f t="shared" si="29"/>
        <v>0.17474635736287894</v>
      </c>
      <c r="J114" s="34">
        <v>0.12428821305862611</v>
      </c>
      <c r="K114" s="35">
        <v>0.12428821305862611</v>
      </c>
      <c r="L114" s="34">
        <v>8.4990966420493891E-2</v>
      </c>
      <c r="M114" s="36">
        <v>2.14</v>
      </c>
      <c r="N114" s="31">
        <v>0.96399999999999997</v>
      </c>
      <c r="O114" s="38">
        <f t="shared" si="25"/>
        <v>9.6399999999999993E-3</v>
      </c>
      <c r="P114" s="37">
        <v>1</v>
      </c>
      <c r="Q114" s="38">
        <v>2.9194052496009926E-3</v>
      </c>
      <c r="R114" s="39">
        <v>0.52</v>
      </c>
      <c r="S114" s="37">
        <v>1.1100000000000001</v>
      </c>
      <c r="T114" s="36">
        <v>1.5</v>
      </c>
      <c r="U114" s="36">
        <v>0.45</v>
      </c>
      <c r="V114" s="36">
        <v>0.8</v>
      </c>
      <c r="W114" s="39">
        <v>0.8</v>
      </c>
      <c r="Z114" s="32">
        <f t="shared" si="30"/>
        <v>-0.39545688268570345</v>
      </c>
      <c r="AA114" s="32">
        <f t="shared" si="31"/>
        <v>-0.33233654362019882</v>
      </c>
      <c r="AB114" s="32">
        <f t="shared" si="32"/>
        <v>-0.42794472708468256</v>
      </c>
      <c r="AC114" s="32">
        <f t="shared" si="26"/>
        <v>-0.42794472708468256</v>
      </c>
      <c r="AE114" s="42">
        <f t="shared" si="33"/>
        <v>-0.22438516454611024</v>
      </c>
      <c r="AF114" s="42">
        <f t="shared" si="34"/>
        <v>-0.18857021660227577</v>
      </c>
      <c r="AG114" s="42">
        <f t="shared" si="35"/>
        <v>-0.24281900810879026</v>
      </c>
      <c r="AH114" s="64">
        <f t="shared" si="36"/>
        <v>-0.24281900810879026</v>
      </c>
    </row>
    <row r="115" spans="1:34">
      <c r="A115" s="30" t="s">
        <v>3</v>
      </c>
      <c r="B115" s="30">
        <v>2005</v>
      </c>
      <c r="C115" s="31">
        <v>-7.4588358455592685</v>
      </c>
      <c r="D115" s="31">
        <v>-1.5</v>
      </c>
      <c r="E115" s="32">
        <f t="shared" si="24"/>
        <v>-5.9588358455592683E-2</v>
      </c>
      <c r="F115" s="33">
        <v>192798.426849999</v>
      </c>
      <c r="G115" s="33">
        <v>1131706</v>
      </c>
      <c r="H115" s="42">
        <f t="shared" si="28"/>
        <v>0.14875399545358434</v>
      </c>
      <c r="I115" s="32">
        <f t="shared" si="29"/>
        <v>0.17036087716244236</v>
      </c>
      <c r="J115" s="34">
        <v>0.16591190506264339</v>
      </c>
      <c r="K115" s="35">
        <v>0.16591190506264339</v>
      </c>
      <c r="L115" s="34">
        <v>0.11460644940938766</v>
      </c>
      <c r="M115" s="36">
        <v>2.14</v>
      </c>
      <c r="N115" s="31">
        <v>1.8180000000000001</v>
      </c>
      <c r="O115" s="38">
        <f t="shared" si="25"/>
        <v>1.8180000000000002E-2</v>
      </c>
      <c r="P115" s="37">
        <v>1</v>
      </c>
      <c r="Q115" s="38">
        <v>-8.4413729096851134E-4</v>
      </c>
      <c r="R115" s="39">
        <v>0.52</v>
      </c>
      <c r="S115" s="37">
        <v>1.1100000000000001</v>
      </c>
      <c r="T115" s="36">
        <v>1.5</v>
      </c>
      <c r="U115" s="36">
        <v>0.45</v>
      </c>
      <c r="V115" s="36">
        <v>0.8</v>
      </c>
      <c r="W115" s="39">
        <v>0.8</v>
      </c>
      <c r="Z115" s="32">
        <f t="shared" si="30"/>
        <v>-0.58882818111977908</v>
      </c>
      <c r="AA115" s="32">
        <f t="shared" si="31"/>
        <v>-0.50592021671087073</v>
      </c>
      <c r="AB115" s="32">
        <f t="shared" si="32"/>
        <v>-0.72846343324993257</v>
      </c>
      <c r="AC115" s="32">
        <f t="shared" si="26"/>
        <v>-0.72846343324993257</v>
      </c>
      <c r="AE115" s="42">
        <f t="shared" si="33"/>
        <v>-0.33410547165759313</v>
      </c>
      <c r="AF115" s="42">
        <f t="shared" si="34"/>
        <v>-0.28706287851890883</v>
      </c>
      <c r="AG115" s="42">
        <f t="shared" si="35"/>
        <v>-0.41333554805144318</v>
      </c>
      <c r="AH115" s="64">
        <f t="shared" si="36"/>
        <v>-0.41333554805144318</v>
      </c>
    </row>
    <row r="116" spans="1:34">
      <c r="A116" s="30" t="s">
        <v>3</v>
      </c>
      <c r="B116" s="30">
        <v>2006</v>
      </c>
      <c r="C116" s="31">
        <v>-9.066739009422438</v>
      </c>
      <c r="D116" s="31">
        <v>-1.5</v>
      </c>
      <c r="E116" s="32">
        <f t="shared" si="24"/>
        <v>-7.5667390094224379E-2</v>
      </c>
      <c r="F116" s="33">
        <v>214061.20209000001</v>
      </c>
      <c r="G116" s="33">
        <v>1231733</v>
      </c>
      <c r="H116" s="42">
        <f t="shared" si="28"/>
        <v>0.14875399545358434</v>
      </c>
      <c r="I116" s="32">
        <f t="shared" si="29"/>
        <v>0.1737886393317383</v>
      </c>
      <c r="J116" s="34">
        <v>0.18744889454656863</v>
      </c>
      <c r="K116" s="35">
        <v>0.18744889454656863</v>
      </c>
      <c r="L116" s="34">
        <v>0.12654520952070111</v>
      </c>
      <c r="M116" s="36">
        <v>2.14</v>
      </c>
      <c r="N116" s="31">
        <v>3.13</v>
      </c>
      <c r="O116" s="38">
        <f t="shared" si="25"/>
        <v>3.1300000000000001E-2</v>
      </c>
      <c r="P116" s="37">
        <v>1</v>
      </c>
      <c r="Q116" s="38">
        <v>5.2039523377368096E-4</v>
      </c>
      <c r="R116" s="39">
        <v>0.52</v>
      </c>
      <c r="S116" s="37">
        <v>1.1100000000000001</v>
      </c>
      <c r="T116" s="36">
        <v>1.5</v>
      </c>
      <c r="U116" s="36">
        <v>0.45</v>
      </c>
      <c r="V116" s="36">
        <v>0.8</v>
      </c>
      <c r="W116" s="39">
        <v>0.8</v>
      </c>
      <c r="Z116" s="32">
        <f t="shared" si="30"/>
        <v>-0.72162707066283471</v>
      </c>
      <c r="AA116" s="32">
        <f t="shared" si="31"/>
        <v>-0.60205179425818234</v>
      </c>
      <c r="AB116" s="32">
        <f t="shared" si="32"/>
        <v>-0.9272605726684906</v>
      </c>
      <c r="AC116" s="32">
        <f t="shared" si="26"/>
        <v>-0.9272605726684906</v>
      </c>
      <c r="AE116" s="42">
        <f t="shared" si="33"/>
        <v>-0.40945654527980102</v>
      </c>
      <c r="AF116" s="42">
        <f t="shared" si="34"/>
        <v>-0.34160864770501309</v>
      </c>
      <c r="AG116" s="42">
        <f t="shared" si="35"/>
        <v>-0.52613451752893614</v>
      </c>
      <c r="AH116" s="64">
        <f t="shared" si="36"/>
        <v>-0.52613451752893614</v>
      </c>
    </row>
    <row r="117" spans="1:34">
      <c r="A117" s="30" t="s">
        <v>3</v>
      </c>
      <c r="B117" s="30">
        <v>2007</v>
      </c>
      <c r="C117" s="31">
        <v>-10.110115056577706</v>
      </c>
      <c r="D117" s="31">
        <v>-1.5</v>
      </c>
      <c r="E117" s="32">
        <f t="shared" si="24"/>
        <v>-8.6101150565777065E-2</v>
      </c>
      <c r="F117" s="33">
        <v>256257</v>
      </c>
      <c r="G117" s="33">
        <v>1438959</v>
      </c>
      <c r="H117" s="42">
        <f t="shared" si="28"/>
        <v>0.14875399545358434</v>
      </c>
      <c r="I117" s="32">
        <f t="shared" si="29"/>
        <v>0.17808499060779356</v>
      </c>
      <c r="J117" s="43">
        <v>0.18744889454656863</v>
      </c>
      <c r="K117" s="44">
        <v>0.2</v>
      </c>
      <c r="L117" s="45">
        <v>0.18323803984411136</v>
      </c>
      <c r="M117" s="36">
        <v>2.14</v>
      </c>
      <c r="N117" s="31">
        <v>4.069</v>
      </c>
      <c r="O117" s="38">
        <f t="shared" si="25"/>
        <v>4.0689999999999997E-2</v>
      </c>
      <c r="P117" s="37">
        <v>1</v>
      </c>
      <c r="Q117" s="38">
        <v>2.6062826886820113E-3</v>
      </c>
      <c r="R117" s="39">
        <v>0.52</v>
      </c>
      <c r="S117" s="37">
        <v>1.1100000000000001</v>
      </c>
      <c r="T117" s="36">
        <v>1.5</v>
      </c>
      <c r="U117" s="36">
        <v>0.45</v>
      </c>
      <c r="V117" s="36">
        <v>0.8</v>
      </c>
      <c r="W117" s="39">
        <v>0.8</v>
      </c>
      <c r="Z117" s="32">
        <f t="shared" si="30"/>
        <v>-0.80669941236135034</v>
      </c>
      <c r="AA117" s="32">
        <f t="shared" si="31"/>
        <v>-0.65113113622627283</v>
      </c>
      <c r="AB117" s="32">
        <f t="shared" si="32"/>
        <v>-1.115864027728549</v>
      </c>
      <c r="AC117" s="62">
        <f t="shared" si="26"/>
        <v>-1.1413769690715827</v>
      </c>
      <c r="AD117" s="62"/>
      <c r="AE117" s="42">
        <f t="shared" si="33"/>
        <v>-0.45772722212503286</v>
      </c>
      <c r="AF117" s="42">
        <f t="shared" si="34"/>
        <v>-0.36945662988838884</v>
      </c>
      <c r="AG117" s="42">
        <f t="shared" si="35"/>
        <v>-0.63314951499264338</v>
      </c>
      <c r="AH117" s="65">
        <f t="shared" si="36"/>
        <v>-0.6476257468954314</v>
      </c>
    </row>
    <row r="118" spans="1:34">
      <c r="A118" s="30" t="s">
        <v>3</v>
      </c>
      <c r="B118" s="30">
        <v>2008</v>
      </c>
      <c r="C118" s="31">
        <v>-9.7620129052936946</v>
      </c>
      <c r="D118" s="31">
        <v>-1.94</v>
      </c>
      <c r="E118" s="32">
        <f t="shared" si="24"/>
        <v>-7.8220129052936946E-2</v>
      </c>
      <c r="F118" s="33">
        <v>307890.69187324611</v>
      </c>
      <c r="G118" s="33">
        <v>1622511</v>
      </c>
      <c r="H118" s="42">
        <f t="shared" si="28"/>
        <v>0.14875399545358434</v>
      </c>
      <c r="I118" s="32">
        <f t="shared" si="29"/>
        <v>0.18976185176756652</v>
      </c>
      <c r="J118" s="43">
        <v>0.18744889454656863</v>
      </c>
      <c r="K118" s="44">
        <v>0.25</v>
      </c>
      <c r="L118" s="85">
        <v>0.23520878458171673</v>
      </c>
      <c r="M118" s="36">
        <v>2.14</v>
      </c>
      <c r="N118" s="31">
        <v>2.5089999999999999</v>
      </c>
      <c r="O118" s="38">
        <f t="shared" si="25"/>
        <v>2.5089999999999998E-2</v>
      </c>
      <c r="P118" s="37">
        <v>1</v>
      </c>
      <c r="Q118" s="38">
        <v>-9.9870402834808872E-3</v>
      </c>
      <c r="R118" s="39">
        <v>0.52</v>
      </c>
      <c r="S118" s="37">
        <v>1.1100000000000001</v>
      </c>
      <c r="T118" s="36">
        <v>1.5</v>
      </c>
      <c r="U118" s="36">
        <v>0.45</v>
      </c>
      <c r="V118" s="36">
        <v>0.8</v>
      </c>
      <c r="W118" s="39">
        <v>0.8</v>
      </c>
      <c r="Z118" s="32">
        <f t="shared" si="30"/>
        <v>-0.75417076167259467</v>
      </c>
      <c r="AA118" s="32">
        <f t="shared" si="31"/>
        <v>-0.56873679460235915</v>
      </c>
      <c r="AB118" s="32">
        <f t="shared" si="32"/>
        <v>-1.0611687547333475</v>
      </c>
      <c r="AC118" s="62">
        <f t="shared" si="26"/>
        <v>-1.2027355269428048</v>
      </c>
      <c r="AD118" s="62"/>
      <c r="AE118" s="42">
        <f t="shared" si="33"/>
        <v>-0.42792207662311665</v>
      </c>
      <c r="AF118" s="42">
        <f t="shared" si="34"/>
        <v>-0.32270547012252382</v>
      </c>
      <c r="AG118" s="42">
        <f t="shared" si="35"/>
        <v>-0.60211501194499562</v>
      </c>
      <c r="AH118" s="65">
        <f t="shared" si="36"/>
        <v>-0.6824410471393989</v>
      </c>
    </row>
    <row r="119" spans="1:34">
      <c r="A119" s="36" t="s">
        <v>3</v>
      </c>
      <c r="B119" s="36">
        <v>2009</v>
      </c>
      <c r="C119" s="31">
        <v>-5.4975036956787786</v>
      </c>
      <c r="D119" s="31">
        <v>-1.94</v>
      </c>
      <c r="E119" s="32">
        <f>(C119-D119)/100</f>
        <v>-3.5575036956787785E-2</v>
      </c>
      <c r="F119" s="33">
        <v>307890.69187324611</v>
      </c>
      <c r="G119" s="33">
        <v>1622511</v>
      </c>
      <c r="H119" s="42">
        <f t="shared" si="28"/>
        <v>0.14875399545358434</v>
      </c>
      <c r="I119" s="32">
        <f t="shared" si="29"/>
        <v>0.18976185176756652</v>
      </c>
      <c r="J119" s="43">
        <v>0.18744889454656863</v>
      </c>
      <c r="K119" s="44">
        <v>0.2</v>
      </c>
      <c r="L119" s="85">
        <v>0.23520878458171673</v>
      </c>
      <c r="M119" s="36">
        <v>2.14</v>
      </c>
      <c r="N119" s="31">
        <v>-2.464</v>
      </c>
      <c r="O119" s="38">
        <f>N119/100</f>
        <v>-2.4639999999999999E-2</v>
      </c>
      <c r="P119" s="37">
        <v>1</v>
      </c>
      <c r="Q119" s="38">
        <v>-2.6276982702465299E-2</v>
      </c>
      <c r="R119" s="39">
        <v>0.52</v>
      </c>
      <c r="S119" s="37">
        <v>1.1100000000000001</v>
      </c>
      <c r="T119" s="36">
        <v>1.5</v>
      </c>
      <c r="U119" s="36">
        <v>0.45</v>
      </c>
      <c r="V119" s="36">
        <v>0.8</v>
      </c>
      <c r="W119" s="39">
        <v>0.8</v>
      </c>
      <c r="Z119" s="32">
        <f>(E119/H119+M119*O119-P119*Q119)/((1-R119)*S119+U119*W119+R119-W119)</f>
        <v>-0.43343032947685034</v>
      </c>
      <c r="AA119" s="32">
        <f>(E119/I119+M119*O119-P119*Q119)/((1-R119)*S119+U119*W119+R119-W119)</f>
        <v>-0.34909372313984371</v>
      </c>
      <c r="AB119" s="32">
        <f>(E119/(I119*(1-J119-L119))+M119*O119-P119*Q119)/((1-R119)*S119+U119*W119+R119-W119)</f>
        <v>-0.57305506649824611</v>
      </c>
      <c r="AC119" s="62">
        <f>(E119/(I119*(1-K119-L119))+M119*O119-P119*Q119)/((1-R119)*S119+U119*W119+R119-W119)</f>
        <v>-0.5848305390685693</v>
      </c>
      <c r="AD119" s="62"/>
      <c r="AE119" s="42">
        <f>(E119/(H119)+M119*O119-P119*Q119)/((1-R119)*T119+V119*W119+R119-W119)</f>
        <v>-0.24593157954019801</v>
      </c>
      <c r="AF119" s="42">
        <f>(E119/(I119)+M119*O119-P119*Q119)/((1-R119)*T119+V119*W119+R119-W119)</f>
        <v>-0.19807836438897797</v>
      </c>
      <c r="AG119" s="42">
        <f>(E119/(I119*(1-J119-L119))+M119*O119-P119*Q119)/((1-R119)*T119+V119*W119+R119-W119)</f>
        <v>-0.32515568958344926</v>
      </c>
      <c r="AH119" s="65">
        <f>(E119/(I119*(1-K119-L119))+M119*O119-P119*Q119)/((1-R119)*T119+V119*W119+R119-W119)</f>
        <v>-0.33183717994557338</v>
      </c>
    </row>
    <row r="120" spans="1:34">
      <c r="A120" s="36" t="s">
        <v>3</v>
      </c>
      <c r="B120" s="36">
        <v>2010</v>
      </c>
      <c r="C120" s="31">
        <v>-5.0247830954547723</v>
      </c>
      <c r="D120" s="31">
        <v>-1.94</v>
      </c>
      <c r="E120" s="32">
        <f>(C120-D120)/100</f>
        <v>-3.0847830954547725E-2</v>
      </c>
      <c r="F120" s="33">
        <v>307890.69187324611</v>
      </c>
      <c r="G120" s="33">
        <v>1622511</v>
      </c>
      <c r="H120" s="42">
        <f t="shared" si="28"/>
        <v>0.14875399545358434</v>
      </c>
      <c r="I120" s="32">
        <f>F120/G120</f>
        <v>0.18976185176756652</v>
      </c>
      <c r="J120" s="43">
        <v>0.18744889454656863</v>
      </c>
      <c r="K120" s="44">
        <v>0.2</v>
      </c>
      <c r="L120" s="85">
        <v>0.23520878458171673</v>
      </c>
      <c r="M120" s="36">
        <v>2.14</v>
      </c>
      <c r="N120" s="31">
        <v>-3.1920000000000002</v>
      </c>
      <c r="O120" s="38">
        <f>N120/100</f>
        <v>-3.1920000000000004E-2</v>
      </c>
      <c r="P120" s="37">
        <v>1</v>
      </c>
      <c r="Q120" s="38">
        <v>-2.6276982702465299E-2</v>
      </c>
      <c r="R120" s="39">
        <v>0.52</v>
      </c>
      <c r="S120" s="37">
        <v>1.1100000000000001</v>
      </c>
      <c r="T120" s="36">
        <v>1.5</v>
      </c>
      <c r="U120" s="36">
        <v>0.45</v>
      </c>
      <c r="V120" s="36">
        <v>0.8</v>
      </c>
      <c r="W120" s="39">
        <v>0.8</v>
      </c>
      <c r="Z120" s="32">
        <f>(E120/H120+M120*O120-P120*Q120)/((1-R120)*S120+U120*W120+R120-W120)</f>
        <v>-0.40699514251863794</v>
      </c>
      <c r="AA120" s="32">
        <f>(E120/I120+M120*O120-P120*Q120)/((1-R120)*S120+U120*W120+R120-W120)</f>
        <v>-0.3338651727950836</v>
      </c>
      <c r="AB120" s="32">
        <f>(E120/(I120*(1-J120-L120))+M120*O120-P120*Q120)/((1-R120)*S120+U120*W120+R120-W120)</f>
        <v>-0.5280665637497941</v>
      </c>
      <c r="AC120" s="62">
        <f>(E120/(I120*(1-K120-L120))+M120*O120-P120*Q120)/((1-R120)*S120+U120*W120+R120-W120)</f>
        <v>-0.53827731314973071</v>
      </c>
      <c r="AD120" s="62"/>
      <c r="AE120" s="42">
        <f>(E120/(H120)+M120*O120-P120*Q120)/((1-R120)*T120+V120*W120+R120-W120)</f>
        <v>-0.23093205864390864</v>
      </c>
      <c r="AF120" s="42">
        <f>(E120/(I120)+M120*O120-P120*Q120)/((1-R120)*T120+V120*W120+R120-W120)</f>
        <v>-0.18943757211928447</v>
      </c>
      <c r="AG120" s="42">
        <f>(E120/(I120*(1-J120-L120))+M120*O120-P120*Q120)/((1-R120)*T120+V120*W120+R120-W120)</f>
        <v>-0.29962887987580905</v>
      </c>
      <c r="AH120" s="65">
        <f>(E120/(I120*(1-K120-L120))+M120*O120-P120*Q120)/((1-R120)*T120+V120*W120+R120-W120)</f>
        <v>-0.30542253472051384</v>
      </c>
    </row>
    <row r="121" spans="1:34" s="66" customFormat="1">
      <c r="C121" s="67" t="s">
        <v>19</v>
      </c>
      <c r="D121" s="67" t="s">
        <v>19</v>
      </c>
      <c r="E121" s="68" t="s">
        <v>66</v>
      </c>
      <c r="F121" s="33"/>
      <c r="G121" s="33"/>
      <c r="H121" s="68"/>
      <c r="I121" s="68"/>
      <c r="J121" s="69"/>
      <c r="K121" s="53"/>
      <c r="L121" s="69"/>
      <c r="M121" s="70"/>
      <c r="N121" s="67" t="s">
        <v>20</v>
      </c>
      <c r="P121" s="71"/>
      <c r="R121" s="72"/>
      <c r="S121" s="67" t="s">
        <v>65</v>
      </c>
      <c r="T121" s="70"/>
      <c r="U121" s="70"/>
      <c r="V121" s="70"/>
      <c r="W121" s="72"/>
      <c r="X121" s="73"/>
      <c r="Z121" s="32"/>
      <c r="AA121" s="32"/>
      <c r="AB121" s="32"/>
      <c r="AC121" s="62"/>
      <c r="AD121" s="68"/>
      <c r="AE121" s="51" t="s">
        <v>93</v>
      </c>
      <c r="AF121" s="42"/>
      <c r="AG121" s="42"/>
      <c r="AH121" s="48"/>
    </row>
    <row r="122" spans="1:34">
      <c r="A122" s="30" t="s">
        <v>28</v>
      </c>
      <c r="B122" s="30">
        <v>1982</v>
      </c>
      <c r="C122" s="31">
        <v>0.76270551648068707</v>
      </c>
      <c r="D122" s="31">
        <v>-2.79</v>
      </c>
      <c r="E122" s="32">
        <f t="shared" si="24"/>
        <v>3.5527055164806871E-2</v>
      </c>
      <c r="F122" s="33">
        <v>15696.975637</v>
      </c>
      <c r="G122" s="33">
        <v>86068</v>
      </c>
      <c r="H122" s="32">
        <f t="shared" ref="H122:H150" si="37">AVERAGE($I$122:$I$148)</f>
        <v>0.31792398967611973</v>
      </c>
      <c r="I122" s="32">
        <f t="shared" ref="I122:I185" si="38">F122/G122</f>
        <v>0.18237876605707115</v>
      </c>
      <c r="J122" s="34">
        <v>0.13070284963400669</v>
      </c>
      <c r="K122" s="35">
        <v>0.13070284963400669</v>
      </c>
      <c r="L122" s="34">
        <v>2.629290639835535E-2</v>
      </c>
      <c r="M122" s="36">
        <v>1.56</v>
      </c>
      <c r="N122" s="31">
        <v>-1.6659999999999999</v>
      </c>
      <c r="O122" s="38">
        <f t="shared" ref="O122:O148" si="39">N122/100</f>
        <v>-1.6659999999999998E-2</v>
      </c>
      <c r="P122" s="37">
        <v>1</v>
      </c>
      <c r="Q122" s="38">
        <v>-3.6070368607626108E-2</v>
      </c>
      <c r="R122" s="39">
        <v>0.4</v>
      </c>
      <c r="S122" s="37">
        <v>1.25</v>
      </c>
      <c r="T122" s="36">
        <v>0.8</v>
      </c>
      <c r="U122" s="36">
        <v>0.31</v>
      </c>
      <c r="V122" s="36">
        <v>0.8</v>
      </c>
      <c r="W122" s="39">
        <v>0.6</v>
      </c>
      <c r="Z122" s="32">
        <f t="shared" si="30"/>
        <v>0.1655268727288142</v>
      </c>
      <c r="AA122" s="32">
        <f t="shared" si="31"/>
        <v>0.27836816251816221</v>
      </c>
      <c r="AB122" s="32">
        <f t="shared" ref="AB122:AB148" si="40">(E122/(I122*(1-J122-L122))+M122*O122-P122*Q122)/((1-R122)*S122+U122*W122+R122-W122)</f>
        <v>0.32765889528557973</v>
      </c>
      <c r="AC122" s="74">
        <f t="shared" ref="AC122:AC148" si="41">(E122/(I122*(1-K122-L122))+M122*O122-P122*Q122)/((1-R122)*S122+U122*W122+R122-W122)</f>
        <v>0.32765889528557973</v>
      </c>
      <c r="AE122" s="42">
        <f t="shared" ref="AE122:AE149" si="42">(E122/(H122)+M122*O122-P122*Q122)/((1-R122)*T122+V122*W122+R122-W122)</f>
        <v>0.16029970832685164</v>
      </c>
      <c r="AF122" s="42">
        <f t="shared" ref="AF122:AF149" si="43">(E122/(I122)+M122*O122-P122*Q122)/((1-R122)*T122+V122*W122+R122-W122)</f>
        <v>0.26957758896495709</v>
      </c>
      <c r="AG122" s="42">
        <f t="shared" si="35"/>
        <v>0.31731177227656143</v>
      </c>
      <c r="AH122" s="64">
        <f t="shared" si="36"/>
        <v>0.31731177227656143</v>
      </c>
    </row>
    <row r="123" spans="1:34">
      <c r="A123" s="30" t="s">
        <v>28</v>
      </c>
      <c r="B123" s="30">
        <v>1983</v>
      </c>
      <c r="C123" s="31">
        <v>3.990679362861535E-2</v>
      </c>
      <c r="D123" s="31">
        <v>-2.79</v>
      </c>
      <c r="E123" s="32">
        <f t="shared" si="24"/>
        <v>2.8299067936286157E-2</v>
      </c>
      <c r="F123" s="33">
        <v>15431.107012</v>
      </c>
      <c r="G123" s="33">
        <v>91717</v>
      </c>
      <c r="H123" s="32">
        <f t="shared" si="37"/>
        <v>0.31792398967611973</v>
      </c>
      <c r="I123" s="32">
        <f t="shared" si="38"/>
        <v>0.16824696634211761</v>
      </c>
      <c r="J123" s="34">
        <v>0.11414797744395649</v>
      </c>
      <c r="K123" s="35">
        <v>0.11414797744395649</v>
      </c>
      <c r="L123" s="34">
        <v>2.3875086077562096E-2</v>
      </c>
      <c r="M123" s="36">
        <v>1.56</v>
      </c>
      <c r="N123" s="31">
        <v>-0.69599999999999995</v>
      </c>
      <c r="O123" s="38">
        <f t="shared" si="39"/>
        <v>-6.9599999999999992E-3</v>
      </c>
      <c r="P123" s="37">
        <v>1</v>
      </c>
      <c r="Q123" s="38">
        <v>-2.481829735143504E-2</v>
      </c>
      <c r="R123" s="39">
        <v>0.4</v>
      </c>
      <c r="S123" s="37">
        <v>1.25</v>
      </c>
      <c r="T123" s="36">
        <v>0.8</v>
      </c>
      <c r="U123" s="36">
        <v>0.31</v>
      </c>
      <c r="V123" s="36">
        <v>0.8</v>
      </c>
      <c r="W123" s="39">
        <v>0.6</v>
      </c>
      <c r="Z123" s="32">
        <f t="shared" si="30"/>
        <v>0.13990863211494903</v>
      </c>
      <c r="AA123" s="32">
        <f t="shared" si="31"/>
        <v>0.24750036764024047</v>
      </c>
      <c r="AB123" s="32">
        <f t="shared" si="40"/>
        <v>0.28409379537531254</v>
      </c>
      <c r="AC123" s="74">
        <f t="shared" si="41"/>
        <v>0.28409379537531254</v>
      </c>
      <c r="AE123" s="42">
        <f t="shared" si="42"/>
        <v>0.13549046478500326</v>
      </c>
      <c r="AF123" s="42">
        <f t="shared" si="43"/>
        <v>0.23968456655686446</v>
      </c>
      <c r="AG123" s="42">
        <f t="shared" si="35"/>
        <v>0.27512241236346052</v>
      </c>
      <c r="AH123" s="64">
        <f t="shared" si="36"/>
        <v>0.27512241236346052</v>
      </c>
    </row>
    <row r="124" spans="1:34">
      <c r="A124" s="30" t="s">
        <v>28</v>
      </c>
      <c r="B124" s="30">
        <v>1984</v>
      </c>
      <c r="C124" s="31">
        <v>-0.34607211763914675</v>
      </c>
      <c r="D124" s="31">
        <v>-1.28</v>
      </c>
      <c r="E124" s="32">
        <f t="shared" si="24"/>
        <v>9.3392788236085315E-3</v>
      </c>
      <c r="F124" s="33">
        <v>15717.338374000001</v>
      </c>
      <c r="G124" s="33">
        <v>96285</v>
      </c>
      <c r="H124" s="32">
        <f t="shared" si="37"/>
        <v>0.31792398967611973</v>
      </c>
      <c r="I124" s="32">
        <f t="shared" si="38"/>
        <v>0.1632376629173807</v>
      </c>
      <c r="J124" s="34">
        <v>0.11721525568794987</v>
      </c>
      <c r="K124" s="35">
        <v>0.11721525568794987</v>
      </c>
      <c r="L124" s="34">
        <v>2.2367118833960517E-2</v>
      </c>
      <c r="M124" s="36">
        <v>1.56</v>
      </c>
      <c r="N124" s="31">
        <v>-2.512</v>
      </c>
      <c r="O124" s="38">
        <f t="shared" si="39"/>
        <v>-2.512E-2</v>
      </c>
      <c r="P124" s="37">
        <v>1</v>
      </c>
      <c r="Q124" s="38">
        <v>-1.6093782049180275E-2</v>
      </c>
      <c r="R124" s="39">
        <v>0.4</v>
      </c>
      <c r="S124" s="37">
        <v>1.25</v>
      </c>
      <c r="T124" s="36">
        <v>0.8</v>
      </c>
      <c r="U124" s="36">
        <v>0.31</v>
      </c>
      <c r="V124" s="36">
        <v>0.8</v>
      </c>
      <c r="W124" s="39">
        <v>0.6</v>
      </c>
      <c r="Z124" s="32">
        <f t="shared" si="30"/>
        <v>8.5358763205088898E-3</v>
      </c>
      <c r="AA124" s="32">
        <f t="shared" si="31"/>
        <v>4.6357814949435222E-2</v>
      </c>
      <c r="AB124" s="32">
        <f t="shared" si="40"/>
        <v>5.8968435050585875E-2</v>
      </c>
      <c r="AC124" s="74">
        <f t="shared" si="41"/>
        <v>5.8968435050585875E-2</v>
      </c>
      <c r="AE124" s="42">
        <f t="shared" si="42"/>
        <v>8.2663223314401891E-3</v>
      </c>
      <c r="AF124" s="42">
        <f t="shared" si="43"/>
        <v>4.4893883951032006E-2</v>
      </c>
      <c r="AG124" s="42">
        <f t="shared" si="35"/>
        <v>5.7106273943725264E-2</v>
      </c>
      <c r="AH124" s="64">
        <f t="shared" si="36"/>
        <v>5.7106273943725264E-2</v>
      </c>
    </row>
    <row r="125" spans="1:34">
      <c r="A125" s="30" t="s">
        <v>28</v>
      </c>
      <c r="B125" s="30">
        <v>1985</v>
      </c>
      <c r="C125" s="31">
        <v>-0.11576221840400173</v>
      </c>
      <c r="D125" s="31">
        <v>-1.28</v>
      </c>
      <c r="E125" s="32">
        <f t="shared" si="24"/>
        <v>1.1642377815959983E-2</v>
      </c>
      <c r="F125" s="33">
        <v>17107.694800000001</v>
      </c>
      <c r="G125" s="33">
        <v>101480</v>
      </c>
      <c r="H125" s="32">
        <f t="shared" si="37"/>
        <v>0.31792398967611973</v>
      </c>
      <c r="I125" s="32">
        <f t="shared" si="38"/>
        <v>0.16858193535672056</v>
      </c>
      <c r="J125" s="34">
        <v>0.10909404905837529</v>
      </c>
      <c r="K125" s="35">
        <v>0.10909404905837529</v>
      </c>
      <c r="L125" s="34">
        <v>1.5000975203985517E-2</v>
      </c>
      <c r="M125" s="36">
        <v>1.56</v>
      </c>
      <c r="N125" s="31">
        <v>-2.2789999999999999</v>
      </c>
      <c r="O125" s="38">
        <f t="shared" si="39"/>
        <v>-2.2789999999999998E-2</v>
      </c>
      <c r="P125" s="37">
        <v>1</v>
      </c>
      <c r="Q125" s="38">
        <v>-9.0098805418570467E-3</v>
      </c>
      <c r="R125" s="39">
        <v>0.4</v>
      </c>
      <c r="S125" s="37">
        <v>1.25</v>
      </c>
      <c r="T125" s="36">
        <v>0.8</v>
      </c>
      <c r="U125" s="36">
        <v>0.31</v>
      </c>
      <c r="V125" s="36">
        <v>0.8</v>
      </c>
      <c r="W125" s="39">
        <v>0.6</v>
      </c>
      <c r="Z125" s="32">
        <f t="shared" si="30"/>
        <v>1.3692234612751144E-2</v>
      </c>
      <c r="AA125" s="32">
        <f t="shared" si="31"/>
        <v>5.7769197348533745E-2</v>
      </c>
      <c r="AB125" s="32">
        <f t="shared" si="40"/>
        <v>7.1063030202617047E-2</v>
      </c>
      <c r="AC125" s="74">
        <f t="shared" si="41"/>
        <v>7.1063030202617047E-2</v>
      </c>
      <c r="AE125" s="42">
        <f t="shared" si="42"/>
        <v>1.3259848256559003E-2</v>
      </c>
      <c r="AF125" s="42">
        <f t="shared" si="43"/>
        <v>5.5944906905948472E-2</v>
      </c>
      <c r="AG125" s="42">
        <f t="shared" si="35"/>
        <v>6.8818934512008087E-2</v>
      </c>
      <c r="AH125" s="64">
        <f t="shared" si="36"/>
        <v>6.8818934512008087E-2</v>
      </c>
    </row>
    <row r="126" spans="1:34">
      <c r="A126" s="30" t="s">
        <v>28</v>
      </c>
      <c r="B126" s="30">
        <v>1986</v>
      </c>
      <c r="C126" s="31">
        <v>-0.37249118707252937</v>
      </c>
      <c r="D126" s="31">
        <v>-1.28</v>
      </c>
      <c r="E126" s="32">
        <f t="shared" si="24"/>
        <v>9.0750881292747058E-3</v>
      </c>
      <c r="F126" s="33">
        <v>22524.323159</v>
      </c>
      <c r="G126" s="33">
        <v>106665</v>
      </c>
      <c r="H126" s="32">
        <f t="shared" si="37"/>
        <v>0.31792398967611973</v>
      </c>
      <c r="I126" s="32">
        <f t="shared" si="38"/>
        <v>0.21116882912858012</v>
      </c>
      <c r="J126" s="34">
        <v>4.9542829718085851E-2</v>
      </c>
      <c r="K126" s="35">
        <v>4.9542829718085851E-2</v>
      </c>
      <c r="L126" s="34">
        <v>3.0127194631495068E-2</v>
      </c>
      <c r="M126" s="36">
        <v>1.56</v>
      </c>
      <c r="N126" s="31">
        <v>-1.6479999999999999</v>
      </c>
      <c r="O126" s="38">
        <f t="shared" si="39"/>
        <v>-1.6479999999999998E-2</v>
      </c>
      <c r="P126" s="37">
        <v>1</v>
      </c>
      <c r="Q126" s="38">
        <v>-4.9778305468364589E-3</v>
      </c>
      <c r="R126" s="39">
        <v>0.4</v>
      </c>
      <c r="S126" s="37">
        <v>1.25</v>
      </c>
      <c r="T126" s="36">
        <v>0.8</v>
      </c>
      <c r="U126" s="36">
        <v>0.31</v>
      </c>
      <c r="V126" s="36">
        <v>0.8</v>
      </c>
      <c r="W126" s="39">
        <v>0.6</v>
      </c>
      <c r="Z126" s="32">
        <f t="shared" si="30"/>
        <v>1.0616666433356519E-2</v>
      </c>
      <c r="AA126" s="32">
        <f t="shared" si="31"/>
        <v>3.022356053441504E-2</v>
      </c>
      <c r="AB126" s="32">
        <f t="shared" si="40"/>
        <v>3.5278251484175294E-2</v>
      </c>
      <c r="AC126" s="74">
        <f t="shared" si="41"/>
        <v>3.5278251484175294E-2</v>
      </c>
      <c r="AE126" s="42">
        <f t="shared" si="42"/>
        <v>1.0281403282829471E-2</v>
      </c>
      <c r="AF126" s="42">
        <f t="shared" si="43"/>
        <v>2.926913230701246E-2</v>
      </c>
      <c r="AG126" s="42">
        <f t="shared" si="35"/>
        <v>3.4164201437306599E-2</v>
      </c>
      <c r="AH126" s="64">
        <f t="shared" si="36"/>
        <v>3.4164201437306599E-2</v>
      </c>
    </row>
    <row r="127" spans="1:34" s="59" customFormat="1">
      <c r="A127" s="88" t="s">
        <v>28</v>
      </c>
      <c r="B127" s="88">
        <v>1987</v>
      </c>
      <c r="C127" s="89"/>
      <c r="D127" s="89">
        <v>-1.28</v>
      </c>
      <c r="E127" s="78">
        <f t="shared" si="24"/>
        <v>1.2800000000000001E-2</v>
      </c>
      <c r="F127" s="90">
        <v>27170.999574000001</v>
      </c>
      <c r="G127" s="90">
        <v>110747</v>
      </c>
      <c r="H127" s="78">
        <f t="shared" si="37"/>
        <v>0.31792398967611973</v>
      </c>
      <c r="I127" s="78">
        <f t="shared" si="38"/>
        <v>0.24534298512826533</v>
      </c>
      <c r="J127" s="43">
        <v>4.3599855830310986E-2</v>
      </c>
      <c r="K127" s="86">
        <v>4.3599855830310986E-2</v>
      </c>
      <c r="L127" s="43">
        <v>3.1812253744578252E-2</v>
      </c>
      <c r="M127" s="91">
        <v>1.56</v>
      </c>
      <c r="N127" s="89">
        <v>7.0000000000000001E-3</v>
      </c>
      <c r="O127" s="92">
        <f t="shared" si="39"/>
        <v>7.0000000000000007E-5</v>
      </c>
      <c r="P127" s="93">
        <v>1</v>
      </c>
      <c r="Q127" s="92">
        <v>-2.3168043845342713E-5</v>
      </c>
      <c r="R127" s="94">
        <v>0.4</v>
      </c>
      <c r="S127" s="93">
        <v>1.25</v>
      </c>
      <c r="T127" s="91">
        <v>0.8</v>
      </c>
      <c r="U127" s="91">
        <v>0.31</v>
      </c>
      <c r="V127" s="91">
        <v>0.8</v>
      </c>
      <c r="W127" s="94">
        <v>0.6</v>
      </c>
      <c r="X127" s="95"/>
      <c r="Y127" s="88"/>
      <c r="Z127" s="78">
        <f t="shared" si="30"/>
        <v>5.488255957955588E-2</v>
      </c>
      <c r="AA127" s="78">
        <f t="shared" si="31"/>
        <v>7.1065527941822096E-2</v>
      </c>
      <c r="AB127" s="78">
        <f t="shared" si="40"/>
        <v>7.6847172636766173E-2</v>
      </c>
      <c r="AC127" s="79">
        <f t="shared" si="41"/>
        <v>7.6847172636766173E-2</v>
      </c>
      <c r="AD127" s="78"/>
      <c r="AE127" s="78">
        <f t="shared" si="42"/>
        <v>5.314942611914885E-2</v>
      </c>
      <c r="AF127" s="78">
        <f t="shared" si="43"/>
        <v>6.8821353375238231E-2</v>
      </c>
      <c r="AG127" s="78">
        <f t="shared" si="35"/>
        <v>7.4420419816657771E-2</v>
      </c>
      <c r="AH127" s="82"/>
    </row>
    <row r="128" spans="1:34">
      <c r="A128" s="30" t="s">
        <v>28</v>
      </c>
      <c r="B128" s="30">
        <v>1988</v>
      </c>
      <c r="C128" s="31">
        <v>-0.23485492156419785</v>
      </c>
      <c r="D128" s="31">
        <v>-0.89</v>
      </c>
      <c r="E128" s="32">
        <f t="shared" si="24"/>
        <v>6.5514507843580216E-3</v>
      </c>
      <c r="F128" s="33">
        <v>31087.708316</v>
      </c>
      <c r="G128" s="33">
        <v>118382</v>
      </c>
      <c r="H128" s="32">
        <f t="shared" si="37"/>
        <v>0.31792398967611973</v>
      </c>
      <c r="I128" s="32">
        <f t="shared" si="38"/>
        <v>0.26260502708181988</v>
      </c>
      <c r="J128" s="34">
        <v>3.806589021055528E-2</v>
      </c>
      <c r="K128" s="35">
        <v>3.806589021055528E-2</v>
      </c>
      <c r="L128" s="34">
        <v>2.9623114791853346E-2</v>
      </c>
      <c r="M128" s="36">
        <v>1.56</v>
      </c>
      <c r="N128" s="31">
        <v>-1.556</v>
      </c>
      <c r="O128" s="38">
        <f t="shared" si="39"/>
        <v>-1.5560000000000001E-2</v>
      </c>
      <c r="P128" s="37">
        <v>1</v>
      </c>
      <c r="Q128" s="38">
        <v>1.8432731142112368E-2</v>
      </c>
      <c r="R128" s="39">
        <v>0.4</v>
      </c>
      <c r="S128" s="37">
        <v>1.25</v>
      </c>
      <c r="T128" s="36">
        <v>0.8</v>
      </c>
      <c r="U128" s="36">
        <v>0.31</v>
      </c>
      <c r="V128" s="36">
        <v>0.8</v>
      </c>
      <c r="W128" s="39">
        <v>0.6</v>
      </c>
      <c r="Z128" s="32">
        <f t="shared" si="30"/>
        <v>-3.002630304984617E-2</v>
      </c>
      <c r="AA128" s="32">
        <f t="shared" si="31"/>
        <v>-2.4128267848407409E-2</v>
      </c>
      <c r="AB128" s="32">
        <f t="shared" si="40"/>
        <v>-2.1667254568813875E-2</v>
      </c>
      <c r="AC128" s="74">
        <f t="shared" si="41"/>
        <v>-2.1667254568813875E-2</v>
      </c>
      <c r="AE128" s="42">
        <f t="shared" si="42"/>
        <v>-2.9078104006166818E-2</v>
      </c>
      <c r="AF128" s="42">
        <f t="shared" si="43"/>
        <v>-2.3366322547931383E-2</v>
      </c>
      <c r="AG128" s="42">
        <f t="shared" si="35"/>
        <v>-2.0983025477167121E-2</v>
      </c>
      <c r="AH128" s="64">
        <f t="shared" si="36"/>
        <v>-2.0983025477167121E-2</v>
      </c>
    </row>
    <row r="129" spans="1:34">
      <c r="A129" s="30" t="s">
        <v>28</v>
      </c>
      <c r="B129" s="30">
        <v>1989</v>
      </c>
      <c r="C129" s="31">
        <v>0.44692261776748338</v>
      </c>
      <c r="D129" s="31">
        <v>-0.89</v>
      </c>
      <c r="E129" s="32">
        <f t="shared" ref="E129:E193" si="44">(C129-D129)/100</f>
        <v>1.3369226177674833E-2</v>
      </c>
      <c r="F129" s="33">
        <v>32429.151700999901</v>
      </c>
      <c r="G129" s="33">
        <v>126483</v>
      </c>
      <c r="H129" s="32">
        <f t="shared" si="37"/>
        <v>0.31792398967611973</v>
      </c>
      <c r="I129" s="32">
        <f t="shared" si="38"/>
        <v>0.2563913862020975</v>
      </c>
      <c r="J129" s="34">
        <v>4.2852073492788745E-2</v>
      </c>
      <c r="K129" s="35">
        <v>4.2852073492788745E-2</v>
      </c>
      <c r="L129" s="34">
        <v>2.8896529802122515E-2</v>
      </c>
      <c r="M129" s="36">
        <v>1.56</v>
      </c>
      <c r="N129" s="31">
        <v>-0.34799999999999998</v>
      </c>
      <c r="O129" s="38">
        <f t="shared" si="39"/>
        <v>-3.4799999999999996E-3</v>
      </c>
      <c r="P129" s="37">
        <v>1</v>
      </c>
      <c r="Q129" s="38">
        <v>1.8471484144298823E-2</v>
      </c>
      <c r="R129" s="39">
        <v>0.4</v>
      </c>
      <c r="S129" s="37">
        <v>1.25</v>
      </c>
      <c r="T129" s="36">
        <v>0.8</v>
      </c>
      <c r="U129" s="36">
        <v>0.31</v>
      </c>
      <c r="V129" s="36">
        <v>0.8</v>
      </c>
      <c r="W129" s="39">
        <v>0.6</v>
      </c>
      <c r="Z129" s="32">
        <f t="shared" si="30"/>
        <v>2.4662172626157552E-2</v>
      </c>
      <c r="AA129" s="32">
        <f t="shared" si="31"/>
        <v>3.8374368765050203E-2</v>
      </c>
      <c r="AB129" s="32">
        <f t="shared" si="40"/>
        <v>4.3850487622190085E-2</v>
      </c>
      <c r="AC129" s="74">
        <f t="shared" si="41"/>
        <v>4.3850487622190085E-2</v>
      </c>
      <c r="AE129" s="42">
        <f t="shared" si="42"/>
        <v>2.3883367174805208E-2</v>
      </c>
      <c r="AF129" s="42">
        <f t="shared" si="43"/>
        <v>3.7162546593522305E-2</v>
      </c>
      <c r="AG129" s="42">
        <f t="shared" si="35"/>
        <v>4.2465735381489345E-2</v>
      </c>
      <c r="AH129" s="64">
        <f t="shared" si="36"/>
        <v>4.2465735381489345E-2</v>
      </c>
    </row>
    <row r="130" spans="1:34">
      <c r="A130" s="30" t="s">
        <v>28</v>
      </c>
      <c r="B130" s="30">
        <v>1990</v>
      </c>
      <c r="C130" s="31">
        <v>0.77863827300379207</v>
      </c>
      <c r="D130" s="31">
        <v>-0.89</v>
      </c>
      <c r="E130" s="32">
        <f t="shared" si="44"/>
        <v>1.6686382730037922E-2</v>
      </c>
      <c r="F130" s="33">
        <v>41880.721694</v>
      </c>
      <c r="G130" s="33">
        <v>136326</v>
      </c>
      <c r="H130" s="32">
        <f t="shared" si="37"/>
        <v>0.31792398967611973</v>
      </c>
      <c r="I130" s="32">
        <f t="shared" si="38"/>
        <v>0.30721008240541053</v>
      </c>
      <c r="J130" s="34">
        <v>4.6697573707267022E-2</v>
      </c>
      <c r="K130" s="35">
        <v>4.6697573707267022E-2</v>
      </c>
      <c r="L130" s="34">
        <v>2.2576547514153677E-2</v>
      </c>
      <c r="M130" s="36">
        <v>1.56</v>
      </c>
      <c r="N130" s="31">
        <v>1.2589999999999999</v>
      </c>
      <c r="O130" s="38">
        <f t="shared" si="39"/>
        <v>1.2589999999999999E-2</v>
      </c>
      <c r="P130" s="37">
        <v>1</v>
      </c>
      <c r="Q130" s="38">
        <v>1.3094663160296789E-2</v>
      </c>
      <c r="R130" s="39">
        <v>0.4</v>
      </c>
      <c r="S130" s="37">
        <v>1.25</v>
      </c>
      <c r="T130" s="36">
        <v>0.8</v>
      </c>
      <c r="U130" s="36">
        <v>0.31</v>
      </c>
      <c r="V130" s="36">
        <v>0.8</v>
      </c>
      <c r="W130" s="39">
        <v>0.6</v>
      </c>
      <c r="Z130" s="32">
        <f t="shared" si="30"/>
        <v>8.0205412910572899E-2</v>
      </c>
      <c r="AA130" s="32">
        <f t="shared" si="31"/>
        <v>8.2692399851829287E-2</v>
      </c>
      <c r="AB130" s="32">
        <f t="shared" si="40"/>
        <v>8.8185255135195428E-2</v>
      </c>
      <c r="AC130" s="74">
        <f t="shared" si="41"/>
        <v>8.8185255135195428E-2</v>
      </c>
      <c r="AE130" s="42">
        <f t="shared" si="42"/>
        <v>7.7672610397607436E-2</v>
      </c>
      <c r="AF130" s="42">
        <f t="shared" si="43"/>
        <v>8.0081060909139939E-2</v>
      </c>
      <c r="AG130" s="42">
        <f t="shared" si="35"/>
        <v>8.5400457604610305E-2</v>
      </c>
      <c r="AH130" s="64">
        <f t="shared" si="36"/>
        <v>8.5400457604610305E-2</v>
      </c>
    </row>
    <row r="131" spans="1:34">
      <c r="A131" s="30" t="s">
        <v>28</v>
      </c>
      <c r="B131" s="30">
        <v>1991</v>
      </c>
      <c r="C131" s="31">
        <v>-2.2491547148987906E-2</v>
      </c>
      <c r="D131" s="31">
        <v>-0.89</v>
      </c>
      <c r="E131" s="32">
        <f t="shared" si="44"/>
        <v>8.6750845285101207E-3</v>
      </c>
      <c r="F131" s="33">
        <v>41085.810433999897</v>
      </c>
      <c r="G131" s="33">
        <v>146593</v>
      </c>
      <c r="H131" s="32">
        <f t="shared" si="37"/>
        <v>0.31792398967611973</v>
      </c>
      <c r="I131" s="32">
        <f t="shared" si="38"/>
        <v>0.28027129831574427</v>
      </c>
      <c r="J131" s="34">
        <v>4.4601419198555849E-2</v>
      </c>
      <c r="K131" s="35">
        <v>4.4601419198555849E-2</v>
      </c>
      <c r="L131" s="34">
        <v>3.600801594227148E-2</v>
      </c>
      <c r="M131" s="36">
        <v>1.56</v>
      </c>
      <c r="N131" s="31">
        <v>2.0720000000000001</v>
      </c>
      <c r="O131" s="38">
        <f t="shared" si="39"/>
        <v>2.0720000000000002E-2</v>
      </c>
      <c r="P131" s="37">
        <v>1</v>
      </c>
      <c r="Q131" s="38">
        <v>-9.8517176502345375E-3</v>
      </c>
      <c r="R131" s="39">
        <v>0.4</v>
      </c>
      <c r="S131" s="37">
        <v>1.25</v>
      </c>
      <c r="T131" s="36">
        <v>0.8</v>
      </c>
      <c r="U131" s="36">
        <v>0.31</v>
      </c>
      <c r="V131" s="36">
        <v>0.8</v>
      </c>
      <c r="W131" s="39">
        <v>0.6</v>
      </c>
      <c r="Z131" s="32">
        <f t="shared" si="30"/>
        <v>9.4377146608047038E-2</v>
      </c>
      <c r="AA131" s="32">
        <f t="shared" si="31"/>
        <v>9.9357842206325181E-2</v>
      </c>
      <c r="AB131" s="32">
        <f t="shared" si="40"/>
        <v>0.10304509667705967</v>
      </c>
      <c r="AC131" s="74">
        <f t="shared" si="41"/>
        <v>0.10304509667705967</v>
      </c>
      <c r="AE131" s="42">
        <f t="shared" si="42"/>
        <v>9.1396815662529773E-2</v>
      </c>
      <c r="AF131" s="42">
        <f t="shared" si="43"/>
        <v>9.6220226136651751E-2</v>
      </c>
      <c r="AG131" s="42">
        <f t="shared" si="35"/>
        <v>9.9791040992520952E-2</v>
      </c>
      <c r="AH131" s="64">
        <f t="shared" si="36"/>
        <v>9.9791040992520952E-2</v>
      </c>
    </row>
    <row r="132" spans="1:34">
      <c r="A132" s="30" t="s">
        <v>28</v>
      </c>
      <c r="B132" s="30">
        <v>1992</v>
      </c>
      <c r="C132" s="31">
        <v>-0.506229826879114</v>
      </c>
      <c r="D132" s="31">
        <v>-0.86</v>
      </c>
      <c r="E132" s="32">
        <f t="shared" si="44"/>
        <v>3.5377017312088598E-3</v>
      </c>
      <c r="F132" s="33">
        <v>44434.803314999903</v>
      </c>
      <c r="G132" s="33">
        <v>155475</v>
      </c>
      <c r="H132" s="32">
        <f t="shared" si="37"/>
        <v>0.31792398967611973</v>
      </c>
      <c r="I132" s="32">
        <f t="shared" si="38"/>
        <v>0.28580031075735585</v>
      </c>
      <c r="J132" s="34">
        <v>3.7815945693965139E-2</v>
      </c>
      <c r="K132" s="35">
        <v>3.7815945693965139E-2</v>
      </c>
      <c r="L132" s="34">
        <v>3.1960843798435092E-2</v>
      </c>
      <c r="M132" s="36">
        <v>1.56</v>
      </c>
      <c r="N132" s="31">
        <v>1.4690000000000001</v>
      </c>
      <c r="O132" s="38">
        <f t="shared" si="39"/>
        <v>1.4690000000000002E-2</v>
      </c>
      <c r="P132" s="37">
        <v>1</v>
      </c>
      <c r="Q132" s="38">
        <v>-1.5960629789746886E-2</v>
      </c>
      <c r="R132" s="39">
        <v>0.4</v>
      </c>
      <c r="S132" s="37">
        <v>1.25</v>
      </c>
      <c r="T132" s="36">
        <v>0.8</v>
      </c>
      <c r="U132" s="36">
        <v>0.31</v>
      </c>
      <c r="V132" s="36">
        <v>0.8</v>
      </c>
      <c r="W132" s="39">
        <v>0.6</v>
      </c>
      <c r="Z132" s="32">
        <f t="shared" si="30"/>
        <v>6.7940948052680167E-2</v>
      </c>
      <c r="AA132" s="32">
        <f t="shared" si="31"/>
        <v>6.9640297441643448E-2</v>
      </c>
      <c r="AB132" s="32">
        <f t="shared" si="40"/>
        <v>7.0901847577436033E-2</v>
      </c>
      <c r="AC132" s="74">
        <f t="shared" si="41"/>
        <v>7.0901847577436033E-2</v>
      </c>
      <c r="AE132" s="42">
        <f t="shared" si="42"/>
        <v>6.5795444429963948E-2</v>
      </c>
      <c r="AF132" s="42">
        <f t="shared" si="43"/>
        <v>6.744113015401261E-2</v>
      </c>
      <c r="AG132" s="42">
        <f t="shared" si="35"/>
        <v>6.8662841864464363E-2</v>
      </c>
      <c r="AH132" s="64">
        <f t="shared" si="36"/>
        <v>6.8662841864464363E-2</v>
      </c>
    </row>
    <row r="133" spans="1:34">
      <c r="A133" s="30" t="s">
        <v>28</v>
      </c>
      <c r="B133" s="30">
        <v>1993</v>
      </c>
      <c r="C133" s="31">
        <v>-1.0812712101523974</v>
      </c>
      <c r="D133" s="31">
        <v>-0.86</v>
      </c>
      <c r="E133" s="32">
        <f t="shared" si="44"/>
        <v>-2.2127121015239736E-3</v>
      </c>
      <c r="F133" s="33">
        <v>40159.075014000002</v>
      </c>
      <c r="G133" s="33">
        <v>160275</v>
      </c>
      <c r="H133" s="32">
        <f t="shared" si="37"/>
        <v>0.31792398967611973</v>
      </c>
      <c r="I133" s="32">
        <f t="shared" si="38"/>
        <v>0.2505635627140852</v>
      </c>
      <c r="J133" s="34">
        <v>3.7611380126926851E-2</v>
      </c>
      <c r="K133" s="35">
        <v>3.7611380126926851E-2</v>
      </c>
      <c r="L133" s="34">
        <v>2.6809116654824588E-2</v>
      </c>
      <c r="M133" s="36">
        <v>1.56</v>
      </c>
      <c r="N133" s="31">
        <v>-0.61</v>
      </c>
      <c r="O133" s="38">
        <f t="shared" si="39"/>
        <v>-6.0999999999999995E-3</v>
      </c>
      <c r="P133" s="37">
        <v>1</v>
      </c>
      <c r="Q133" s="38">
        <v>-1.6125850434654861E-2</v>
      </c>
      <c r="R133" s="39">
        <v>0.4</v>
      </c>
      <c r="S133" s="37">
        <v>1.25</v>
      </c>
      <c r="T133" s="36">
        <v>0.8</v>
      </c>
      <c r="U133" s="36">
        <v>0.31</v>
      </c>
      <c r="V133" s="36">
        <v>0.8</v>
      </c>
      <c r="W133" s="39">
        <v>0.6</v>
      </c>
      <c r="Z133" s="32">
        <f t="shared" si="30"/>
        <v>-4.75580589731907E-4</v>
      </c>
      <c r="AA133" s="32">
        <f t="shared" si="31"/>
        <v>-3.0177864328365164E-3</v>
      </c>
      <c r="AB133" s="32">
        <f t="shared" si="40"/>
        <v>-3.8439623896035485E-3</v>
      </c>
      <c r="AC133" s="74">
        <f t="shared" si="41"/>
        <v>-3.8439623896035485E-3</v>
      </c>
      <c r="AE133" s="42">
        <f t="shared" si="42"/>
        <v>-4.6056225531932045E-4</v>
      </c>
      <c r="AF133" s="42">
        <f t="shared" si="43"/>
        <v>-2.9224879139048369E-3</v>
      </c>
      <c r="AG133" s="42">
        <f t="shared" si="35"/>
        <v>-3.7225741036160677E-3</v>
      </c>
      <c r="AH133" s="64">
        <f t="shared" si="36"/>
        <v>-3.7225741036160677E-3</v>
      </c>
    </row>
    <row r="134" spans="1:34">
      <c r="A134" s="30" t="s">
        <v>28</v>
      </c>
      <c r="B134" s="30">
        <v>1994</v>
      </c>
      <c r="C134" s="31">
        <v>-1.7147054874587779</v>
      </c>
      <c r="D134" s="31">
        <v>-0.86</v>
      </c>
      <c r="E134" s="32">
        <f t="shared" si="44"/>
        <v>-8.547054874587779E-3</v>
      </c>
      <c r="F134" s="33">
        <v>45072.1849</v>
      </c>
      <c r="G134" s="33">
        <v>168943</v>
      </c>
      <c r="H134" s="32">
        <f t="shared" si="37"/>
        <v>0.31792398967611973</v>
      </c>
      <c r="I134" s="32">
        <f t="shared" si="38"/>
        <v>0.26678930112523158</v>
      </c>
      <c r="J134" s="34">
        <v>3.3981814796627562E-2</v>
      </c>
      <c r="K134" s="35">
        <v>3.3981814796627562E-2</v>
      </c>
      <c r="L134" s="34">
        <v>2.831181876957169E-2</v>
      </c>
      <c r="M134" s="36">
        <v>1.56</v>
      </c>
      <c r="N134" s="31">
        <v>-0.86</v>
      </c>
      <c r="O134" s="38">
        <f t="shared" si="39"/>
        <v>-8.6E-3</v>
      </c>
      <c r="P134" s="37">
        <v>1</v>
      </c>
      <c r="Q134" s="38">
        <v>-4.748332440841092E-3</v>
      </c>
      <c r="R134" s="39">
        <v>0.4</v>
      </c>
      <c r="S134" s="37">
        <v>1.25</v>
      </c>
      <c r="T134" s="36">
        <v>0.8</v>
      </c>
      <c r="U134" s="36">
        <v>0.31</v>
      </c>
      <c r="V134" s="36">
        <v>0.8</v>
      </c>
      <c r="W134" s="39">
        <v>0.6</v>
      </c>
      <c r="Z134" s="32">
        <f t="shared" si="30"/>
        <v>-4.8303837745593679E-2</v>
      </c>
      <c r="AA134" s="32">
        <f t="shared" si="31"/>
        <v>-5.5304878146470969E-2</v>
      </c>
      <c r="AB134" s="32">
        <f t="shared" si="40"/>
        <v>-5.8196537083334943E-2</v>
      </c>
      <c r="AC134" s="74">
        <f t="shared" si="41"/>
        <v>-5.8196537083334943E-2</v>
      </c>
      <c r="AE134" s="42">
        <f t="shared" si="42"/>
        <v>-4.6778453395732819E-2</v>
      </c>
      <c r="AF134" s="42">
        <f t="shared" si="43"/>
        <v>-5.355840831026662E-2</v>
      </c>
      <c r="AG134" s="42">
        <f t="shared" si="35"/>
        <v>-5.6358751701755944E-2</v>
      </c>
      <c r="AH134" s="64">
        <f t="shared" si="36"/>
        <v>-5.6358751701755944E-2</v>
      </c>
    </row>
    <row r="135" spans="1:34">
      <c r="A135" s="30" t="s">
        <v>28</v>
      </c>
      <c r="B135" s="30">
        <v>1995</v>
      </c>
      <c r="C135" s="31">
        <v>-3.1522812449924533</v>
      </c>
      <c r="D135" s="31">
        <v>-0.86</v>
      </c>
      <c r="E135" s="32">
        <f t="shared" si="44"/>
        <v>-2.2922812449924536E-2</v>
      </c>
      <c r="F135" s="33">
        <v>57582.932302000001</v>
      </c>
      <c r="G135" s="33">
        <v>175526</v>
      </c>
      <c r="H135" s="32">
        <f t="shared" si="37"/>
        <v>0.31792398967611973</v>
      </c>
      <c r="I135" s="32">
        <f t="shared" si="38"/>
        <v>0.32805927499059967</v>
      </c>
      <c r="J135" s="34">
        <v>2.9271936361493174E-2</v>
      </c>
      <c r="K135" s="35">
        <v>2.9271936361493174E-2</v>
      </c>
      <c r="L135" s="34">
        <v>2.7852750139653736E-2</v>
      </c>
      <c r="M135" s="36">
        <v>1.56</v>
      </c>
      <c r="N135" s="31">
        <v>-0.79900000000000004</v>
      </c>
      <c r="O135" s="38">
        <f t="shared" si="39"/>
        <v>-7.9900000000000006E-3</v>
      </c>
      <c r="P135" s="37">
        <v>1</v>
      </c>
      <c r="Q135" s="38">
        <v>-5.9857414370243977E-3</v>
      </c>
      <c r="R135" s="39">
        <v>0.4</v>
      </c>
      <c r="S135" s="37">
        <v>1.25</v>
      </c>
      <c r="T135" s="36">
        <v>0.8</v>
      </c>
      <c r="U135" s="36">
        <v>0.31</v>
      </c>
      <c r="V135" s="36">
        <v>0.8</v>
      </c>
      <c r="W135" s="39">
        <v>0.6</v>
      </c>
      <c r="Z135" s="32">
        <f t="shared" si="30"/>
        <v>-0.10676658777311254</v>
      </c>
      <c r="AA135" s="32">
        <f t="shared" si="31"/>
        <v>-0.10374001970990118</v>
      </c>
      <c r="AB135" s="32">
        <f t="shared" si="40"/>
        <v>-0.10949186678046788</v>
      </c>
      <c r="AC135" s="74">
        <f t="shared" si="41"/>
        <v>-0.10949186678046788</v>
      </c>
      <c r="AE135" s="42">
        <f t="shared" si="42"/>
        <v>-0.10339501131711952</v>
      </c>
      <c r="AF135" s="42">
        <f t="shared" si="43"/>
        <v>-0.10046401908748324</v>
      </c>
      <c r="AG135" s="42">
        <f t="shared" si="35"/>
        <v>-0.10603422888213732</v>
      </c>
      <c r="AH135" s="64">
        <f t="shared" si="36"/>
        <v>-0.10603422888213732</v>
      </c>
    </row>
    <row r="136" spans="1:34">
      <c r="A136" s="30" t="s">
        <v>28</v>
      </c>
      <c r="B136" s="30">
        <v>1996</v>
      </c>
      <c r="C136" s="31">
        <v>-2.7511870651196779</v>
      </c>
      <c r="D136" s="31">
        <v>-0.98</v>
      </c>
      <c r="E136" s="32">
        <f t="shared" si="44"/>
        <v>-1.7711870651196778E-2</v>
      </c>
      <c r="F136" s="33">
        <v>57830.455983</v>
      </c>
      <c r="G136" s="33">
        <v>181872</v>
      </c>
      <c r="H136" s="32">
        <f t="shared" si="37"/>
        <v>0.31792398967611973</v>
      </c>
      <c r="I136" s="32">
        <f t="shared" si="38"/>
        <v>0.31797338778371603</v>
      </c>
      <c r="J136" s="34">
        <v>3.7007373680981927E-2</v>
      </c>
      <c r="K136" s="35">
        <v>3.7007373680981927E-2</v>
      </c>
      <c r="L136" s="34">
        <v>7.6259043905717435E-3</v>
      </c>
      <c r="M136" s="36">
        <v>1.56</v>
      </c>
      <c r="N136" s="31">
        <v>-1.042</v>
      </c>
      <c r="O136" s="38">
        <f t="shared" si="39"/>
        <v>-1.042E-2</v>
      </c>
      <c r="P136" s="37">
        <v>1</v>
      </c>
      <c r="Q136" s="38">
        <v>-1.1874794931638311E-3</v>
      </c>
      <c r="R136" s="39">
        <v>0.4</v>
      </c>
      <c r="S136" s="37">
        <v>1.25</v>
      </c>
      <c r="T136" s="36">
        <v>0.8</v>
      </c>
      <c r="U136" s="36">
        <v>0.31</v>
      </c>
      <c r="V136" s="36">
        <v>0.8</v>
      </c>
      <c r="W136" s="39">
        <v>0.6</v>
      </c>
      <c r="Z136" s="32">
        <f t="shared" si="30"/>
        <v>-9.6166770855810282E-2</v>
      </c>
      <c r="AA136" s="32">
        <f t="shared" si="31"/>
        <v>-9.6155011518298167E-2</v>
      </c>
      <c r="AB136" s="32">
        <f t="shared" si="40"/>
        <v>-9.9690785686689501E-2</v>
      </c>
      <c r="AC136" s="74">
        <f t="shared" si="41"/>
        <v>-9.9690785686689501E-2</v>
      </c>
      <c r="AE136" s="42">
        <f t="shared" si="42"/>
        <v>-9.3129925460363638E-2</v>
      </c>
      <c r="AF136" s="42">
        <f t="shared" si="43"/>
        <v>-9.3118537470351898E-2</v>
      </c>
      <c r="AG136" s="42">
        <f t="shared" si="35"/>
        <v>-9.6542655612372991E-2</v>
      </c>
      <c r="AH136" s="64">
        <f t="shared" si="36"/>
        <v>-9.6542655612372991E-2</v>
      </c>
    </row>
    <row r="137" spans="1:34">
      <c r="A137" s="30" t="s">
        <v>28</v>
      </c>
      <c r="B137" s="30">
        <v>1997</v>
      </c>
      <c r="C137" s="31">
        <v>-1.8438377862919562</v>
      </c>
      <c r="D137" s="31">
        <v>-0.98</v>
      </c>
      <c r="E137" s="32">
        <f t="shared" si="44"/>
        <v>-8.6383778629195614E-3</v>
      </c>
      <c r="F137" s="33">
        <v>56713.720110000002</v>
      </c>
      <c r="G137" s="33">
        <v>185141</v>
      </c>
      <c r="H137" s="32">
        <f t="shared" si="37"/>
        <v>0.31792398967611973</v>
      </c>
      <c r="I137" s="32">
        <f t="shared" si="38"/>
        <v>0.30632717825873257</v>
      </c>
      <c r="J137" s="34">
        <v>3.7788207674355416E-2</v>
      </c>
      <c r="K137" s="35">
        <v>3.7788207674355416E-2</v>
      </c>
      <c r="L137" s="34">
        <v>5.1194435363125859E-3</v>
      </c>
      <c r="M137" s="36">
        <v>1.56</v>
      </c>
      <c r="N137" s="31">
        <v>-1.383</v>
      </c>
      <c r="O137" s="38">
        <f t="shared" si="39"/>
        <v>-1.383E-2</v>
      </c>
      <c r="P137" s="37">
        <v>1</v>
      </c>
      <c r="Q137" s="38">
        <v>3.0569797711661895E-3</v>
      </c>
      <c r="R137" s="39">
        <v>0.4</v>
      </c>
      <c r="S137" s="37">
        <v>1.25</v>
      </c>
      <c r="T137" s="36">
        <v>0.8</v>
      </c>
      <c r="U137" s="36">
        <v>0.31</v>
      </c>
      <c r="V137" s="36">
        <v>0.8</v>
      </c>
      <c r="W137" s="39">
        <v>0.6</v>
      </c>
      <c r="Z137" s="32">
        <f t="shared" si="30"/>
        <v>-7.0384490028687768E-2</v>
      </c>
      <c r="AA137" s="32">
        <f t="shared" si="31"/>
        <v>-7.1782094069114941E-2</v>
      </c>
      <c r="AB137" s="32">
        <f t="shared" si="40"/>
        <v>-7.3499803696140883E-2</v>
      </c>
      <c r="AC137" s="74">
        <f t="shared" si="41"/>
        <v>-7.3499803696140883E-2</v>
      </c>
      <c r="AE137" s="42">
        <f t="shared" si="42"/>
        <v>-6.8161821922518684E-2</v>
      </c>
      <c r="AF137" s="42">
        <f t="shared" si="43"/>
        <v>-6.9515291098511303E-2</v>
      </c>
      <c r="AG137" s="42">
        <f t="shared" si="35"/>
        <v>-7.1178757263631168E-2</v>
      </c>
      <c r="AH137" s="64">
        <f t="shared" si="36"/>
        <v>-7.1178757263631168E-2</v>
      </c>
    </row>
    <row r="138" spans="1:34">
      <c r="A138" s="30" t="s">
        <v>28</v>
      </c>
      <c r="B138" s="30">
        <v>1998</v>
      </c>
      <c r="C138" s="31">
        <v>-1.3811593741737518</v>
      </c>
      <c r="D138" s="31">
        <v>-0.98</v>
      </c>
      <c r="E138" s="32">
        <f t="shared" si="44"/>
        <v>-4.0115937417375177E-3</v>
      </c>
      <c r="F138" s="33">
        <v>60856.833189999903</v>
      </c>
      <c r="G138" s="33">
        <v>192384</v>
      </c>
      <c r="H138" s="32">
        <f t="shared" si="37"/>
        <v>0.31792398967611973</v>
      </c>
      <c r="I138" s="32">
        <f t="shared" si="38"/>
        <v>0.31633001283890499</v>
      </c>
      <c r="J138" s="34">
        <v>2.7456002313566857E-2</v>
      </c>
      <c r="K138" s="35">
        <v>2.7456002313566857E-2</v>
      </c>
      <c r="L138" s="34">
        <v>3.3040316086074079E-2</v>
      </c>
      <c r="M138" s="36">
        <v>1.56</v>
      </c>
      <c r="N138" s="31">
        <v>-0.28899999999999998</v>
      </c>
      <c r="O138" s="38">
        <f t="shared" si="39"/>
        <v>-2.8899999999999998E-3</v>
      </c>
      <c r="P138" s="37">
        <v>1</v>
      </c>
      <c r="Q138" s="38">
        <v>4.4448165280604312E-3</v>
      </c>
      <c r="R138" s="39">
        <v>0.4</v>
      </c>
      <c r="S138" s="37">
        <v>1.25</v>
      </c>
      <c r="T138" s="36">
        <v>0.8</v>
      </c>
      <c r="U138" s="36">
        <v>0.31</v>
      </c>
      <c r="V138" s="36">
        <v>0.8</v>
      </c>
      <c r="W138" s="39">
        <v>0.6</v>
      </c>
      <c r="Z138" s="32">
        <f t="shared" si="30"/>
        <v>-2.9308841360843167E-2</v>
      </c>
      <c r="AA138" s="32">
        <f t="shared" si="31"/>
        <v>-2.9395230160200417E-2</v>
      </c>
      <c r="AB138" s="32">
        <f t="shared" si="40"/>
        <v>-3.0504734975140009E-2</v>
      </c>
      <c r="AC138" s="74">
        <f t="shared" si="41"/>
        <v>-3.0504734975140009E-2</v>
      </c>
      <c r="AE138" s="42">
        <f t="shared" si="42"/>
        <v>-2.8383299002079695E-2</v>
      </c>
      <c r="AF138" s="42">
        <f t="shared" si="43"/>
        <v>-2.8466959734088824E-2</v>
      </c>
      <c r="AG138" s="42">
        <f t="shared" si="35"/>
        <v>-2.9541427554872428E-2</v>
      </c>
      <c r="AH138" s="64">
        <f t="shared" si="36"/>
        <v>-2.9541427554872428E-2</v>
      </c>
    </row>
    <row r="139" spans="1:34">
      <c r="A139" s="30" t="s">
        <v>28</v>
      </c>
      <c r="B139" s="30">
        <v>1999</v>
      </c>
      <c r="C139" s="31">
        <v>-1.5761045006326544</v>
      </c>
      <c r="D139" s="31">
        <v>-0.98</v>
      </c>
      <c r="E139" s="32">
        <f t="shared" si="44"/>
        <v>-5.9610450063265442E-3</v>
      </c>
      <c r="F139" s="33">
        <v>59271.554655</v>
      </c>
      <c r="G139" s="33">
        <v>200025</v>
      </c>
      <c r="H139" s="32">
        <f t="shared" si="37"/>
        <v>0.31792398967611973</v>
      </c>
      <c r="I139" s="32">
        <f t="shared" si="38"/>
        <v>0.29632073318335206</v>
      </c>
      <c r="J139" s="34">
        <v>3.4923986780622446E-2</v>
      </c>
      <c r="K139" s="35">
        <v>3.4923986780622446E-2</v>
      </c>
      <c r="L139" s="34">
        <v>4.885399793108236E-2</v>
      </c>
      <c r="M139" s="36">
        <v>1.56</v>
      </c>
      <c r="N139" s="31">
        <v>0.61799999999999999</v>
      </c>
      <c r="O139" s="38">
        <f t="shared" si="39"/>
        <v>6.1799999999999997E-3</v>
      </c>
      <c r="P139" s="37">
        <v>1</v>
      </c>
      <c r="Q139" s="38">
        <v>7.2966704550499585E-3</v>
      </c>
      <c r="R139" s="39">
        <v>0.4</v>
      </c>
      <c r="S139" s="37">
        <v>1.25</v>
      </c>
      <c r="T139" s="36">
        <v>0.8</v>
      </c>
      <c r="U139" s="36">
        <v>0.31</v>
      </c>
      <c r="V139" s="36">
        <v>0.8</v>
      </c>
      <c r="W139" s="39">
        <v>0.6</v>
      </c>
      <c r="Z139" s="32">
        <f t="shared" si="30"/>
        <v>-2.2290457502223818E-2</v>
      </c>
      <c r="AA139" s="32">
        <f t="shared" si="31"/>
        <v>-2.4147742150700799E-2</v>
      </c>
      <c r="AB139" s="32">
        <f t="shared" si="40"/>
        <v>-2.6647003846184687E-2</v>
      </c>
      <c r="AC139" s="74">
        <f t="shared" si="41"/>
        <v>-2.6647003846184687E-2</v>
      </c>
      <c r="AE139" s="42">
        <f t="shared" si="42"/>
        <v>-2.1586548317943065E-2</v>
      </c>
      <c r="AF139" s="42">
        <f t="shared" si="43"/>
        <v>-2.3385181872257618E-2</v>
      </c>
      <c r="AG139" s="42">
        <f t="shared" si="35"/>
        <v>-2.5805519514199907E-2</v>
      </c>
      <c r="AH139" s="64">
        <f t="shared" si="36"/>
        <v>-2.5805519514199907E-2</v>
      </c>
    </row>
    <row r="140" spans="1:34">
      <c r="A140" s="30" t="s">
        <v>28</v>
      </c>
      <c r="B140" s="30">
        <v>2000</v>
      </c>
      <c r="C140" s="31">
        <v>-0.52932227899144257</v>
      </c>
      <c r="D140" s="31">
        <v>-0.88</v>
      </c>
      <c r="E140" s="32">
        <f t="shared" si="44"/>
        <v>3.5067772100855744E-3</v>
      </c>
      <c r="F140" s="33">
        <v>58602.754471</v>
      </c>
      <c r="G140" s="33">
        <v>210392</v>
      </c>
      <c r="H140" s="32">
        <f t="shared" si="37"/>
        <v>0.31792398967611973</v>
      </c>
      <c r="I140" s="32">
        <f t="shared" si="38"/>
        <v>0.27854079276303284</v>
      </c>
      <c r="J140" s="34">
        <v>5.312043331492821E-2</v>
      </c>
      <c r="K140" s="35">
        <v>5.312043331492821E-2</v>
      </c>
      <c r="L140" s="34">
        <v>4.2346433777818888E-2</v>
      </c>
      <c r="M140" s="36">
        <v>1.56</v>
      </c>
      <c r="N140" s="31">
        <v>1.9179999999999999</v>
      </c>
      <c r="O140" s="38">
        <f t="shared" si="39"/>
        <v>1.9179999999999999E-2</v>
      </c>
      <c r="P140" s="37">
        <v>1</v>
      </c>
      <c r="Q140" s="38">
        <v>1.6747050915558764E-2</v>
      </c>
      <c r="R140" s="39">
        <v>0.4</v>
      </c>
      <c r="S140" s="37">
        <v>1.25</v>
      </c>
      <c r="T140" s="36">
        <v>0.8</v>
      </c>
      <c r="U140" s="36">
        <v>0.31</v>
      </c>
      <c r="V140" s="36">
        <v>0.8</v>
      </c>
      <c r="W140" s="39">
        <v>0.6</v>
      </c>
      <c r="Z140" s="32">
        <f t="shared" si="30"/>
        <v>3.2885851752144576E-2</v>
      </c>
      <c r="AA140" s="32">
        <f t="shared" si="31"/>
        <v>3.5004843282819532E-2</v>
      </c>
      <c r="AB140" s="32">
        <f t="shared" si="40"/>
        <v>3.681022792981771E-2</v>
      </c>
      <c r="AC140" s="74">
        <f t="shared" si="41"/>
        <v>3.681022792981771E-2</v>
      </c>
      <c r="AE140" s="42">
        <f t="shared" si="42"/>
        <v>3.1847351170497903E-2</v>
      </c>
      <c r="AF140" s="42">
        <f t="shared" si="43"/>
        <v>3.3899427179151544E-2</v>
      </c>
      <c r="AG140" s="42">
        <f t="shared" si="35"/>
        <v>3.564779967940241E-2</v>
      </c>
      <c r="AH140" s="64">
        <f t="shared" si="36"/>
        <v>3.564779967940241E-2</v>
      </c>
    </row>
    <row r="141" spans="1:34">
      <c r="A141" s="30" t="s">
        <v>28</v>
      </c>
      <c r="B141" s="30">
        <v>2001</v>
      </c>
      <c r="C141" s="31">
        <v>-0.6641315899187461</v>
      </c>
      <c r="D141" s="31">
        <v>-0.88</v>
      </c>
      <c r="E141" s="32">
        <f t="shared" si="44"/>
        <v>2.158684100812539E-3</v>
      </c>
      <c r="F141" s="33">
        <v>61647.688003000003</v>
      </c>
      <c r="G141" s="33">
        <v>215878</v>
      </c>
      <c r="H141" s="32">
        <f t="shared" si="37"/>
        <v>0.31792398967611973</v>
      </c>
      <c r="I141" s="32">
        <f t="shared" si="38"/>
        <v>0.28556725559343704</v>
      </c>
      <c r="J141" s="34">
        <v>5.0239503381571328E-2</v>
      </c>
      <c r="K141" s="35">
        <v>5.0239503381571328E-2</v>
      </c>
      <c r="L141" s="34">
        <v>5.0316139424914079E-2</v>
      </c>
      <c r="M141" s="36">
        <v>1.56</v>
      </c>
      <c r="N141" s="31">
        <v>0.214</v>
      </c>
      <c r="O141" s="38">
        <f t="shared" si="39"/>
        <v>2.14E-3</v>
      </c>
      <c r="P141" s="37">
        <v>1</v>
      </c>
      <c r="Q141" s="38">
        <v>4.2589189992424947E-3</v>
      </c>
      <c r="R141" s="39">
        <v>0.4</v>
      </c>
      <c r="S141" s="37">
        <v>1.25</v>
      </c>
      <c r="T141" s="36">
        <v>0.8</v>
      </c>
      <c r="U141" s="36">
        <v>0.31</v>
      </c>
      <c r="V141" s="36">
        <v>0.8</v>
      </c>
      <c r="W141" s="39">
        <v>0.6</v>
      </c>
      <c r="Z141" s="32">
        <f t="shared" si="30"/>
        <v>7.974753744622181E-3</v>
      </c>
      <c r="AA141" s="32">
        <f t="shared" si="31"/>
        <v>9.0200616879731344E-3</v>
      </c>
      <c r="AB141" s="32">
        <f t="shared" si="40"/>
        <v>1.0168307885145977E-2</v>
      </c>
      <c r="AC141" s="74">
        <f t="shared" si="41"/>
        <v>1.0168307885145977E-2</v>
      </c>
      <c r="AE141" s="42">
        <f t="shared" si="42"/>
        <v>7.7229194158446391E-3</v>
      </c>
      <c r="AF141" s="42">
        <f t="shared" si="43"/>
        <v>8.7352176346687186E-3</v>
      </c>
      <c r="AG141" s="42">
        <f t="shared" si="35"/>
        <v>9.8472034256150507E-3</v>
      </c>
      <c r="AH141" s="64">
        <f t="shared" si="36"/>
        <v>9.8472034256150507E-3</v>
      </c>
    </row>
    <row r="142" spans="1:34">
      <c r="A142" s="30" t="s">
        <v>28</v>
      </c>
      <c r="B142" s="30">
        <v>2002</v>
      </c>
      <c r="C142" s="31">
        <v>2.6934743981428606</v>
      </c>
      <c r="D142" s="31">
        <v>-0.88</v>
      </c>
      <c r="E142" s="32">
        <f t="shared" si="44"/>
        <v>3.5734743981428604E-2</v>
      </c>
      <c r="F142" s="33">
        <v>67681.699408999906</v>
      </c>
      <c r="G142" s="33">
        <v>220841</v>
      </c>
      <c r="H142" s="32">
        <f t="shared" si="37"/>
        <v>0.31792398967611973</v>
      </c>
      <c r="I142" s="32">
        <f t="shared" si="38"/>
        <v>0.30647252733414493</v>
      </c>
      <c r="J142" s="34">
        <v>4.5172100130140426E-2</v>
      </c>
      <c r="K142" s="35">
        <v>4.5172100130140426E-2</v>
      </c>
      <c r="L142" s="34">
        <v>2.3634729810346516E-2</v>
      </c>
      <c r="M142" s="36">
        <v>1.56</v>
      </c>
      <c r="N142" s="31">
        <v>-0.25900000000000001</v>
      </c>
      <c r="O142" s="38">
        <f t="shared" si="39"/>
        <v>-2.5900000000000003E-3</v>
      </c>
      <c r="P142" s="37">
        <v>1</v>
      </c>
      <c r="Q142" s="38">
        <v>-4.7023023962691453E-3</v>
      </c>
      <c r="R142" s="39">
        <v>0.4</v>
      </c>
      <c r="S142" s="37">
        <v>1.25</v>
      </c>
      <c r="T142" s="36">
        <v>0.8</v>
      </c>
      <c r="U142" s="36">
        <v>0.31</v>
      </c>
      <c r="V142" s="36">
        <v>0.8</v>
      </c>
      <c r="W142" s="39">
        <v>0.6</v>
      </c>
      <c r="Z142" s="32">
        <f t="shared" si="30"/>
        <v>0.15361708933541895</v>
      </c>
      <c r="AA142" s="32">
        <f t="shared" si="31"/>
        <v>0.15932344662282491</v>
      </c>
      <c r="AB142" s="32">
        <f t="shared" si="40"/>
        <v>0.17102956949893544</v>
      </c>
      <c r="AC142" s="74">
        <f t="shared" si="41"/>
        <v>0.17102956949893544</v>
      </c>
      <c r="AE142" s="42">
        <f t="shared" si="42"/>
        <v>0.14876602335640571</v>
      </c>
      <c r="AF142" s="42">
        <f t="shared" si="43"/>
        <v>0.15429217988736726</v>
      </c>
      <c r="AG142" s="42">
        <f t="shared" si="35"/>
        <v>0.16562863572528483</v>
      </c>
      <c r="AH142" s="64">
        <f t="shared" si="36"/>
        <v>0.16562863572528483</v>
      </c>
    </row>
    <row r="143" spans="1:34">
      <c r="A143" s="30" t="s">
        <v>28</v>
      </c>
      <c r="B143" s="30">
        <v>2003</v>
      </c>
      <c r="C143" s="31">
        <v>1.4547959378991122</v>
      </c>
      <c r="D143" s="31">
        <v>-0.88</v>
      </c>
      <c r="E143" s="32">
        <f t="shared" si="44"/>
        <v>2.3347959378991125E-2</v>
      </c>
      <c r="F143" s="33">
        <v>88685.106541000001</v>
      </c>
      <c r="G143" s="33">
        <v>226175</v>
      </c>
      <c r="H143" s="32">
        <f t="shared" si="37"/>
        <v>0.31792398967611973</v>
      </c>
      <c r="I143" s="32">
        <f t="shared" si="38"/>
        <v>0.39210835212114514</v>
      </c>
      <c r="J143" s="34">
        <v>4.760616412669201E-2</v>
      </c>
      <c r="K143" s="35">
        <v>4.760616412669201E-2</v>
      </c>
      <c r="L143" s="34">
        <v>1.3478062247621969E-2</v>
      </c>
      <c r="M143" s="36">
        <v>1.56</v>
      </c>
      <c r="N143" s="31">
        <v>-1.462</v>
      </c>
      <c r="O143" s="38">
        <f t="shared" si="39"/>
        <v>-1.4619999999999999E-2</v>
      </c>
      <c r="P143" s="37">
        <v>1</v>
      </c>
      <c r="Q143" s="38">
        <v>-5.466367115838291E-3</v>
      </c>
      <c r="R143" s="39">
        <v>0.4</v>
      </c>
      <c r="S143" s="37">
        <v>1.25</v>
      </c>
      <c r="T143" s="36">
        <v>0.8</v>
      </c>
      <c r="U143" s="36">
        <v>0.31</v>
      </c>
      <c r="V143" s="36">
        <v>0.8</v>
      </c>
      <c r="W143" s="39">
        <v>0.6</v>
      </c>
      <c r="Z143" s="32">
        <f t="shared" si="30"/>
        <v>7.6220077204414843E-2</v>
      </c>
      <c r="AA143" s="32">
        <f t="shared" si="31"/>
        <v>5.7342159417791284E-2</v>
      </c>
      <c r="AB143" s="32">
        <f t="shared" si="40"/>
        <v>6.2605572606494173E-2</v>
      </c>
      <c r="AC143" s="74">
        <f t="shared" si="41"/>
        <v>6.2605572606494173E-2</v>
      </c>
      <c r="AE143" s="42">
        <f t="shared" si="42"/>
        <v>7.3813127397959644E-2</v>
      </c>
      <c r="AF143" s="42">
        <f t="shared" si="43"/>
        <v>5.5531354383545242E-2</v>
      </c>
      <c r="AG143" s="42">
        <f t="shared" si="35"/>
        <v>6.0628554524183823E-2</v>
      </c>
      <c r="AH143" s="64">
        <f t="shared" si="36"/>
        <v>6.0628554524183823E-2</v>
      </c>
    </row>
    <row r="144" spans="1:34">
      <c r="A144" s="30" t="s">
        <v>28</v>
      </c>
      <c r="B144" s="30">
        <v>2004</v>
      </c>
      <c r="C144" s="31">
        <v>1.9803946165355013</v>
      </c>
      <c r="D144" s="31">
        <v>-0.66</v>
      </c>
      <c r="E144" s="32">
        <f t="shared" si="44"/>
        <v>2.6403946165355015E-2</v>
      </c>
      <c r="F144" s="33">
        <v>103741.58637</v>
      </c>
      <c r="G144" s="33">
        <v>236149</v>
      </c>
      <c r="H144" s="32">
        <f t="shared" si="37"/>
        <v>0.31792398967611973</v>
      </c>
      <c r="I144" s="32">
        <f t="shared" si="38"/>
        <v>0.4393056348745919</v>
      </c>
      <c r="J144" s="34">
        <v>6.1934422542671348E-2</v>
      </c>
      <c r="K144" s="35">
        <v>6.1934422542671348E-2</v>
      </c>
      <c r="L144" s="34">
        <v>1.2878485664898385E-2</v>
      </c>
      <c r="M144" s="36">
        <v>1.56</v>
      </c>
      <c r="N144" s="31">
        <v>-0.87</v>
      </c>
      <c r="O144" s="38">
        <f t="shared" si="39"/>
        <v>-8.6999999999999994E-3</v>
      </c>
      <c r="P144" s="37">
        <v>1</v>
      </c>
      <c r="Q144" s="38">
        <v>9.6919334191944732E-4</v>
      </c>
      <c r="R144" s="39">
        <v>0.4</v>
      </c>
      <c r="S144" s="37">
        <v>1.25</v>
      </c>
      <c r="T144" s="36">
        <v>0.8</v>
      </c>
      <c r="U144" s="36">
        <v>0.31</v>
      </c>
      <c r="V144" s="36">
        <v>0.8</v>
      </c>
      <c r="W144" s="39">
        <v>0.6</v>
      </c>
      <c r="Z144" s="32">
        <f t="shared" si="30"/>
        <v>9.3084151224583966E-2</v>
      </c>
      <c r="AA144" s="32">
        <f t="shared" si="31"/>
        <v>6.1905740768322746E-2</v>
      </c>
      <c r="AB144" s="32">
        <f t="shared" si="40"/>
        <v>6.8509195772829101E-2</v>
      </c>
      <c r="AC144" s="74">
        <f t="shared" si="41"/>
        <v>6.8509195772829101E-2</v>
      </c>
      <c r="AE144" s="42">
        <f t="shared" si="42"/>
        <v>9.0144651712228685E-2</v>
      </c>
      <c r="AF144" s="42">
        <f t="shared" si="43"/>
        <v>5.9950822638796766E-2</v>
      </c>
      <c r="AG144" s="42">
        <f t="shared" si="35"/>
        <v>6.6345747485266074E-2</v>
      </c>
      <c r="AH144" s="64">
        <f t="shared" si="36"/>
        <v>6.6345747485266074E-2</v>
      </c>
    </row>
    <row r="145" spans="1:34">
      <c r="A145" s="30" t="s">
        <v>28</v>
      </c>
      <c r="B145" s="30">
        <v>2005</v>
      </c>
      <c r="C145" s="31">
        <v>1.945159867375519</v>
      </c>
      <c r="D145" s="31">
        <v>-0.66</v>
      </c>
      <c r="E145" s="32">
        <f t="shared" si="44"/>
        <v>2.6051598673755189E-2</v>
      </c>
      <c r="F145" s="33">
        <v>113532.242929999</v>
      </c>
      <c r="G145" s="33">
        <v>245330</v>
      </c>
      <c r="H145" s="32">
        <f t="shared" si="37"/>
        <v>0.31792398967611973</v>
      </c>
      <c r="I145" s="32">
        <f t="shared" si="38"/>
        <v>0.4627735822361676</v>
      </c>
      <c r="J145" s="34">
        <v>7.219686235254677E-2</v>
      </c>
      <c r="K145" s="35">
        <v>7.219686235254677E-2</v>
      </c>
      <c r="L145" s="34">
        <v>1.1932546547478978E-2</v>
      </c>
      <c r="M145" s="36">
        <v>1.56</v>
      </c>
      <c r="N145" s="31">
        <v>-0.42299999999999999</v>
      </c>
      <c r="O145" s="38">
        <f t="shared" si="39"/>
        <v>-4.2300000000000003E-3</v>
      </c>
      <c r="P145" s="37">
        <v>1</v>
      </c>
      <c r="Q145" s="38">
        <v>-1.5747981394045928E-4</v>
      </c>
      <c r="R145" s="39">
        <v>0.4</v>
      </c>
      <c r="S145" s="37">
        <v>1.25</v>
      </c>
      <c r="T145" s="36">
        <v>0.8</v>
      </c>
      <c r="U145" s="36">
        <v>0.31</v>
      </c>
      <c r="V145" s="36">
        <v>0.8</v>
      </c>
      <c r="W145" s="39">
        <v>0.6</v>
      </c>
      <c r="Z145" s="32">
        <f t="shared" si="30"/>
        <v>0.10258360403577875</v>
      </c>
      <c r="AA145" s="32">
        <f t="shared" si="31"/>
        <v>6.7735272966164481E-2</v>
      </c>
      <c r="AB145" s="32">
        <f t="shared" si="40"/>
        <v>7.4761169170568159E-2</v>
      </c>
      <c r="AC145" s="74">
        <f t="shared" si="41"/>
        <v>7.4761169170568159E-2</v>
      </c>
      <c r="AE145" s="42">
        <f t="shared" si="42"/>
        <v>9.9344121803069951E-2</v>
      </c>
      <c r="AF145" s="42">
        <f t="shared" si="43"/>
        <v>6.5596264346180336E-2</v>
      </c>
      <c r="AG145" s="42">
        <f t="shared" si="35"/>
        <v>7.2400290144129159E-2</v>
      </c>
      <c r="AH145" s="64">
        <f t="shared" si="36"/>
        <v>7.2400290144129159E-2</v>
      </c>
    </row>
    <row r="146" spans="1:34">
      <c r="A146" s="30" t="s">
        <v>28</v>
      </c>
      <c r="B146" s="30">
        <v>2006</v>
      </c>
      <c r="C146" s="31">
        <v>2.9020609328079989</v>
      </c>
      <c r="D146" s="31">
        <v>-0.66</v>
      </c>
      <c r="E146" s="32">
        <f t="shared" si="44"/>
        <v>3.5620609328079991E-2</v>
      </c>
      <c r="F146" s="33">
        <v>134053.29629</v>
      </c>
      <c r="G146" s="33">
        <v>257897</v>
      </c>
      <c r="H146" s="32">
        <f t="shared" si="37"/>
        <v>0.31792398967611973</v>
      </c>
      <c r="I146" s="32">
        <f t="shared" si="38"/>
        <v>0.51979393436139232</v>
      </c>
      <c r="J146" s="34">
        <v>7.4936364475582745E-2</v>
      </c>
      <c r="K146" s="35">
        <v>7.4936364475582745E-2</v>
      </c>
      <c r="L146" s="34">
        <v>2.7694370873719922E-2</v>
      </c>
      <c r="M146" s="36">
        <v>1.56</v>
      </c>
      <c r="N146" s="31">
        <v>1.1499999999999999</v>
      </c>
      <c r="O146" s="38">
        <f t="shared" si="39"/>
        <v>1.15E-2</v>
      </c>
      <c r="P146" s="37">
        <v>1</v>
      </c>
      <c r="Q146" s="38">
        <v>2.0840295479535704E-3</v>
      </c>
      <c r="R146" s="39">
        <v>0.4</v>
      </c>
      <c r="S146" s="37">
        <v>1.25</v>
      </c>
      <c r="T146" s="36">
        <v>0.8</v>
      </c>
      <c r="U146" s="36">
        <v>0.31</v>
      </c>
      <c r="V146" s="36">
        <v>0.8</v>
      </c>
      <c r="W146" s="39">
        <v>0.6</v>
      </c>
      <c r="Z146" s="32">
        <f t="shared" si="30"/>
        <v>0.17377343205441842</v>
      </c>
      <c r="AA146" s="32">
        <f t="shared" si="31"/>
        <v>0.11465257968451222</v>
      </c>
      <c r="AB146" s="32">
        <f t="shared" si="40"/>
        <v>0.12530132824714965</v>
      </c>
      <c r="AC146" s="74">
        <f t="shared" si="41"/>
        <v>0.12530132824714965</v>
      </c>
      <c r="AE146" s="42">
        <f t="shared" si="42"/>
        <v>0.16828584998954205</v>
      </c>
      <c r="AF146" s="42">
        <f t="shared" si="43"/>
        <v>0.1110319719050013</v>
      </c>
      <c r="AG146" s="42">
        <f t="shared" si="35"/>
        <v>0.12134444419723966</v>
      </c>
      <c r="AH146" s="64">
        <f t="shared" si="36"/>
        <v>0.12134444419723966</v>
      </c>
    </row>
    <row r="147" spans="1:34">
      <c r="A147" s="30" t="s">
        <v>28</v>
      </c>
      <c r="B147" s="30">
        <v>2007</v>
      </c>
      <c r="C147" s="31">
        <v>2.9540376471246734</v>
      </c>
      <c r="D147" s="31">
        <v>-0.66</v>
      </c>
      <c r="E147" s="32">
        <f t="shared" si="44"/>
        <v>3.6140376471246738E-2</v>
      </c>
      <c r="F147" s="33">
        <v>161791</v>
      </c>
      <c r="G147" s="33">
        <v>272824</v>
      </c>
      <c r="H147" s="32">
        <f t="shared" si="37"/>
        <v>0.31792398967611973</v>
      </c>
      <c r="I147" s="32">
        <f t="shared" si="38"/>
        <v>0.59302334105503918</v>
      </c>
      <c r="J147" s="43">
        <v>7.4936364475582745E-2</v>
      </c>
      <c r="K147" s="44">
        <v>0.1</v>
      </c>
      <c r="L147" s="34">
        <v>3.3570856499235843E-2</v>
      </c>
      <c r="M147" s="36">
        <v>1.56</v>
      </c>
      <c r="N147" s="31">
        <v>2.988</v>
      </c>
      <c r="O147" s="38">
        <f t="shared" si="39"/>
        <v>2.988E-2</v>
      </c>
      <c r="P147" s="37">
        <v>1</v>
      </c>
      <c r="Q147" s="38">
        <v>1.8839202141182217E-3</v>
      </c>
      <c r="R147" s="39">
        <v>0.4</v>
      </c>
      <c r="S147" s="37">
        <v>1.25</v>
      </c>
      <c r="T147" s="36">
        <v>0.8</v>
      </c>
      <c r="U147" s="36">
        <v>0.31</v>
      </c>
      <c r="V147" s="36">
        <v>0.8</v>
      </c>
      <c r="W147" s="39">
        <v>0.6</v>
      </c>
      <c r="Z147" s="32">
        <f t="shared" si="30"/>
        <v>0.21522423094602228</v>
      </c>
      <c r="AA147" s="32">
        <f t="shared" si="31"/>
        <v>0.14357536228829221</v>
      </c>
      <c r="AB147" s="32">
        <f t="shared" si="40"/>
        <v>0.15365358338168358</v>
      </c>
      <c r="AC147" s="62">
        <f t="shared" si="41"/>
        <v>0.15634038904665046</v>
      </c>
      <c r="AE147" s="42">
        <f t="shared" si="42"/>
        <v>0.20842767628456893</v>
      </c>
      <c r="AF147" s="42">
        <f t="shared" si="43"/>
        <v>0.13904140347918822</v>
      </c>
      <c r="AG147" s="42">
        <f t="shared" si="35"/>
        <v>0.14880136495910412</v>
      </c>
      <c r="AH147" s="65">
        <f t="shared" si="36"/>
        <v>0.15140332412938778</v>
      </c>
    </row>
    <row r="148" spans="1:34">
      <c r="A148" s="30" t="s">
        <v>28</v>
      </c>
      <c r="B148" s="30">
        <v>2008</v>
      </c>
      <c r="C148" s="31">
        <v>3.2628672003836141</v>
      </c>
      <c r="D148" s="31">
        <v>-0.33</v>
      </c>
      <c r="E148" s="32">
        <f t="shared" si="44"/>
        <v>3.5928672003836142E-2</v>
      </c>
      <c r="F148" s="33">
        <v>197211.78516008556</v>
      </c>
      <c r="G148" s="33">
        <v>284674</v>
      </c>
      <c r="H148" s="32">
        <f t="shared" si="37"/>
        <v>0.31792398967611973</v>
      </c>
      <c r="I148" s="32">
        <f t="shared" si="38"/>
        <v>0.69276360032909767</v>
      </c>
      <c r="J148" s="43">
        <v>7.4936364475582745E-2</v>
      </c>
      <c r="K148" s="44">
        <v>0.15</v>
      </c>
      <c r="L148" s="87">
        <v>0.03</v>
      </c>
      <c r="M148" s="36">
        <v>1.56</v>
      </c>
      <c r="N148" s="31">
        <v>3.4420000000000002</v>
      </c>
      <c r="O148" s="38">
        <f t="shared" si="39"/>
        <v>3.4419999999999999E-2</v>
      </c>
      <c r="P148" s="37">
        <v>1</v>
      </c>
      <c r="Q148" s="38">
        <v>-1.2689228343713806E-2</v>
      </c>
      <c r="R148" s="39">
        <v>0.4</v>
      </c>
      <c r="S148" s="37">
        <v>1.25</v>
      </c>
      <c r="T148" s="36">
        <v>0.8</v>
      </c>
      <c r="U148" s="36">
        <v>0.31</v>
      </c>
      <c r="V148" s="36">
        <v>0.8</v>
      </c>
      <c r="W148" s="39">
        <v>0.6</v>
      </c>
      <c r="Z148" s="32">
        <f t="shared" si="30"/>
        <v>0.24374277995721852</v>
      </c>
      <c r="AA148" s="32">
        <f t="shared" si="31"/>
        <v>0.16066201847465464</v>
      </c>
      <c r="AB148" s="32">
        <f t="shared" si="40"/>
        <v>0.16892335647582304</v>
      </c>
      <c r="AC148" s="62">
        <f t="shared" si="41"/>
        <v>0.17613011746997173</v>
      </c>
      <c r="AE148" s="42">
        <f t="shared" si="42"/>
        <v>0.23604563953751687</v>
      </c>
      <c r="AF148" s="42">
        <f t="shared" si="43"/>
        <v>0.15558848104913922</v>
      </c>
      <c r="AG148" s="42">
        <f t="shared" si="35"/>
        <v>0.16358893469237601</v>
      </c>
      <c r="AH148" s="65">
        <f t="shared" si="36"/>
        <v>0.17056811376039366</v>
      </c>
    </row>
    <row r="149" spans="1:34">
      <c r="A149" s="36" t="s">
        <v>28</v>
      </c>
      <c r="B149" s="36">
        <v>2009</v>
      </c>
      <c r="C149" s="31">
        <v>0.1577328575875081</v>
      </c>
      <c r="D149" s="31">
        <v>-0.33</v>
      </c>
      <c r="E149" s="32">
        <f>(C149-D149)/100</f>
        <v>4.8773285758750813E-3</v>
      </c>
      <c r="F149" s="33">
        <v>197211.78516008556</v>
      </c>
      <c r="G149" s="33">
        <v>284674</v>
      </c>
      <c r="H149" s="32">
        <f t="shared" si="37"/>
        <v>0.31792398967611973</v>
      </c>
      <c r="I149" s="32">
        <f>F149/G149</f>
        <v>0.69276360032909767</v>
      </c>
      <c r="J149" s="43">
        <v>7.4936364475582745E-2</v>
      </c>
      <c r="K149" s="44">
        <v>0.1</v>
      </c>
      <c r="L149" s="87">
        <v>0.03</v>
      </c>
      <c r="M149" s="36">
        <v>1.56</v>
      </c>
      <c r="N149" s="31">
        <v>-1.38</v>
      </c>
      <c r="O149" s="38">
        <f>N149/100</f>
        <v>-1.38E-2</v>
      </c>
      <c r="P149" s="37">
        <v>1</v>
      </c>
      <c r="Q149" s="38">
        <v>-2.8511599554439875E-2</v>
      </c>
      <c r="R149" s="39">
        <v>0.4</v>
      </c>
      <c r="S149" s="37">
        <v>1.25</v>
      </c>
      <c r="T149" s="36">
        <v>0.8</v>
      </c>
      <c r="U149" s="36">
        <v>0.31</v>
      </c>
      <c r="V149" s="36">
        <v>0.8</v>
      </c>
      <c r="W149" s="39">
        <v>0.6</v>
      </c>
      <c r="Z149" s="32">
        <f>(E149/H149+M149*O149-P149*Q149)/((1-R149)*S149+U149*W149+R149-W149)</f>
        <v>3.0332578454461221E-2</v>
      </c>
      <c r="AA149" s="32">
        <f>(E149/I149+M149*O149-P149*Q149)/((1-R149)*S149+U149*W149+R149-W149)</f>
        <v>1.9054338834552487E-2</v>
      </c>
      <c r="AB149" s="32">
        <f>(E149/(I149*(1-J149-L149))+M149*O149-P149*Q149)/((1-R149)*S149+U149*W149+R149-W149)</f>
        <v>2.0175818078309656E-2</v>
      </c>
      <c r="AC149" s="62">
        <f>(E149/(I149*(1-K149-L149))+M149*O149-P149*Q149)/((1-R149)*S149+U149*W149+R149-W149)</f>
        <v>2.048370414816568E-2</v>
      </c>
      <c r="AE149" s="42">
        <f t="shared" si="42"/>
        <v>2.9374707555899285E-2</v>
      </c>
      <c r="AF149" s="42">
        <f t="shared" si="43"/>
        <v>1.845262287135609E-2</v>
      </c>
      <c r="AG149" s="42">
        <f>(E149/(I149*(1-J149-L149))+M149*O149-P149*Q149)/((1-R149)*T149+V149*W149+R149-W149)</f>
        <v>1.9538686981099875E-2</v>
      </c>
      <c r="AH149" s="65">
        <f>(E149/(I149*(1-K149-L149))+M149*O149-P149*Q149)/((1-R149)*T149+V149*W149+R149-W149)</f>
        <v>1.9836850332960447E-2</v>
      </c>
    </row>
    <row r="150" spans="1:34">
      <c r="A150" s="36" t="s">
        <v>28</v>
      </c>
      <c r="B150" s="36">
        <v>2010</v>
      </c>
      <c r="C150" s="31">
        <v>2.5293318428116454</v>
      </c>
      <c r="D150" s="31">
        <v>-0.33</v>
      </c>
      <c r="E150" s="32">
        <f>(C150-D150)/100</f>
        <v>2.8593318428116455E-2</v>
      </c>
      <c r="F150" s="33">
        <v>197211.78516008556</v>
      </c>
      <c r="G150" s="33">
        <v>284674</v>
      </c>
      <c r="H150" s="32">
        <f t="shared" si="37"/>
        <v>0.31792398967611973</v>
      </c>
      <c r="I150" s="32">
        <f>F150/G150</f>
        <v>0.69276360032909767</v>
      </c>
      <c r="J150" s="43">
        <v>7.4936364475582745E-2</v>
      </c>
      <c r="K150" s="44">
        <v>0.1</v>
      </c>
      <c r="L150" s="87">
        <v>0.03</v>
      </c>
      <c r="M150" s="36">
        <v>1.56</v>
      </c>
      <c r="N150" s="31">
        <v>-1.254</v>
      </c>
      <c r="O150" s="38">
        <f>N150/100</f>
        <v>-1.2540000000000001E-2</v>
      </c>
      <c r="P150" s="37">
        <v>1</v>
      </c>
      <c r="Q150" s="38">
        <v>-2.8511599554439875E-2</v>
      </c>
      <c r="R150" s="39">
        <v>0.4</v>
      </c>
      <c r="S150" s="37">
        <v>1.25</v>
      </c>
      <c r="T150" s="36">
        <v>0.8</v>
      </c>
      <c r="U150" s="36">
        <v>0.31</v>
      </c>
      <c r="V150" s="36">
        <v>0.8</v>
      </c>
      <c r="W150" s="39">
        <v>0.6</v>
      </c>
      <c r="Z150" s="32">
        <f>(E150/H150+M150*O150-P150*Q150)/((1-R150)*S150+U150*W150+R150-W150)</f>
        <v>0.13435705527075972</v>
      </c>
      <c r="AA150" s="32">
        <f>(E150/I150+M150*O150-P150*Q150)/((1-R150)*S150+U150*W150+R150-W150)</f>
        <v>6.8238422551250899E-2</v>
      </c>
      <c r="AB150" s="32">
        <f>(E150/(I150*(1-J150-L150))+M150*O150-P150*Q150)/((1-R150)*S150+U150*W150+R150-W150)</f>
        <v>7.4813089939026495E-2</v>
      </c>
      <c r="AC150" s="62">
        <f>(E150/(I150*(1-K150-L150))+M150*O150-P150*Q150)/((1-R150)*S150+U150*W150+R150-W150)</f>
        <v>7.6618070739073396E-2</v>
      </c>
      <c r="AE150" s="42">
        <f>(E150/(H150)+M150*O150-P150*Q150)/((1-R150)*T150+V150*W150+R150-W150)</f>
        <v>0.13011420089378836</v>
      </c>
      <c r="AF150" s="42">
        <f>(E150/(I150)+M150*O150-P150*Q150)/((1-R150)*T150+V150*W150+R150-W150)</f>
        <v>6.6083524997000861E-2</v>
      </c>
      <c r="AG150" s="42">
        <f>(E150/(I150*(1-J150-L150))+M150*O150-P150*Q150)/((1-R150)*T150+V150*W150+R150-W150)</f>
        <v>7.2450571309373032E-2</v>
      </c>
      <c r="AH150" s="65">
        <f>(E150/(I150*(1-K150-L150))+M150*O150-P150*Q150)/((1-R150)*T150+V150*W150+R150-W150)</f>
        <v>7.4198552715734237E-2</v>
      </c>
    </row>
    <row r="151" spans="1:34">
      <c r="N151" s="50" t="s">
        <v>20</v>
      </c>
      <c r="O151" s="66" t="s">
        <v>66</v>
      </c>
      <c r="AC151" s="62"/>
      <c r="AE151" s="42"/>
      <c r="AF151" s="42"/>
      <c r="AG151" s="42"/>
      <c r="AH151" s="81"/>
    </row>
    <row r="152" spans="1:34">
      <c r="A152" s="30" t="s">
        <v>29</v>
      </c>
      <c r="B152" s="59">
        <v>1980</v>
      </c>
      <c r="E152" s="32">
        <f t="shared" si="44"/>
        <v>0</v>
      </c>
      <c r="F152" s="33">
        <v>64505.840955</v>
      </c>
      <c r="G152" s="33">
        <v>121567</v>
      </c>
      <c r="H152" s="32">
        <f>AVERAGE($I$152:$I$180)</f>
        <v>0.69875553447361793</v>
      </c>
      <c r="I152" s="32">
        <f t="shared" si="38"/>
        <v>0.53061966615117584</v>
      </c>
      <c r="M152" s="36">
        <v>1.68</v>
      </c>
      <c r="N152" s="31">
        <v>-0.51100000000000001</v>
      </c>
      <c r="O152" s="38">
        <f>N152/100</f>
        <v>-5.11E-3</v>
      </c>
      <c r="P152" s="37">
        <v>1</v>
      </c>
      <c r="Q152" s="38">
        <v>-8.5799386085895542E-3</v>
      </c>
      <c r="R152" s="39">
        <v>0.4</v>
      </c>
      <c r="S152" s="37">
        <v>0.4</v>
      </c>
      <c r="T152" s="36">
        <v>1.5</v>
      </c>
      <c r="U152" s="36">
        <v>0.39</v>
      </c>
      <c r="V152" s="36">
        <v>0.7</v>
      </c>
      <c r="W152" s="39">
        <v>0.6</v>
      </c>
      <c r="AC152" s="62"/>
      <c r="AE152" s="42"/>
      <c r="AF152" s="42"/>
      <c r="AG152" s="42"/>
      <c r="AH152" s="81"/>
    </row>
    <row r="153" spans="1:34">
      <c r="A153" s="30" t="s">
        <v>29</v>
      </c>
      <c r="B153" s="30">
        <v>1981</v>
      </c>
      <c r="E153" s="32">
        <f t="shared" si="44"/>
        <v>0</v>
      </c>
      <c r="F153" s="33">
        <v>55635.058990999903</v>
      </c>
      <c r="G153" s="33">
        <v>101091</v>
      </c>
      <c r="H153" s="32">
        <f t="shared" ref="H153:H180" si="45">AVERAGE($I$152:$I$180)</f>
        <v>0.69875553447361793</v>
      </c>
      <c r="I153" s="32">
        <f t="shared" si="38"/>
        <v>0.55034631164989867</v>
      </c>
      <c r="M153" s="36">
        <v>1.68</v>
      </c>
      <c r="N153" s="31">
        <v>-2.2810000000000001</v>
      </c>
      <c r="O153" s="38">
        <f t="shared" ref="O153:O215" si="46">N153/100</f>
        <v>-2.281E-2</v>
      </c>
      <c r="P153" s="37">
        <v>1</v>
      </c>
      <c r="Q153" s="38">
        <v>-2.5864678645124123E-2</v>
      </c>
      <c r="R153" s="39">
        <v>0.4</v>
      </c>
      <c r="S153" s="37">
        <v>0.4</v>
      </c>
      <c r="T153" s="36">
        <v>1.5</v>
      </c>
      <c r="U153" s="36">
        <v>0.39</v>
      </c>
      <c r="V153" s="36">
        <v>0.7</v>
      </c>
      <c r="W153" s="39">
        <v>0.6</v>
      </c>
      <c r="AC153" s="62"/>
      <c r="AE153" s="42"/>
      <c r="AF153" s="42"/>
      <c r="AG153" s="42"/>
      <c r="AH153" s="81"/>
    </row>
    <row r="154" spans="1:34">
      <c r="A154" s="30" t="s">
        <v>29</v>
      </c>
      <c r="B154" s="30">
        <v>1982</v>
      </c>
      <c r="E154" s="32">
        <f t="shared" si="44"/>
        <v>0</v>
      </c>
      <c r="F154" s="33">
        <v>52397.677036000001</v>
      </c>
      <c r="G154" s="33">
        <v>88938</v>
      </c>
      <c r="H154" s="32">
        <f t="shared" si="45"/>
        <v>0.69875553447361793</v>
      </c>
      <c r="I154" s="32">
        <f t="shared" si="38"/>
        <v>0.58914836218489286</v>
      </c>
      <c r="M154" s="36">
        <v>1.68</v>
      </c>
      <c r="N154" s="31">
        <v>-3.0710000000000002</v>
      </c>
      <c r="O154" s="38">
        <f t="shared" si="46"/>
        <v>-3.0710000000000001E-2</v>
      </c>
      <c r="P154" s="37">
        <v>1</v>
      </c>
      <c r="Q154" s="38">
        <v>-3.5100731564498118E-2</v>
      </c>
      <c r="R154" s="39">
        <v>0.4</v>
      </c>
      <c r="S154" s="37">
        <v>0.4</v>
      </c>
      <c r="T154" s="36">
        <v>1.5</v>
      </c>
      <c r="U154" s="36">
        <v>0.39</v>
      </c>
      <c r="V154" s="36">
        <v>0.7</v>
      </c>
      <c r="W154" s="39">
        <v>0.6</v>
      </c>
      <c r="AC154" s="62"/>
      <c r="AE154" s="42"/>
      <c r="AF154" s="42"/>
      <c r="AG154" s="42"/>
      <c r="AH154" s="81"/>
    </row>
    <row r="155" spans="1:34">
      <c r="A155" s="30" t="s">
        <v>29</v>
      </c>
      <c r="B155" s="30">
        <v>1983</v>
      </c>
      <c r="E155" s="32">
        <f t="shared" si="44"/>
        <v>0</v>
      </c>
      <c r="F155" s="33">
        <v>52017.407309000002</v>
      </c>
      <c r="G155" s="33">
        <v>84136</v>
      </c>
      <c r="H155" s="32">
        <f t="shared" si="45"/>
        <v>0.69875553447361793</v>
      </c>
      <c r="I155" s="32">
        <f t="shared" si="38"/>
        <v>0.61825386646619762</v>
      </c>
      <c r="M155" s="36">
        <v>1.68</v>
      </c>
      <c r="N155" s="31">
        <v>-4.2190000000000003</v>
      </c>
      <c r="O155" s="38">
        <f t="shared" si="46"/>
        <v>-4.2190000000000005E-2</v>
      </c>
      <c r="P155" s="37">
        <v>1</v>
      </c>
      <c r="Q155" s="38">
        <v>-2.3325761419370605E-2</v>
      </c>
      <c r="R155" s="39">
        <v>0.4</v>
      </c>
      <c r="S155" s="37">
        <v>0.4</v>
      </c>
      <c r="T155" s="36">
        <v>1.5</v>
      </c>
      <c r="U155" s="36">
        <v>0.39</v>
      </c>
      <c r="V155" s="36">
        <v>0.7</v>
      </c>
      <c r="W155" s="39">
        <v>0.6</v>
      </c>
      <c r="AC155" s="62"/>
      <c r="AE155" s="42"/>
      <c r="AF155" s="42"/>
      <c r="AG155" s="42"/>
      <c r="AH155" s="81"/>
    </row>
    <row r="156" spans="1:34">
      <c r="A156" s="30" t="s">
        <v>29</v>
      </c>
      <c r="B156" s="30">
        <v>1984</v>
      </c>
      <c r="E156" s="32">
        <f t="shared" si="44"/>
        <v>0</v>
      </c>
      <c r="F156" s="33">
        <v>51686.472575</v>
      </c>
      <c r="G156" s="33">
        <v>80122</v>
      </c>
      <c r="H156" s="32">
        <f t="shared" si="45"/>
        <v>0.69875553447361793</v>
      </c>
      <c r="I156" s="32">
        <f t="shared" si="38"/>
        <v>0.64509713405806146</v>
      </c>
      <c r="M156" s="36">
        <v>1.68</v>
      </c>
      <c r="N156" s="31">
        <v>-3.84</v>
      </c>
      <c r="O156" s="38">
        <f t="shared" si="46"/>
        <v>-3.8399999999999997E-2</v>
      </c>
      <c r="P156" s="37">
        <v>1</v>
      </c>
      <c r="Q156" s="38">
        <v>-1.7255256438923696E-2</v>
      </c>
      <c r="R156" s="39">
        <v>0.4</v>
      </c>
      <c r="S156" s="37">
        <v>0.4</v>
      </c>
      <c r="T156" s="36">
        <v>1.5</v>
      </c>
      <c r="U156" s="36">
        <v>0.39</v>
      </c>
      <c r="V156" s="36">
        <v>0.7</v>
      </c>
      <c r="W156" s="39">
        <v>0.6</v>
      </c>
      <c r="AC156" s="62"/>
      <c r="AE156" s="42"/>
      <c r="AF156" s="42"/>
      <c r="AG156" s="42"/>
      <c r="AH156" s="81"/>
    </row>
    <row r="157" spans="1:34">
      <c r="A157" s="30" t="s">
        <v>29</v>
      </c>
      <c r="B157" s="30">
        <v>1985</v>
      </c>
      <c r="E157" s="32">
        <f t="shared" si="44"/>
        <v>0</v>
      </c>
      <c r="F157" s="33">
        <v>53609.986879999902</v>
      </c>
      <c r="G157" s="33">
        <v>83434</v>
      </c>
      <c r="H157" s="32">
        <f t="shared" si="45"/>
        <v>0.69875553447361793</v>
      </c>
      <c r="I157" s="32">
        <f t="shared" si="38"/>
        <v>0.64254364983100298</v>
      </c>
      <c r="M157" s="36">
        <v>1.68</v>
      </c>
      <c r="N157" s="31">
        <v>-3.6059999999999999</v>
      </c>
      <c r="O157" s="38">
        <f t="shared" si="46"/>
        <v>-3.6060000000000002E-2</v>
      </c>
      <c r="P157" s="37">
        <v>1</v>
      </c>
      <c r="Q157" s="38">
        <v>-1.1051672949679119E-2</v>
      </c>
      <c r="R157" s="39">
        <v>0.4</v>
      </c>
      <c r="S157" s="37">
        <v>0.4</v>
      </c>
      <c r="T157" s="36">
        <v>1.5</v>
      </c>
      <c r="U157" s="36">
        <v>0.39</v>
      </c>
      <c r="V157" s="36">
        <v>0.7</v>
      </c>
      <c r="W157" s="39">
        <v>0.6</v>
      </c>
      <c r="AC157" s="62"/>
      <c r="AE157" s="42"/>
      <c r="AF157" s="42"/>
      <c r="AG157" s="42"/>
      <c r="AH157" s="81"/>
    </row>
    <row r="158" spans="1:34">
      <c r="A158" s="30" t="s">
        <v>29</v>
      </c>
      <c r="B158" s="30">
        <v>1986</v>
      </c>
      <c r="E158" s="32">
        <f t="shared" si="44"/>
        <v>0</v>
      </c>
      <c r="F158" s="33">
        <v>68834.222603000002</v>
      </c>
      <c r="G158" s="33">
        <v>115661</v>
      </c>
      <c r="H158" s="32">
        <f t="shared" si="45"/>
        <v>0.69875553447361793</v>
      </c>
      <c r="I158" s="32">
        <f t="shared" si="38"/>
        <v>0.59513770936616495</v>
      </c>
      <c r="M158" s="36">
        <v>1.68</v>
      </c>
      <c r="N158" s="31">
        <v>-3.46</v>
      </c>
      <c r="O158" s="38">
        <f t="shared" si="46"/>
        <v>-3.4599999999999999E-2</v>
      </c>
      <c r="P158" s="37">
        <v>1</v>
      </c>
      <c r="Q158" s="38">
        <v>-5.4008912513159209E-3</v>
      </c>
      <c r="R158" s="39">
        <v>0.4</v>
      </c>
      <c r="S158" s="37">
        <v>0.4</v>
      </c>
      <c r="T158" s="36">
        <v>1.5</v>
      </c>
      <c r="U158" s="36">
        <v>0.39</v>
      </c>
      <c r="V158" s="36">
        <v>0.7</v>
      </c>
      <c r="W158" s="39">
        <v>0.6</v>
      </c>
      <c r="AC158" s="62"/>
      <c r="AE158" s="42"/>
      <c r="AF158" s="42"/>
      <c r="AG158" s="42"/>
      <c r="AH158" s="81"/>
    </row>
    <row r="159" spans="1:34">
      <c r="A159" s="30" t="s">
        <v>29</v>
      </c>
      <c r="B159" s="30">
        <v>1987</v>
      </c>
      <c r="E159" s="32">
        <f t="shared" si="44"/>
        <v>0</v>
      </c>
      <c r="F159" s="33">
        <v>83181.098429000005</v>
      </c>
      <c r="G159" s="33">
        <v>143786</v>
      </c>
      <c r="H159" s="32">
        <f t="shared" si="45"/>
        <v>0.69875553447361793</v>
      </c>
      <c r="I159" s="32">
        <f t="shared" si="38"/>
        <v>0.57850624142127893</v>
      </c>
      <c r="M159" s="36">
        <v>1.68</v>
      </c>
      <c r="N159" s="31">
        <v>-2.8210000000000002</v>
      </c>
      <c r="O159" s="38">
        <f t="shared" si="46"/>
        <v>-2.8210000000000002E-2</v>
      </c>
      <c r="P159" s="37">
        <v>1</v>
      </c>
      <c r="Q159" s="38">
        <v>5.5165025627442734E-4</v>
      </c>
      <c r="R159" s="39">
        <v>0.4</v>
      </c>
      <c r="S159" s="37">
        <v>0.4</v>
      </c>
      <c r="T159" s="36">
        <v>1.5</v>
      </c>
      <c r="U159" s="36">
        <v>0.39</v>
      </c>
      <c r="V159" s="36">
        <v>0.7</v>
      </c>
      <c r="W159" s="39">
        <v>0.6</v>
      </c>
      <c r="AC159" s="62"/>
      <c r="AE159" s="42"/>
      <c r="AF159" s="42"/>
      <c r="AG159" s="42"/>
      <c r="AH159" s="81"/>
    </row>
    <row r="160" spans="1:34">
      <c r="A160" s="30" t="s">
        <v>29</v>
      </c>
      <c r="B160" s="30">
        <v>1988</v>
      </c>
      <c r="E160" s="32">
        <f t="shared" si="44"/>
        <v>0</v>
      </c>
      <c r="F160" s="33">
        <v>89418.345212</v>
      </c>
      <c r="G160" s="33">
        <v>156114</v>
      </c>
      <c r="H160" s="32">
        <f t="shared" si="45"/>
        <v>0.69875553447361793</v>
      </c>
      <c r="I160" s="32">
        <f t="shared" si="38"/>
        <v>0.57277595354676714</v>
      </c>
      <c r="M160" s="36">
        <v>1.68</v>
      </c>
      <c r="N160" s="31">
        <v>-0.47399999999999998</v>
      </c>
      <c r="O160" s="38">
        <f t="shared" si="46"/>
        <v>-4.7399999999999994E-3</v>
      </c>
      <c r="P160" s="37">
        <v>1</v>
      </c>
      <c r="Q160" s="38">
        <v>1.9562073312972054E-2</v>
      </c>
      <c r="R160" s="39">
        <v>0.4</v>
      </c>
      <c r="S160" s="37">
        <v>0.4</v>
      </c>
      <c r="T160" s="36">
        <v>1.5</v>
      </c>
      <c r="U160" s="36">
        <v>0.39</v>
      </c>
      <c r="V160" s="36">
        <v>0.7</v>
      </c>
      <c r="W160" s="39">
        <v>0.6</v>
      </c>
      <c r="AC160" s="62"/>
      <c r="AE160" s="42"/>
      <c r="AF160" s="42"/>
      <c r="AG160" s="42"/>
      <c r="AH160" s="81"/>
    </row>
    <row r="161" spans="1:34">
      <c r="A161" s="30" t="s">
        <v>29</v>
      </c>
      <c r="B161" s="30">
        <v>1989</v>
      </c>
      <c r="E161" s="32">
        <f t="shared" si="44"/>
        <v>0</v>
      </c>
      <c r="F161" s="33">
        <v>101259.73937</v>
      </c>
      <c r="G161" s="33">
        <v>158050</v>
      </c>
      <c r="H161" s="32">
        <f t="shared" si="45"/>
        <v>0.69875553447361793</v>
      </c>
      <c r="I161" s="32">
        <f t="shared" si="38"/>
        <v>0.64068167902562478</v>
      </c>
      <c r="M161" s="36">
        <v>1.68</v>
      </c>
      <c r="N161" s="31">
        <v>0.22</v>
      </c>
      <c r="O161" s="38">
        <f t="shared" si="46"/>
        <v>2.2000000000000001E-3</v>
      </c>
      <c r="P161" s="37">
        <v>1</v>
      </c>
      <c r="Q161" s="38">
        <v>1.8179322228267222E-2</v>
      </c>
      <c r="R161" s="39">
        <v>0.4</v>
      </c>
      <c r="S161" s="37">
        <v>0.4</v>
      </c>
      <c r="T161" s="36">
        <v>1.5</v>
      </c>
      <c r="U161" s="36">
        <v>0.39</v>
      </c>
      <c r="V161" s="36">
        <v>0.7</v>
      </c>
      <c r="W161" s="39">
        <v>0.6</v>
      </c>
      <c r="AC161" s="62"/>
      <c r="AE161" s="42"/>
      <c r="AF161" s="42"/>
      <c r="AG161" s="42"/>
      <c r="AH161" s="81"/>
    </row>
    <row r="162" spans="1:34">
      <c r="A162" s="30" t="s">
        <v>29</v>
      </c>
      <c r="B162" s="30">
        <v>1990</v>
      </c>
      <c r="E162" s="32">
        <f t="shared" si="44"/>
        <v>0</v>
      </c>
      <c r="F162" s="33">
        <v>118295.99827</v>
      </c>
      <c r="G162" s="33">
        <v>197798</v>
      </c>
      <c r="H162" s="32">
        <f t="shared" si="45"/>
        <v>0.69875553447361793</v>
      </c>
      <c r="I162" s="32">
        <f t="shared" si="38"/>
        <v>0.59806468351550568</v>
      </c>
      <c r="M162" s="36">
        <v>1.68</v>
      </c>
      <c r="N162" s="31">
        <v>0.40500000000000003</v>
      </c>
      <c r="O162" s="38">
        <f t="shared" si="46"/>
        <v>4.0500000000000006E-3</v>
      </c>
      <c r="P162" s="37">
        <v>1</v>
      </c>
      <c r="Q162" s="38">
        <v>1.1218714230075541E-2</v>
      </c>
      <c r="R162" s="39">
        <v>0.4</v>
      </c>
      <c r="S162" s="37">
        <v>0.4</v>
      </c>
      <c r="T162" s="36">
        <v>1.5</v>
      </c>
      <c r="U162" s="36">
        <v>0.39</v>
      </c>
      <c r="V162" s="36">
        <v>0.7</v>
      </c>
      <c r="W162" s="39">
        <v>0.6</v>
      </c>
      <c r="AC162" s="62"/>
      <c r="AE162" s="42"/>
      <c r="AF162" s="42"/>
      <c r="AG162" s="42"/>
      <c r="AH162" s="81"/>
    </row>
    <row r="163" spans="1:34">
      <c r="A163" s="30" t="s">
        <v>29</v>
      </c>
      <c r="B163" s="30">
        <v>1991</v>
      </c>
      <c r="E163" s="32">
        <f t="shared" si="44"/>
        <v>0</v>
      </c>
      <c r="F163" s="33">
        <v>118560.08291</v>
      </c>
      <c r="G163" s="33">
        <v>202874</v>
      </c>
      <c r="H163" s="32">
        <f t="shared" si="45"/>
        <v>0.69875553447361793</v>
      </c>
      <c r="I163" s="32">
        <f t="shared" si="38"/>
        <v>0.58440254990782459</v>
      </c>
      <c r="M163" s="36">
        <v>1.68</v>
      </c>
      <c r="N163" s="31">
        <v>-0.76400000000000001</v>
      </c>
      <c r="O163" s="38">
        <f t="shared" si="46"/>
        <v>-7.6400000000000001E-3</v>
      </c>
      <c r="P163" s="37">
        <v>1</v>
      </c>
      <c r="Q163" s="38">
        <v>-1.470631462713516E-2</v>
      </c>
      <c r="R163" s="39">
        <v>0.4</v>
      </c>
      <c r="S163" s="37">
        <v>0.4</v>
      </c>
      <c r="T163" s="36">
        <v>1.5</v>
      </c>
      <c r="U163" s="36">
        <v>0.39</v>
      </c>
      <c r="V163" s="36">
        <v>0.7</v>
      </c>
      <c r="W163" s="39">
        <v>0.6</v>
      </c>
      <c r="AC163" s="62"/>
      <c r="AE163" s="42"/>
      <c r="AF163" s="42"/>
      <c r="AG163" s="42"/>
      <c r="AH163" s="81"/>
    </row>
    <row r="164" spans="1:34">
      <c r="A164" s="30" t="s">
        <v>29</v>
      </c>
      <c r="B164" s="30">
        <v>1992</v>
      </c>
      <c r="E164" s="32">
        <f t="shared" si="44"/>
        <v>0</v>
      </c>
      <c r="F164" s="33">
        <v>123459.5474</v>
      </c>
      <c r="G164" s="33">
        <v>225507</v>
      </c>
      <c r="H164" s="32">
        <f t="shared" si="45"/>
        <v>0.69875553447361793</v>
      </c>
      <c r="I164" s="32">
        <f t="shared" si="38"/>
        <v>0.54747545486392879</v>
      </c>
      <c r="M164" s="36">
        <v>1.68</v>
      </c>
      <c r="N164" s="31">
        <v>-1.895</v>
      </c>
      <c r="O164" s="38">
        <f t="shared" si="46"/>
        <v>-1.8950000000000002E-2</v>
      </c>
      <c r="P164" s="37">
        <v>1</v>
      </c>
      <c r="Q164" s="38">
        <v>-2.0840838574107869E-2</v>
      </c>
      <c r="R164" s="39">
        <v>0.4</v>
      </c>
      <c r="S164" s="37">
        <v>0.4</v>
      </c>
      <c r="T164" s="36">
        <v>1.5</v>
      </c>
      <c r="U164" s="36">
        <v>0.39</v>
      </c>
      <c r="V164" s="36">
        <v>0.7</v>
      </c>
      <c r="W164" s="39">
        <v>0.6</v>
      </c>
      <c r="AC164" s="62"/>
      <c r="AE164" s="42"/>
      <c r="AF164" s="42"/>
      <c r="AG164" s="42"/>
      <c r="AH164" s="81"/>
    </row>
    <row r="165" spans="1:34">
      <c r="A165" s="30" t="s">
        <v>29</v>
      </c>
      <c r="B165" s="30">
        <v>1993</v>
      </c>
      <c r="E165" s="32">
        <f t="shared" si="44"/>
        <v>0</v>
      </c>
      <c r="F165" s="33">
        <v>120861.80127</v>
      </c>
      <c r="G165" s="33">
        <v>216231</v>
      </c>
      <c r="H165" s="32">
        <f t="shared" si="45"/>
        <v>0.69875553447361793</v>
      </c>
      <c r="I165" s="32">
        <f t="shared" si="38"/>
        <v>0.5589476128307227</v>
      </c>
      <c r="M165" s="36">
        <v>1.68</v>
      </c>
      <c r="N165" s="31">
        <v>-4.4850000000000003</v>
      </c>
      <c r="O165" s="38">
        <f t="shared" si="46"/>
        <v>-4.4850000000000001E-2</v>
      </c>
      <c r="P165" s="37">
        <v>1</v>
      </c>
      <c r="Q165" s="38">
        <v>-1.799042407762964E-2</v>
      </c>
      <c r="R165" s="39">
        <v>0.4</v>
      </c>
      <c r="S165" s="37">
        <v>0.4</v>
      </c>
      <c r="T165" s="36">
        <v>1.5</v>
      </c>
      <c r="U165" s="36">
        <v>0.39</v>
      </c>
      <c r="V165" s="36">
        <v>0.7</v>
      </c>
      <c r="W165" s="39">
        <v>0.6</v>
      </c>
      <c r="AC165" s="62"/>
      <c r="AE165" s="42"/>
      <c r="AF165" s="42"/>
      <c r="AG165" s="42"/>
      <c r="AH165" s="81"/>
    </row>
    <row r="166" spans="1:34">
      <c r="A166" s="30" t="s">
        <v>29</v>
      </c>
      <c r="B166" s="75">
        <v>1994</v>
      </c>
      <c r="E166" s="32">
        <f t="shared" si="44"/>
        <v>0</v>
      </c>
      <c r="F166" s="33">
        <v>137269.73748000001</v>
      </c>
      <c r="G166" s="33">
        <v>236043</v>
      </c>
      <c r="H166" s="32">
        <f t="shared" si="45"/>
        <v>0.69875553447361793</v>
      </c>
      <c r="I166" s="32">
        <f t="shared" si="38"/>
        <v>0.58154547044394456</v>
      </c>
      <c r="M166" s="36">
        <v>1.68</v>
      </c>
      <c r="N166" s="31">
        <v>-3.181</v>
      </c>
      <c r="O166" s="38">
        <f t="shared" si="46"/>
        <v>-3.1809999999999998E-2</v>
      </c>
      <c r="P166" s="37">
        <v>1</v>
      </c>
      <c r="Q166" s="38">
        <v>-3.7659215195378236E-3</v>
      </c>
      <c r="R166" s="39">
        <v>0.4</v>
      </c>
      <c r="S166" s="37">
        <v>0.4</v>
      </c>
      <c r="T166" s="36">
        <v>1.5</v>
      </c>
      <c r="U166" s="36">
        <v>0.39</v>
      </c>
      <c r="V166" s="36">
        <v>0.7</v>
      </c>
      <c r="W166" s="39">
        <v>0.6</v>
      </c>
      <c r="AC166" s="62"/>
      <c r="AE166" s="42"/>
      <c r="AF166" s="42"/>
      <c r="AG166" s="42"/>
      <c r="AH166" s="81"/>
    </row>
    <row r="167" spans="1:34">
      <c r="A167" s="30" t="s">
        <v>29</v>
      </c>
      <c r="B167" s="30">
        <v>1995</v>
      </c>
      <c r="E167" s="32">
        <f t="shared" si="44"/>
        <v>0</v>
      </c>
      <c r="F167" s="33">
        <v>168153.607339999</v>
      </c>
      <c r="G167" s="33">
        <v>277066</v>
      </c>
      <c r="H167" s="32">
        <f t="shared" si="45"/>
        <v>0.69875553447361793</v>
      </c>
      <c r="I167" s="32">
        <f t="shared" si="38"/>
        <v>0.60690812781069847</v>
      </c>
      <c r="M167" s="36">
        <v>1.68</v>
      </c>
      <c r="N167" s="31">
        <v>-1.1160000000000001</v>
      </c>
      <c r="O167" s="38">
        <f t="shared" si="46"/>
        <v>-1.1160000000000002E-2</v>
      </c>
      <c r="P167" s="37">
        <v>1</v>
      </c>
      <c r="Q167" s="38">
        <v>-4.1568453225608298E-3</v>
      </c>
      <c r="R167" s="39">
        <v>0.4</v>
      </c>
      <c r="S167" s="37">
        <v>0.4</v>
      </c>
      <c r="T167" s="36">
        <v>1.5</v>
      </c>
      <c r="U167" s="36">
        <v>0.39</v>
      </c>
      <c r="V167" s="36">
        <v>0.7</v>
      </c>
      <c r="W167" s="39">
        <v>0.6</v>
      </c>
      <c r="AC167" s="62"/>
      <c r="AE167" s="42"/>
      <c r="AF167" s="42"/>
      <c r="AG167" s="42"/>
      <c r="AH167" s="81"/>
    </row>
    <row r="168" spans="1:34">
      <c r="A168" s="30" t="s">
        <v>29</v>
      </c>
      <c r="B168" s="30">
        <v>1996</v>
      </c>
      <c r="E168" s="32">
        <f t="shared" si="44"/>
        <v>0</v>
      </c>
      <c r="F168" s="33">
        <v>168343.59179999901</v>
      </c>
      <c r="G168" s="33">
        <v>275623</v>
      </c>
      <c r="H168" s="32">
        <f t="shared" si="45"/>
        <v>0.69875553447361793</v>
      </c>
      <c r="I168" s="32">
        <f t="shared" si="38"/>
        <v>0.61077483301465774</v>
      </c>
      <c r="M168" s="36">
        <v>1.68</v>
      </c>
      <c r="N168" s="31">
        <v>-1.7529999999999999</v>
      </c>
      <c r="O168" s="38">
        <f t="shared" si="46"/>
        <v>-1.753E-2</v>
      </c>
      <c r="P168" s="37">
        <v>1</v>
      </c>
      <c r="Q168" s="38">
        <v>-1.4197083185349601E-3</v>
      </c>
      <c r="R168" s="39">
        <v>0.4</v>
      </c>
      <c r="S168" s="37">
        <v>0.4</v>
      </c>
      <c r="T168" s="36">
        <v>1.5</v>
      </c>
      <c r="U168" s="36">
        <v>0.39</v>
      </c>
      <c r="V168" s="36">
        <v>0.7</v>
      </c>
      <c r="W168" s="39">
        <v>0.6</v>
      </c>
      <c r="AC168" s="62"/>
      <c r="AE168" s="42"/>
      <c r="AF168" s="42"/>
      <c r="AG168" s="42"/>
      <c r="AH168" s="81"/>
    </row>
    <row r="169" spans="1:34">
      <c r="A169" s="30" t="s">
        <v>29</v>
      </c>
      <c r="B169" s="30">
        <v>1997</v>
      </c>
      <c r="E169" s="32">
        <f t="shared" si="44"/>
        <v>0</v>
      </c>
      <c r="F169" s="33">
        <v>172699.793169999</v>
      </c>
      <c r="G169" s="33">
        <v>249596</v>
      </c>
      <c r="H169" s="32">
        <f t="shared" si="45"/>
        <v>0.69875553447361793</v>
      </c>
      <c r="I169" s="32">
        <f t="shared" si="38"/>
        <v>0.69191731105466037</v>
      </c>
      <c r="M169" s="36">
        <v>1.68</v>
      </c>
      <c r="N169" s="31">
        <v>-1.6E-2</v>
      </c>
      <c r="O169" s="38">
        <f t="shared" si="46"/>
        <v>-1.6000000000000001E-4</v>
      </c>
      <c r="P169" s="37">
        <v>1</v>
      </c>
      <c r="Q169" s="38">
        <v>1.868724234226336E-3</v>
      </c>
      <c r="R169" s="39">
        <v>0.4</v>
      </c>
      <c r="S169" s="37">
        <v>0.4</v>
      </c>
      <c r="T169" s="36">
        <v>1.5</v>
      </c>
      <c r="U169" s="36">
        <v>0.39</v>
      </c>
      <c r="V169" s="36">
        <v>0.7</v>
      </c>
      <c r="W169" s="39">
        <v>0.6</v>
      </c>
      <c r="AC169" s="62"/>
      <c r="AE169" s="42"/>
      <c r="AF169" s="42"/>
      <c r="AG169" s="42"/>
      <c r="AH169" s="81"/>
    </row>
    <row r="170" spans="1:34">
      <c r="A170" s="30" t="s">
        <v>29</v>
      </c>
      <c r="B170" s="30">
        <v>1998</v>
      </c>
      <c r="E170" s="32">
        <f t="shared" si="44"/>
        <v>0</v>
      </c>
      <c r="F170" s="33">
        <v>178615.44646000001</v>
      </c>
      <c r="G170" s="33">
        <v>255572</v>
      </c>
      <c r="H170" s="32">
        <f t="shared" si="45"/>
        <v>0.69875553447361793</v>
      </c>
      <c r="I170" s="32">
        <f t="shared" si="38"/>
        <v>0.69888503615419528</v>
      </c>
      <c r="M170" s="36">
        <v>1.68</v>
      </c>
      <c r="N170" s="31">
        <v>-0.245</v>
      </c>
      <c r="O170" s="38">
        <f t="shared" si="46"/>
        <v>-2.4499999999999999E-3</v>
      </c>
      <c r="P170" s="37">
        <v>1</v>
      </c>
      <c r="Q170" s="38">
        <v>4.1747565953614563E-3</v>
      </c>
      <c r="R170" s="39">
        <v>0.4</v>
      </c>
      <c r="S170" s="37">
        <v>0.4</v>
      </c>
      <c r="T170" s="36">
        <v>1.5</v>
      </c>
      <c r="U170" s="36">
        <v>0.39</v>
      </c>
      <c r="V170" s="36">
        <v>0.7</v>
      </c>
      <c r="W170" s="39">
        <v>0.6</v>
      </c>
      <c r="AC170" s="62"/>
      <c r="AE170" s="42"/>
      <c r="AF170" s="42"/>
      <c r="AG170" s="42"/>
      <c r="AH170" s="81"/>
    </row>
    <row r="171" spans="1:34">
      <c r="A171" s="30" t="s">
        <v>29</v>
      </c>
      <c r="B171" s="30">
        <v>1999</v>
      </c>
      <c r="E171" s="32">
        <f t="shared" si="44"/>
        <v>0</v>
      </c>
      <c r="F171" s="33">
        <v>181898.68640999901</v>
      </c>
      <c r="G171" s="33">
        <v>253866</v>
      </c>
      <c r="H171" s="32">
        <f t="shared" si="45"/>
        <v>0.69875553447361793</v>
      </c>
      <c r="I171" s="32">
        <f t="shared" si="38"/>
        <v>0.71651456441586903</v>
      </c>
      <c r="M171" s="36">
        <v>1.68</v>
      </c>
      <c r="N171" s="31">
        <v>0.747</v>
      </c>
      <c r="O171" s="38">
        <f t="shared" si="46"/>
        <v>7.4700000000000001E-3</v>
      </c>
      <c r="P171" s="37">
        <v>1</v>
      </c>
      <c r="Q171" s="38">
        <v>5.8273762461201343E-3</v>
      </c>
      <c r="R171" s="39">
        <v>0.4</v>
      </c>
      <c r="S171" s="37">
        <v>0.4</v>
      </c>
      <c r="T171" s="36">
        <v>1.5</v>
      </c>
      <c r="U171" s="36">
        <v>0.39</v>
      </c>
      <c r="V171" s="36">
        <v>0.7</v>
      </c>
      <c r="W171" s="39">
        <v>0.6</v>
      </c>
      <c r="AC171" s="62"/>
      <c r="AE171" s="42"/>
      <c r="AF171" s="42"/>
      <c r="AG171" s="42"/>
      <c r="AH171" s="81"/>
    </row>
    <row r="172" spans="1:34">
      <c r="A172" s="30" t="s">
        <v>29</v>
      </c>
      <c r="B172" s="30">
        <v>2000</v>
      </c>
      <c r="E172" s="32">
        <f t="shared" si="44"/>
        <v>0</v>
      </c>
      <c r="F172" s="33">
        <v>187632.26501</v>
      </c>
      <c r="G172" s="33">
        <v>232856</v>
      </c>
      <c r="H172" s="32">
        <f t="shared" si="45"/>
        <v>0.69875553447361793</v>
      </c>
      <c r="I172" s="32">
        <f t="shared" si="38"/>
        <v>0.80578668795306974</v>
      </c>
      <c r="M172" s="36">
        <v>1.68</v>
      </c>
      <c r="N172" s="31">
        <v>2.46</v>
      </c>
      <c r="O172" s="38">
        <f t="shared" si="46"/>
        <v>2.46E-2</v>
      </c>
      <c r="P172" s="37">
        <v>1</v>
      </c>
      <c r="Q172" s="38">
        <v>1.5000038163249314E-2</v>
      </c>
      <c r="R172" s="39">
        <v>0.4</v>
      </c>
      <c r="S172" s="37">
        <v>0.4</v>
      </c>
      <c r="T172" s="36">
        <v>1.5</v>
      </c>
      <c r="U172" s="36">
        <v>0.39</v>
      </c>
      <c r="V172" s="36">
        <v>0.7</v>
      </c>
      <c r="W172" s="39">
        <v>0.6</v>
      </c>
      <c r="AC172" s="62"/>
      <c r="AE172" s="42"/>
      <c r="AF172" s="42"/>
      <c r="AG172" s="42"/>
      <c r="AH172" s="81"/>
    </row>
    <row r="173" spans="1:34">
      <c r="A173" s="30" t="s">
        <v>29</v>
      </c>
      <c r="B173" s="30">
        <v>2001</v>
      </c>
      <c r="E173" s="32">
        <f t="shared" si="44"/>
        <v>0</v>
      </c>
      <c r="F173" s="33">
        <v>193975.85430000001</v>
      </c>
      <c r="G173" s="33">
        <v>231898</v>
      </c>
      <c r="H173" s="32">
        <f t="shared" si="45"/>
        <v>0.69875553447361793</v>
      </c>
      <c r="I173" s="32">
        <f t="shared" si="38"/>
        <v>0.83647057887519516</v>
      </c>
      <c r="M173" s="36">
        <v>1.68</v>
      </c>
      <c r="N173" s="31">
        <v>0.999</v>
      </c>
      <c r="O173" s="38">
        <f t="shared" si="46"/>
        <v>9.9900000000000006E-3</v>
      </c>
      <c r="P173" s="37">
        <v>1</v>
      </c>
      <c r="Q173" s="38">
        <v>5.2044433861516059E-3</v>
      </c>
      <c r="R173" s="39">
        <v>0.4</v>
      </c>
      <c r="S173" s="37">
        <v>0.4</v>
      </c>
      <c r="T173" s="36">
        <v>1.5</v>
      </c>
      <c r="U173" s="36">
        <v>0.39</v>
      </c>
      <c r="V173" s="36">
        <v>0.7</v>
      </c>
      <c r="W173" s="39">
        <v>0.6</v>
      </c>
      <c r="AC173" s="62"/>
      <c r="AE173" s="42"/>
      <c r="AF173" s="42"/>
      <c r="AG173" s="42"/>
      <c r="AH173" s="81"/>
    </row>
    <row r="174" spans="1:34">
      <c r="A174" s="30" t="s">
        <v>29</v>
      </c>
      <c r="B174" s="30">
        <v>2002</v>
      </c>
      <c r="E174" s="32">
        <f t="shared" si="44"/>
        <v>0</v>
      </c>
      <c r="F174" s="33">
        <v>223350.56073</v>
      </c>
      <c r="G174" s="33">
        <v>252579</v>
      </c>
      <c r="H174" s="32">
        <f t="shared" si="45"/>
        <v>0.69875553447361793</v>
      </c>
      <c r="I174" s="32">
        <f t="shared" si="38"/>
        <v>0.88428001033340065</v>
      </c>
      <c r="M174" s="36">
        <v>1.68</v>
      </c>
      <c r="N174" s="31">
        <v>1.4E-2</v>
      </c>
      <c r="O174" s="38">
        <f t="shared" si="46"/>
        <v>1.4000000000000001E-4</v>
      </c>
      <c r="P174" s="37">
        <v>1</v>
      </c>
      <c r="Q174" s="38">
        <v>-3.3819571828698448E-3</v>
      </c>
      <c r="R174" s="39">
        <v>0.4</v>
      </c>
      <c r="S174" s="37">
        <v>0.4</v>
      </c>
      <c r="T174" s="36">
        <v>1.5</v>
      </c>
      <c r="U174" s="36">
        <v>0.39</v>
      </c>
      <c r="V174" s="36">
        <v>0.7</v>
      </c>
      <c r="W174" s="39">
        <v>0.6</v>
      </c>
      <c r="AC174" s="62"/>
      <c r="AE174" s="42"/>
      <c r="AF174" s="42"/>
      <c r="AG174" s="42"/>
      <c r="AH174" s="81"/>
    </row>
    <row r="175" spans="1:34">
      <c r="A175" s="30" t="s">
        <v>29</v>
      </c>
      <c r="B175" s="30">
        <v>2003</v>
      </c>
      <c r="E175" s="32">
        <f t="shared" si="44"/>
        <v>0</v>
      </c>
      <c r="F175" s="33">
        <v>264053.27841000003</v>
      </c>
      <c r="G175" s="33">
        <v>310492</v>
      </c>
      <c r="H175" s="32">
        <f t="shared" si="45"/>
        <v>0.69875553447361793</v>
      </c>
      <c r="I175" s="32">
        <f t="shared" si="38"/>
        <v>0.85043504634579969</v>
      </c>
      <c r="M175" s="36">
        <v>1.68</v>
      </c>
      <c r="N175" s="31">
        <v>-0.86</v>
      </c>
      <c r="O175" s="38">
        <f t="shared" si="46"/>
        <v>-8.6E-3</v>
      </c>
      <c r="P175" s="37">
        <v>1</v>
      </c>
      <c r="Q175" s="38">
        <v>-3.8261796850345619E-3</v>
      </c>
      <c r="R175" s="39">
        <v>0.4</v>
      </c>
      <c r="S175" s="37">
        <v>0.4</v>
      </c>
      <c r="T175" s="36">
        <v>1.5</v>
      </c>
      <c r="U175" s="36">
        <v>0.39</v>
      </c>
      <c r="V175" s="36">
        <v>0.7</v>
      </c>
      <c r="W175" s="39">
        <v>0.6</v>
      </c>
      <c r="AC175" s="62"/>
      <c r="AE175" s="42"/>
      <c r="AF175" s="42"/>
      <c r="AG175" s="42"/>
      <c r="AH175" s="81"/>
    </row>
    <row r="176" spans="1:34">
      <c r="A176" s="30" t="s">
        <v>29</v>
      </c>
      <c r="B176" s="30">
        <v>2004</v>
      </c>
      <c r="E176" s="32">
        <f t="shared" si="44"/>
        <v>0</v>
      </c>
      <c r="F176" s="33">
        <v>317154.80463000003</v>
      </c>
      <c r="G176" s="33">
        <v>359474</v>
      </c>
      <c r="H176" s="32">
        <f t="shared" si="45"/>
        <v>0.69875553447361793</v>
      </c>
      <c r="I176" s="32">
        <f t="shared" si="38"/>
        <v>0.88227466973967528</v>
      </c>
      <c r="M176" s="36">
        <v>1.68</v>
      </c>
      <c r="N176" s="31">
        <v>1E-3</v>
      </c>
      <c r="O176" s="38">
        <f t="shared" si="46"/>
        <v>1.0000000000000001E-5</v>
      </c>
      <c r="P176" s="37">
        <v>1</v>
      </c>
      <c r="Q176" s="38">
        <v>2.6922741145283136E-3</v>
      </c>
      <c r="R176" s="39">
        <v>0.4</v>
      </c>
      <c r="S176" s="37">
        <v>0.4</v>
      </c>
      <c r="T176" s="36">
        <v>1.5</v>
      </c>
      <c r="U176" s="36">
        <v>0.39</v>
      </c>
      <c r="V176" s="36">
        <v>0.7</v>
      </c>
      <c r="W176" s="39">
        <v>0.6</v>
      </c>
      <c r="AC176" s="62"/>
      <c r="AE176" s="42"/>
      <c r="AF176" s="42"/>
      <c r="AG176" s="42"/>
      <c r="AH176" s="81"/>
    </row>
    <row r="177" spans="1:34">
      <c r="A177" s="30" t="s">
        <v>29</v>
      </c>
      <c r="B177" s="30">
        <v>2005</v>
      </c>
      <c r="E177" s="32">
        <f t="shared" si="44"/>
        <v>0</v>
      </c>
      <c r="F177" s="33">
        <v>339057.52266999899</v>
      </c>
      <c r="G177" s="33">
        <v>376166</v>
      </c>
      <c r="H177" s="32">
        <f t="shared" si="45"/>
        <v>0.69875553447361793</v>
      </c>
      <c r="I177" s="32">
        <f t="shared" si="38"/>
        <v>0.90135079371872784</v>
      </c>
      <c r="M177" s="36">
        <v>1.68</v>
      </c>
      <c r="N177" s="31">
        <v>-0.22</v>
      </c>
      <c r="O177" s="38">
        <f t="shared" si="46"/>
        <v>-2.2000000000000001E-3</v>
      </c>
      <c r="P177" s="37">
        <v>1</v>
      </c>
      <c r="Q177" s="38">
        <v>-6.2423979127914362E-4</v>
      </c>
      <c r="R177" s="39">
        <v>0.4</v>
      </c>
      <c r="S177" s="37">
        <v>0.4</v>
      </c>
      <c r="T177" s="36">
        <v>1.5</v>
      </c>
      <c r="U177" s="36">
        <v>0.39</v>
      </c>
      <c r="V177" s="36">
        <v>0.7</v>
      </c>
      <c r="W177" s="39">
        <v>0.6</v>
      </c>
      <c r="AC177" s="62"/>
      <c r="AE177" s="42"/>
      <c r="AF177" s="42"/>
      <c r="AG177" s="42"/>
      <c r="AH177" s="81"/>
    </row>
    <row r="178" spans="1:34">
      <c r="A178" s="30" t="s">
        <v>29</v>
      </c>
      <c r="B178" s="30">
        <v>2006</v>
      </c>
      <c r="E178" s="32">
        <f t="shared" si="44"/>
        <v>0</v>
      </c>
      <c r="F178" s="33">
        <v>374720.40863999899</v>
      </c>
      <c r="G178" s="33">
        <v>398141</v>
      </c>
      <c r="H178" s="32">
        <f t="shared" si="45"/>
        <v>0.69875553447361793</v>
      </c>
      <c r="I178" s="32">
        <f t="shared" si="38"/>
        <v>0.94117513303075795</v>
      </c>
      <c r="M178" s="36">
        <v>1.68</v>
      </c>
      <c r="N178" s="31">
        <v>0.23799999999999999</v>
      </c>
      <c r="O178" s="38">
        <f t="shared" si="46"/>
        <v>2.3799999999999997E-3</v>
      </c>
      <c r="P178" s="37">
        <v>1</v>
      </c>
      <c r="Q178" s="38">
        <v>7.2886605304661191E-4</v>
      </c>
      <c r="R178" s="39">
        <v>0.4</v>
      </c>
      <c r="S178" s="37">
        <v>0.4</v>
      </c>
      <c r="T178" s="36">
        <v>1.5</v>
      </c>
      <c r="U178" s="36">
        <v>0.39</v>
      </c>
      <c r="V178" s="36">
        <v>0.7</v>
      </c>
      <c r="W178" s="39">
        <v>0.6</v>
      </c>
      <c r="AC178" s="62"/>
      <c r="AE178" s="42"/>
      <c r="AF178" s="42"/>
      <c r="AG178" s="42"/>
      <c r="AH178" s="81"/>
    </row>
    <row r="179" spans="1:34">
      <c r="A179" s="30" t="s">
        <v>29</v>
      </c>
      <c r="B179" s="30">
        <v>2007</v>
      </c>
      <c r="E179" s="32">
        <f t="shared" si="44"/>
        <v>0</v>
      </c>
      <c r="F179" s="33">
        <f>F178*1.15</f>
        <v>430928.46993599879</v>
      </c>
      <c r="G179" s="33">
        <v>453636</v>
      </c>
      <c r="H179" s="32">
        <f t="shared" si="45"/>
        <v>0.69875553447361793</v>
      </c>
      <c r="I179" s="32">
        <f t="shared" si="38"/>
        <v>0.94994328037457076</v>
      </c>
      <c r="M179" s="36">
        <v>1.68</v>
      </c>
      <c r="N179" s="31">
        <v>0.46200000000000002</v>
      </c>
      <c r="O179" s="38">
        <f t="shared" si="46"/>
        <v>4.62E-3</v>
      </c>
      <c r="P179" s="37">
        <v>1</v>
      </c>
      <c r="Q179" s="38">
        <v>2.5404282369415158E-3</v>
      </c>
      <c r="R179" s="39">
        <v>0.4</v>
      </c>
      <c r="S179" s="37">
        <v>0.4</v>
      </c>
      <c r="T179" s="36">
        <v>1.5</v>
      </c>
      <c r="U179" s="36">
        <v>0.39</v>
      </c>
      <c r="V179" s="36">
        <v>0.7</v>
      </c>
      <c r="W179" s="39">
        <v>0.6</v>
      </c>
      <c r="AC179" s="62"/>
      <c r="AE179" s="42"/>
      <c r="AF179" s="42"/>
      <c r="AG179" s="42"/>
      <c r="AH179" s="81"/>
    </row>
    <row r="180" spans="1:34">
      <c r="A180" s="30" t="s">
        <v>29</v>
      </c>
      <c r="B180" s="30">
        <v>2008</v>
      </c>
      <c r="E180" s="32">
        <f t="shared" si="44"/>
        <v>0</v>
      </c>
      <c r="F180" s="33">
        <f>F179*1.24</f>
        <v>534351.30272063846</v>
      </c>
      <c r="G180" s="33">
        <v>507144</v>
      </c>
      <c r="H180" s="32">
        <f t="shared" si="45"/>
        <v>0.69875553447361793</v>
      </c>
      <c r="I180" s="32">
        <f t="shared" si="38"/>
        <v>1.0536480816506524</v>
      </c>
      <c r="M180" s="36">
        <v>1.68</v>
      </c>
      <c r="N180" s="31">
        <v>-0.41599999999999998</v>
      </c>
      <c r="O180" s="38">
        <f t="shared" si="46"/>
        <v>-4.1599999999999996E-3</v>
      </c>
      <c r="P180" s="37">
        <v>1</v>
      </c>
      <c r="Q180" s="38">
        <v>-1.0427829646528388E-2</v>
      </c>
      <c r="R180" s="39">
        <v>0.4</v>
      </c>
      <c r="S180" s="37">
        <v>0.4</v>
      </c>
      <c r="T180" s="36">
        <v>1.5</v>
      </c>
      <c r="U180" s="36">
        <v>0.39</v>
      </c>
      <c r="V180" s="36">
        <v>0.7</v>
      </c>
      <c r="W180" s="39">
        <v>0.6</v>
      </c>
      <c r="AC180" s="62"/>
      <c r="AE180" s="42"/>
      <c r="AF180" s="42"/>
      <c r="AG180" s="42"/>
      <c r="AH180" s="81"/>
    </row>
    <row r="181" spans="1:34">
      <c r="O181" s="38"/>
      <c r="AC181" s="62"/>
      <c r="AE181" s="42"/>
      <c r="AF181" s="42"/>
      <c r="AG181" s="42"/>
      <c r="AH181" s="81"/>
    </row>
    <row r="182" spans="1:34">
      <c r="F182" s="76" t="s">
        <v>70</v>
      </c>
      <c r="G182" s="33" t="s">
        <v>29</v>
      </c>
      <c r="O182" s="38"/>
      <c r="AC182" s="62"/>
      <c r="AE182" s="42"/>
      <c r="AF182" s="42"/>
      <c r="AG182" s="42"/>
      <c r="AH182" s="81"/>
    </row>
    <row r="183" spans="1:34">
      <c r="A183" s="30" t="s">
        <v>30</v>
      </c>
      <c r="B183" s="30">
        <v>1982</v>
      </c>
      <c r="C183" s="31">
        <v>-1.9510084150299254</v>
      </c>
      <c r="D183" s="31">
        <v>0.91</v>
      </c>
      <c r="E183" s="32">
        <f t="shared" si="44"/>
        <v>-2.8610084150299257E-2</v>
      </c>
      <c r="F183" s="33">
        <v>13133.117358</v>
      </c>
      <c r="G183" s="33">
        <v>52537</v>
      </c>
      <c r="H183" s="32">
        <f t="shared" ref="H183:H211" si="47">AVERAGE($I$183:$I$209)</f>
        <v>0.28706047121628847</v>
      </c>
      <c r="I183" s="32">
        <f t="shared" si="38"/>
        <v>0.24997844106058587</v>
      </c>
      <c r="J183" s="34">
        <v>0.23785411340673002</v>
      </c>
      <c r="K183" s="35">
        <v>0.23785411340673002</v>
      </c>
      <c r="L183" s="34">
        <v>9.4544072112787259E-2</v>
      </c>
      <c r="M183" s="36">
        <v>1.17</v>
      </c>
      <c r="N183" s="31">
        <v>-1.4370000000000001</v>
      </c>
      <c r="O183" s="38">
        <f t="shared" si="46"/>
        <v>-1.4370000000000001E-2</v>
      </c>
      <c r="P183" s="37">
        <v>1</v>
      </c>
      <c r="Q183" s="38">
        <v>-3.1184935369028156E-2</v>
      </c>
      <c r="R183" s="39">
        <v>0.4</v>
      </c>
      <c r="S183" s="37">
        <v>1.2</v>
      </c>
      <c r="T183" s="36">
        <v>0.8</v>
      </c>
      <c r="U183" s="36">
        <v>0.36</v>
      </c>
      <c r="V183" s="36">
        <v>1</v>
      </c>
      <c r="W183" s="39">
        <v>0.6</v>
      </c>
      <c r="Z183" s="32">
        <f t="shared" ref="Z183:Z209" si="48">(E183/H183+M183*O183-P183*Q183)/((1-R183)*S183+U183*W183+R183-W183)</f>
        <v>-0.11588813765435053</v>
      </c>
      <c r="AA183" s="32">
        <f t="shared" ref="AA183:AA209" si="49">(E183/I183+M183*O183-P183*Q183)/((1-R183)*S183+U183*W183+R183-W183)</f>
        <v>-0.13597577572340114</v>
      </c>
      <c r="AB183" s="32">
        <f t="shared" ref="AB183:AB209" si="50">(E183/(I183*(1-J183-L183))+M183*O183-P183*Q183)/((1-R183)*S183+U183*W183+R183-W183)</f>
        <v>-0.21340054173598746</v>
      </c>
      <c r="AC183" s="74">
        <f t="shared" ref="AC183:AC209" si="51">(E183/(I183*(1-K183-L183))+M183*O183-P183*Q183)/((1-R183)*S183+U183*W183+R183-W183)</f>
        <v>-0.21340054173598746</v>
      </c>
      <c r="AE183" s="42">
        <f t="shared" ref="AE183:AE241" si="52">(E183/(H183)+M183*O183-P183*Q183)/((1-R183)*T183+V183*W183+R183-W183)</f>
        <v>-9.6924624220002253E-2</v>
      </c>
      <c r="AF183" s="42">
        <f t="shared" ref="AF183:AF241" si="53">(E183/(I183)+M183*O183-P183*Q183)/((1-R183)*T183+V183*W183+R183-W183)</f>
        <v>-0.11372519424139003</v>
      </c>
      <c r="AG183" s="42">
        <f t="shared" ref="AG183:AG209" si="54">(E183/(I183*(1-J183-L183))+M183*O183-P183*Q183)/((1-R183)*T183+V183*W183+R183-W183)</f>
        <v>-0.17848045308828039</v>
      </c>
      <c r="AH183" s="64">
        <f t="shared" ref="AH183:AH209" si="55">(E183/(I183*(1-K183-L183))+M183*O183-P183*Q183)/((1-R183)*T183+V183*W183+R183-W183)</f>
        <v>-0.17848045308828039</v>
      </c>
    </row>
    <row r="184" spans="1:34">
      <c r="A184" s="30" t="s">
        <v>30</v>
      </c>
      <c r="B184" s="30">
        <v>1983</v>
      </c>
      <c r="C184" s="31">
        <v>-1.9779087984648158</v>
      </c>
      <c r="D184" s="31">
        <v>0.91</v>
      </c>
      <c r="E184" s="32">
        <f t="shared" si="44"/>
        <v>-2.8879087984648159E-2</v>
      </c>
      <c r="F184" s="33">
        <v>12519.371341</v>
      </c>
      <c r="G184" s="33">
        <v>50443</v>
      </c>
      <c r="H184" s="32">
        <f t="shared" si="47"/>
        <v>0.28706047121628847</v>
      </c>
      <c r="I184" s="32">
        <f t="shared" si="38"/>
        <v>0.24818847691453719</v>
      </c>
      <c r="J184" s="34">
        <v>0.2451954221078731</v>
      </c>
      <c r="K184" s="35">
        <v>0.2451954221078731</v>
      </c>
      <c r="L184" s="34">
        <v>9.6773440008613612E-2</v>
      </c>
      <c r="M184" s="36">
        <v>1.17</v>
      </c>
      <c r="N184" s="31">
        <v>-0.88100000000000001</v>
      </c>
      <c r="O184" s="38">
        <f t="shared" si="46"/>
        <v>-8.8100000000000001E-3</v>
      </c>
      <c r="P184" s="37">
        <v>1</v>
      </c>
      <c r="Q184" s="38">
        <v>-2.088122858962611E-2</v>
      </c>
      <c r="R184" s="39">
        <v>0.4</v>
      </c>
      <c r="S184" s="37">
        <v>1.2</v>
      </c>
      <c r="T184" s="36">
        <v>0.8</v>
      </c>
      <c r="U184" s="36">
        <v>0.36</v>
      </c>
      <c r="V184" s="36">
        <v>1</v>
      </c>
      <c r="W184" s="39">
        <v>0.6</v>
      </c>
      <c r="Z184" s="32">
        <f t="shared" si="48"/>
        <v>-0.12232238347209044</v>
      </c>
      <c r="AA184" s="32">
        <f t="shared" si="49"/>
        <v>-0.14373094437125508</v>
      </c>
      <c r="AB184" s="32">
        <f t="shared" si="50"/>
        <v>-0.22589165069069575</v>
      </c>
      <c r="AC184" s="74">
        <f t="shared" si="51"/>
        <v>-0.22589165069069575</v>
      </c>
      <c r="AE184" s="42">
        <f t="shared" si="52"/>
        <v>-0.10230599344938471</v>
      </c>
      <c r="AF184" s="42">
        <f t="shared" si="53"/>
        <v>-0.12021133529232242</v>
      </c>
      <c r="AG184" s="42">
        <f t="shared" si="54"/>
        <v>-0.18892756239585459</v>
      </c>
      <c r="AH184" s="64">
        <f t="shared" si="55"/>
        <v>-0.18892756239585459</v>
      </c>
    </row>
    <row r="185" spans="1:34">
      <c r="A185" s="30" t="s">
        <v>30</v>
      </c>
      <c r="B185" s="30">
        <v>1984</v>
      </c>
      <c r="C185" s="31">
        <v>-2.2532860296315169E-2</v>
      </c>
      <c r="D185" s="31">
        <v>1.04</v>
      </c>
      <c r="E185" s="32">
        <f t="shared" si="44"/>
        <v>-1.0625328602963151E-2</v>
      </c>
      <c r="F185" s="33">
        <v>13507.338217</v>
      </c>
      <c r="G185" s="33">
        <v>52364</v>
      </c>
      <c r="H185" s="32">
        <f t="shared" si="47"/>
        <v>0.28706047121628847</v>
      </c>
      <c r="I185" s="32">
        <f t="shared" si="38"/>
        <v>0.25795084823542891</v>
      </c>
      <c r="J185" s="34">
        <v>0.20579751106827116</v>
      </c>
      <c r="K185" s="35">
        <v>0.20579751106827116</v>
      </c>
      <c r="L185" s="34">
        <v>8.5722103896094581E-2</v>
      </c>
      <c r="M185" s="36">
        <v>1.17</v>
      </c>
      <c r="N185" s="31">
        <v>-0.872</v>
      </c>
      <c r="O185" s="38">
        <f t="shared" si="46"/>
        <v>-8.7200000000000003E-3</v>
      </c>
      <c r="P185" s="37">
        <v>1</v>
      </c>
      <c r="Q185" s="38">
        <v>-1.728654306429097E-2</v>
      </c>
      <c r="R185" s="39">
        <v>0.4</v>
      </c>
      <c r="S185" s="37">
        <v>1.2</v>
      </c>
      <c r="T185" s="36">
        <v>0.8</v>
      </c>
      <c r="U185" s="36">
        <v>0.36</v>
      </c>
      <c r="V185" s="36">
        <v>1</v>
      </c>
      <c r="W185" s="39">
        <v>0.6</v>
      </c>
      <c r="Z185" s="32">
        <f t="shared" si="48"/>
        <v>-4.0665908795433275E-2</v>
      </c>
      <c r="AA185" s="32">
        <f t="shared" si="49"/>
        <v>-4.6341234396287283E-2</v>
      </c>
      <c r="AB185" s="32">
        <f t="shared" si="50"/>
        <v>-6.9369834923054541E-2</v>
      </c>
      <c r="AC185" s="74">
        <f t="shared" si="51"/>
        <v>-6.9369834923054541E-2</v>
      </c>
      <c r="AE185" s="42">
        <f t="shared" si="52"/>
        <v>-3.4011487356180557E-2</v>
      </c>
      <c r="AF185" s="42">
        <f t="shared" si="53"/>
        <v>-3.8758123313258452E-2</v>
      </c>
      <c r="AG185" s="42">
        <f t="shared" si="54"/>
        <v>-5.8018407390191054E-2</v>
      </c>
      <c r="AH185" s="64">
        <f t="shared" si="55"/>
        <v>-5.8018407390191054E-2</v>
      </c>
    </row>
    <row r="186" spans="1:34">
      <c r="A186" s="30" t="s">
        <v>30</v>
      </c>
      <c r="B186" s="30">
        <v>1985</v>
      </c>
      <c r="C186" s="31">
        <v>-1.5006895556733031</v>
      </c>
      <c r="D186" s="31">
        <v>1.04</v>
      </c>
      <c r="E186" s="32">
        <f t="shared" si="44"/>
        <v>-2.5406895556733033E-2</v>
      </c>
      <c r="F186" s="33">
        <v>13530.939028999899</v>
      </c>
      <c r="G186" s="33">
        <v>55465</v>
      </c>
      <c r="H186" s="32">
        <f t="shared" si="47"/>
        <v>0.28706047121628847</v>
      </c>
      <c r="I186" s="32">
        <f t="shared" ref="I186:I211" si="56">F186/G186</f>
        <v>0.24395454843594877</v>
      </c>
      <c r="J186" s="34">
        <v>0.2020771530658674</v>
      </c>
      <c r="K186" s="35">
        <v>0.2020771530658674</v>
      </c>
      <c r="L186" s="34">
        <v>7.821504774025656E-2</v>
      </c>
      <c r="M186" s="36">
        <v>1.17</v>
      </c>
      <c r="N186" s="31">
        <v>-0.53100000000000003</v>
      </c>
      <c r="O186" s="38">
        <f t="shared" si="46"/>
        <v>-5.3100000000000005E-3</v>
      </c>
      <c r="P186" s="37">
        <v>1</v>
      </c>
      <c r="Q186" s="38">
        <v>-1.1171627830248112E-2</v>
      </c>
      <c r="R186" s="39">
        <v>0.4</v>
      </c>
      <c r="S186" s="37">
        <v>1.2</v>
      </c>
      <c r="T186" s="36">
        <v>0.8</v>
      </c>
      <c r="U186" s="36">
        <v>0.36</v>
      </c>
      <c r="V186" s="36">
        <v>1</v>
      </c>
      <c r="W186" s="39">
        <v>0.6</v>
      </c>
      <c r="Z186" s="32">
        <f t="shared" si="48"/>
        <v>-0.11351656537010826</v>
      </c>
      <c r="AA186" s="32">
        <f t="shared" si="49"/>
        <v>-0.13476507242127739</v>
      </c>
      <c r="AB186" s="32">
        <f t="shared" si="50"/>
        <v>-0.18987370980152385</v>
      </c>
      <c r="AC186" s="74">
        <f t="shared" si="51"/>
        <v>-0.18987370980152385</v>
      </c>
      <c r="AE186" s="42">
        <f t="shared" si="52"/>
        <v>-9.494112740045417E-2</v>
      </c>
      <c r="AF186" s="42">
        <f t="shared" si="53"/>
        <v>-0.11271260602506833</v>
      </c>
      <c r="AG186" s="42">
        <f t="shared" si="54"/>
        <v>-0.15880346637945628</v>
      </c>
      <c r="AH186" s="64">
        <f t="shared" si="55"/>
        <v>-0.15880346637945628</v>
      </c>
    </row>
    <row r="187" spans="1:34">
      <c r="A187" s="30" t="s">
        <v>30</v>
      </c>
      <c r="B187" s="30">
        <v>1986</v>
      </c>
      <c r="C187" s="31">
        <v>-1.0828391694057866</v>
      </c>
      <c r="D187" s="31">
        <v>1.04</v>
      </c>
      <c r="E187" s="32">
        <f t="shared" si="44"/>
        <v>-2.1228391694057866E-2</v>
      </c>
      <c r="F187" s="33">
        <v>16335.818386999899</v>
      </c>
      <c r="G187" s="33">
        <v>72623</v>
      </c>
      <c r="H187" s="32">
        <f t="shared" si="47"/>
        <v>0.28706047121628847</v>
      </c>
      <c r="I187" s="32">
        <f t="shared" si="56"/>
        <v>0.22494001056139101</v>
      </c>
      <c r="J187" s="34">
        <v>0.10546149600933122</v>
      </c>
      <c r="K187" s="35">
        <v>0.10546149600933122</v>
      </c>
      <c r="L187" s="34">
        <v>8.059275925951094E-2</v>
      </c>
      <c r="M187" s="36">
        <v>1.17</v>
      </c>
      <c r="N187" s="31">
        <v>-0.20899999999999999</v>
      </c>
      <c r="O187" s="38">
        <f t="shared" si="46"/>
        <v>-2.0899999999999998E-3</v>
      </c>
      <c r="P187" s="37">
        <v>1</v>
      </c>
      <c r="Q187" s="38">
        <v>-5.8963146975581473E-3</v>
      </c>
      <c r="R187" s="39">
        <v>0.4</v>
      </c>
      <c r="S187" s="37">
        <v>1.2</v>
      </c>
      <c r="T187" s="36">
        <v>0.8</v>
      </c>
      <c r="U187" s="36">
        <v>0.36</v>
      </c>
      <c r="V187" s="36">
        <v>1</v>
      </c>
      <c r="W187" s="39">
        <v>0.6</v>
      </c>
      <c r="Z187" s="32">
        <f t="shared" si="48"/>
        <v>-9.5787942037991097E-2</v>
      </c>
      <c r="AA187" s="32">
        <f t="shared" si="49"/>
        <v>-0.12353607973764605</v>
      </c>
      <c r="AB187" s="32">
        <f t="shared" si="50"/>
        <v>-0.15284614038596631</v>
      </c>
      <c r="AC187" s="74">
        <f t="shared" si="51"/>
        <v>-0.15284614038596631</v>
      </c>
      <c r="AE187" s="42">
        <f t="shared" si="52"/>
        <v>-8.0113551522683457E-2</v>
      </c>
      <c r="AF187" s="42">
        <f t="shared" si="53"/>
        <v>-0.10332108487148577</v>
      </c>
      <c r="AG187" s="42">
        <f t="shared" si="54"/>
        <v>-0.1278349537773536</v>
      </c>
      <c r="AH187" s="64">
        <f t="shared" si="55"/>
        <v>-0.1278349537773536</v>
      </c>
    </row>
    <row r="188" spans="1:34">
      <c r="A188" s="30" t="s">
        <v>30</v>
      </c>
      <c r="B188" s="30">
        <v>1987</v>
      </c>
      <c r="C188" s="31">
        <v>-2.1144378534590795</v>
      </c>
      <c r="D188" s="31">
        <v>1.04</v>
      </c>
      <c r="E188" s="32">
        <f t="shared" si="44"/>
        <v>-3.1544378534590793E-2</v>
      </c>
      <c r="F188" s="33">
        <v>20059.355124000002</v>
      </c>
      <c r="G188" s="33">
        <v>90506</v>
      </c>
      <c r="H188" s="32">
        <f t="shared" si="47"/>
        <v>0.28706047121628847</v>
      </c>
      <c r="I188" s="32">
        <f t="shared" si="56"/>
        <v>0.22163563878637882</v>
      </c>
      <c r="J188" s="34">
        <v>0.10254356907107592</v>
      </c>
      <c r="K188" s="35">
        <v>0.10254356907107592</v>
      </c>
      <c r="L188" s="34">
        <v>8.0384582478223707E-2</v>
      </c>
      <c r="M188" s="36">
        <v>1.17</v>
      </c>
      <c r="N188" s="31">
        <v>1.7050000000000001</v>
      </c>
      <c r="O188" s="38">
        <f t="shared" si="46"/>
        <v>1.7049999999999999E-2</v>
      </c>
      <c r="P188" s="37">
        <v>1</v>
      </c>
      <c r="Q188" s="38">
        <v>2.7524164980936085E-4</v>
      </c>
      <c r="R188" s="39">
        <v>0.4</v>
      </c>
      <c r="S188" s="37">
        <v>1.2</v>
      </c>
      <c r="T188" s="36">
        <v>0.8</v>
      </c>
      <c r="U188" s="36">
        <v>0.36</v>
      </c>
      <c r="V188" s="36">
        <v>1</v>
      </c>
      <c r="W188" s="39">
        <v>0.6</v>
      </c>
      <c r="Z188" s="32">
        <f t="shared" si="48"/>
        <v>-0.12257379730761243</v>
      </c>
      <c r="AA188" s="32">
        <f t="shared" si="49"/>
        <v>-0.16664691681575441</v>
      </c>
      <c r="AB188" s="32">
        <f t="shared" si="50"/>
        <v>-0.20994063282317793</v>
      </c>
      <c r="AC188" s="74">
        <f t="shared" si="51"/>
        <v>-0.20994063282317793</v>
      </c>
      <c r="AE188" s="42">
        <f t="shared" si="52"/>
        <v>-0.10251626683909403</v>
      </c>
      <c r="AF188" s="42">
        <f t="shared" si="53"/>
        <v>-0.13937742133681277</v>
      </c>
      <c r="AG188" s="42">
        <f t="shared" si="54"/>
        <v>-0.17558671108847607</v>
      </c>
      <c r="AH188" s="64">
        <f t="shared" si="55"/>
        <v>-0.17558671108847607</v>
      </c>
    </row>
    <row r="189" spans="1:34">
      <c r="A189" s="30" t="s">
        <v>30</v>
      </c>
      <c r="B189" s="30">
        <v>1988</v>
      </c>
      <c r="C189" s="31">
        <v>-2.7574746679852145</v>
      </c>
      <c r="D189" s="31">
        <v>0.88</v>
      </c>
      <c r="E189" s="32">
        <f t="shared" si="44"/>
        <v>-3.6374746679852146E-2</v>
      </c>
      <c r="F189" s="33">
        <v>21662.209694000001</v>
      </c>
      <c r="G189" s="33">
        <v>107771</v>
      </c>
      <c r="H189" s="32">
        <f t="shared" si="47"/>
        <v>0.28706047121628847</v>
      </c>
      <c r="I189" s="32">
        <f t="shared" si="56"/>
        <v>0.20100221482588082</v>
      </c>
      <c r="J189" s="34">
        <v>6.4444771712584892E-2</v>
      </c>
      <c r="K189" s="35">
        <v>6.4444771712584892E-2</v>
      </c>
      <c r="L189" s="34">
        <v>8.0828302068707086E-2</v>
      </c>
      <c r="M189" s="36">
        <v>1.17</v>
      </c>
      <c r="N189" s="31">
        <v>4.5810000000000004</v>
      </c>
      <c r="O189" s="38">
        <f t="shared" si="46"/>
        <v>4.5810000000000003E-2</v>
      </c>
      <c r="P189" s="37">
        <v>1</v>
      </c>
      <c r="Q189" s="38">
        <v>1.987809691798265E-2</v>
      </c>
      <c r="R189" s="39">
        <v>0.4</v>
      </c>
      <c r="S189" s="37">
        <v>1.2</v>
      </c>
      <c r="T189" s="36">
        <v>0.8</v>
      </c>
      <c r="U189" s="36">
        <v>0.36</v>
      </c>
      <c r="V189" s="36">
        <v>1</v>
      </c>
      <c r="W189" s="39">
        <v>0.6</v>
      </c>
      <c r="Z189" s="32">
        <f t="shared" si="48"/>
        <v>-0.12635186908525206</v>
      </c>
      <c r="AA189" s="32">
        <f t="shared" si="49"/>
        <v>-0.2000642551522572</v>
      </c>
      <c r="AB189" s="32">
        <f t="shared" si="50"/>
        <v>-0.24185489882569985</v>
      </c>
      <c r="AC189" s="74">
        <f t="shared" si="51"/>
        <v>-0.24185489882569985</v>
      </c>
      <c r="AE189" s="42">
        <f t="shared" si="52"/>
        <v>-0.10567610868948352</v>
      </c>
      <c r="AF189" s="42">
        <f t="shared" si="53"/>
        <v>-0.16732646794552419</v>
      </c>
      <c r="AG189" s="42">
        <f t="shared" si="54"/>
        <v>-0.20227864265422166</v>
      </c>
      <c r="AH189" s="64">
        <f t="shared" si="55"/>
        <v>-0.20227864265422166</v>
      </c>
    </row>
    <row r="190" spans="1:34">
      <c r="A190" s="30" t="s">
        <v>30</v>
      </c>
      <c r="B190" s="30">
        <v>1989</v>
      </c>
      <c r="C190" s="31">
        <v>-5.2911059441602815</v>
      </c>
      <c r="D190" s="31">
        <v>0.88</v>
      </c>
      <c r="E190" s="32">
        <f t="shared" si="44"/>
        <v>-6.1711059441602815E-2</v>
      </c>
      <c r="F190" s="33">
        <v>23270.098594999901</v>
      </c>
      <c r="G190" s="33">
        <v>117513</v>
      </c>
      <c r="H190" s="32">
        <f t="shared" si="47"/>
        <v>0.28706047121628847</v>
      </c>
      <c r="I190" s="32">
        <f t="shared" si="56"/>
        <v>0.19802148353799071</v>
      </c>
      <c r="J190" s="34">
        <v>7.0107955787547818E-2</v>
      </c>
      <c r="K190" s="35">
        <v>7.0107955787547818E-2</v>
      </c>
      <c r="L190" s="34">
        <v>0.11617380983779305</v>
      </c>
      <c r="M190" s="36">
        <v>1.17</v>
      </c>
      <c r="N190" s="31">
        <v>6.9240000000000004</v>
      </c>
      <c r="O190" s="38">
        <f t="shared" si="46"/>
        <v>6.924000000000001E-2</v>
      </c>
      <c r="P190" s="37">
        <v>1</v>
      </c>
      <c r="Q190" s="38">
        <v>1.8173050364351531E-2</v>
      </c>
      <c r="R190" s="39">
        <v>0.4</v>
      </c>
      <c r="S190" s="37">
        <v>1.2</v>
      </c>
      <c r="T190" s="36">
        <v>0.8</v>
      </c>
      <c r="U190" s="36">
        <v>0.36</v>
      </c>
      <c r="V190" s="36">
        <v>1</v>
      </c>
      <c r="W190" s="39">
        <v>0.6</v>
      </c>
      <c r="Z190" s="32">
        <f t="shared" si="48"/>
        <v>-0.20670933119518442</v>
      </c>
      <c r="AA190" s="32">
        <f t="shared" si="49"/>
        <v>-0.33804409531835988</v>
      </c>
      <c r="AB190" s="32">
        <f t="shared" si="50"/>
        <v>-0.43497654217348136</v>
      </c>
      <c r="AC190" s="74">
        <f t="shared" si="51"/>
        <v>-0.43497654217348136</v>
      </c>
      <c r="AE190" s="42">
        <f t="shared" si="52"/>
        <v>-0.17288416790869968</v>
      </c>
      <c r="AF190" s="42">
        <f t="shared" si="53"/>
        <v>-0.28272778881171912</v>
      </c>
      <c r="AG190" s="42">
        <f t="shared" si="54"/>
        <v>-0.36379856254509341</v>
      </c>
      <c r="AH190" s="64">
        <f t="shared" si="55"/>
        <v>-0.36379856254509341</v>
      </c>
    </row>
    <row r="191" spans="1:34">
      <c r="A191" s="30" t="s">
        <v>30</v>
      </c>
      <c r="B191" s="30">
        <v>1990</v>
      </c>
      <c r="C191" s="31">
        <v>-5.1641177706003702</v>
      </c>
      <c r="D191" s="31">
        <v>0.88</v>
      </c>
      <c r="E191" s="32">
        <f t="shared" si="44"/>
        <v>-6.0441177706003699E-2</v>
      </c>
      <c r="F191" s="33">
        <v>26649.990028</v>
      </c>
      <c r="G191" s="33">
        <v>139830</v>
      </c>
      <c r="H191" s="32">
        <f t="shared" si="47"/>
        <v>0.28706047121628847</v>
      </c>
      <c r="I191" s="32">
        <f t="shared" si="56"/>
        <v>0.1905885005220625</v>
      </c>
      <c r="J191" s="34">
        <v>8.3220284082355933E-2</v>
      </c>
      <c r="K191" s="35">
        <v>8.3220284082355933E-2</v>
      </c>
      <c r="L191" s="34">
        <v>0.14216959538510343</v>
      </c>
      <c r="M191" s="36">
        <v>1.17</v>
      </c>
      <c r="N191" s="31">
        <v>4.7080000000000002</v>
      </c>
      <c r="O191" s="38">
        <f t="shared" si="46"/>
        <v>4.7080000000000004E-2</v>
      </c>
      <c r="P191" s="37">
        <v>1</v>
      </c>
      <c r="Q191" s="38">
        <v>1.0976615539384782E-2</v>
      </c>
      <c r="R191" s="39">
        <v>0.4</v>
      </c>
      <c r="S191" s="37">
        <v>1.2</v>
      </c>
      <c r="T191" s="36">
        <v>0.8</v>
      </c>
      <c r="U191" s="36">
        <v>0.36</v>
      </c>
      <c r="V191" s="36">
        <v>1</v>
      </c>
      <c r="W191" s="39">
        <v>0.6</v>
      </c>
      <c r="Z191" s="32">
        <f t="shared" si="48"/>
        <v>-0.22614822008868607</v>
      </c>
      <c r="AA191" s="32">
        <f t="shared" si="49"/>
        <v>-0.37095409011580438</v>
      </c>
      <c r="AB191" s="32">
        <f t="shared" si="50"/>
        <v>-0.4963287173934704</v>
      </c>
      <c r="AC191" s="74">
        <f t="shared" si="51"/>
        <v>-0.4963287173934704</v>
      </c>
      <c r="AE191" s="42">
        <f t="shared" si="52"/>
        <v>-0.18914214771053739</v>
      </c>
      <c r="AF191" s="42">
        <f t="shared" si="53"/>
        <v>-0.31025251173321816</v>
      </c>
      <c r="AG191" s="42">
        <f t="shared" si="54"/>
        <v>-0.41511129091090243</v>
      </c>
      <c r="AH191" s="64">
        <f t="shared" si="55"/>
        <v>-0.41511129091090243</v>
      </c>
    </row>
    <row r="192" spans="1:34">
      <c r="A192" s="30" t="s">
        <v>30</v>
      </c>
      <c r="B192" s="30">
        <v>1991</v>
      </c>
      <c r="C192" s="31">
        <v>-5.216525226693542</v>
      </c>
      <c r="D192" s="31">
        <v>0.88</v>
      </c>
      <c r="E192" s="32">
        <f t="shared" si="44"/>
        <v>-6.0965252266935416E-2</v>
      </c>
      <c r="F192" s="33">
        <v>23017.195789000001</v>
      </c>
      <c r="G192" s="33">
        <v>126422</v>
      </c>
      <c r="H192" s="32">
        <f t="shared" si="47"/>
        <v>0.28706047121628847</v>
      </c>
      <c r="I192" s="32">
        <f t="shared" si="56"/>
        <v>0.1820663791824208</v>
      </c>
      <c r="J192" s="34">
        <v>9.0082223736911715E-2</v>
      </c>
      <c r="K192" s="35">
        <v>9.0082223736911715E-2</v>
      </c>
      <c r="L192" s="34">
        <v>0.20960375868113967</v>
      </c>
      <c r="M192" s="36">
        <v>1.17</v>
      </c>
      <c r="N192" s="31">
        <v>-1.986</v>
      </c>
      <c r="O192" s="38">
        <f t="shared" si="46"/>
        <v>-1.9859999999999999E-2</v>
      </c>
      <c r="P192" s="37">
        <v>1</v>
      </c>
      <c r="Q192" s="38">
        <v>-1.5282527462813214E-2</v>
      </c>
      <c r="R192" s="39">
        <v>0.4</v>
      </c>
      <c r="S192" s="37">
        <v>1.2</v>
      </c>
      <c r="T192" s="36">
        <v>0.8</v>
      </c>
      <c r="U192" s="36">
        <v>0.36</v>
      </c>
      <c r="V192" s="36">
        <v>1</v>
      </c>
      <c r="W192" s="39">
        <v>0.6</v>
      </c>
      <c r="Z192" s="32">
        <f t="shared" si="48"/>
        <v>-0.29936332347962452</v>
      </c>
      <c r="AA192" s="32">
        <f t="shared" si="49"/>
        <v>-0.46576828625856048</v>
      </c>
      <c r="AB192" s="32">
        <f t="shared" si="50"/>
        <v>-0.66046042493313872</v>
      </c>
      <c r="AC192" s="74">
        <f t="shared" si="51"/>
        <v>-0.66046042493313872</v>
      </c>
      <c r="AE192" s="42">
        <f t="shared" si="52"/>
        <v>-0.25037659781932226</v>
      </c>
      <c r="AF192" s="42">
        <f t="shared" si="53"/>
        <v>-0.3895516575980687</v>
      </c>
      <c r="AG192" s="42">
        <f t="shared" si="54"/>
        <v>-0.55238508267135222</v>
      </c>
      <c r="AH192" s="64">
        <f t="shared" si="55"/>
        <v>-0.55238508267135222</v>
      </c>
    </row>
    <row r="193" spans="1:34">
      <c r="A193" s="30" t="s">
        <v>30</v>
      </c>
      <c r="B193" s="30">
        <v>1992</v>
      </c>
      <c r="C193" s="31">
        <v>-3.6695118906253827</v>
      </c>
      <c r="D193" s="31">
        <v>0.23</v>
      </c>
      <c r="E193" s="32">
        <f t="shared" si="44"/>
        <v>-3.8995118906253824E-2</v>
      </c>
      <c r="F193" s="33">
        <v>23952.158452</v>
      </c>
      <c r="G193" s="33">
        <v>110810</v>
      </c>
      <c r="H193" s="32">
        <f t="shared" si="47"/>
        <v>0.28706047121628847</v>
      </c>
      <c r="I193" s="32">
        <f t="shared" si="56"/>
        <v>0.21615520667809765</v>
      </c>
      <c r="J193" s="34">
        <v>8.3648073221397126E-2</v>
      </c>
      <c r="K193" s="35">
        <v>8.3648073221397126E-2</v>
      </c>
      <c r="L193" s="34">
        <v>0.23329181251863976</v>
      </c>
      <c r="M193" s="36">
        <v>1.17</v>
      </c>
      <c r="N193" s="31">
        <v>-5.4820000000000002</v>
      </c>
      <c r="O193" s="38">
        <f t="shared" si="46"/>
        <v>-5.4820000000000001E-2</v>
      </c>
      <c r="P193" s="37">
        <v>1</v>
      </c>
      <c r="Q193" s="38">
        <v>-2.1338423543935291E-2</v>
      </c>
      <c r="R193" s="39">
        <v>0.4</v>
      </c>
      <c r="S193" s="37">
        <v>1.2</v>
      </c>
      <c r="T193" s="36">
        <v>0.8</v>
      </c>
      <c r="U193" s="36">
        <v>0.36</v>
      </c>
      <c r="V193" s="36">
        <v>1</v>
      </c>
      <c r="W193" s="39">
        <v>0.6</v>
      </c>
      <c r="Z193" s="32">
        <f t="shared" si="48"/>
        <v>-0.24272262046204224</v>
      </c>
      <c r="AA193" s="32">
        <f t="shared" si="49"/>
        <v>-0.3032667196263753</v>
      </c>
      <c r="AB193" s="32">
        <f t="shared" si="50"/>
        <v>-0.41699925063432236</v>
      </c>
      <c r="AC193" s="74">
        <f t="shared" si="51"/>
        <v>-0.41699925063432236</v>
      </c>
      <c r="AE193" s="42">
        <f t="shared" si="52"/>
        <v>-0.20300437347734437</v>
      </c>
      <c r="AF193" s="42">
        <f t="shared" si="53"/>
        <v>-0.25364125641478658</v>
      </c>
      <c r="AG193" s="42">
        <f t="shared" si="54"/>
        <v>-0.3487630096214332</v>
      </c>
      <c r="AH193" s="64">
        <f t="shared" si="55"/>
        <v>-0.3487630096214332</v>
      </c>
    </row>
    <row r="194" spans="1:34">
      <c r="A194" s="30" t="s">
        <v>30</v>
      </c>
      <c r="B194" s="30">
        <v>1993</v>
      </c>
      <c r="C194" s="31">
        <v>0.3479862771899398</v>
      </c>
      <c r="D194" s="31">
        <v>0.23</v>
      </c>
      <c r="E194" s="32">
        <f t="shared" ref="E194:E263" si="57">(C194-D194)/100</f>
        <v>1.179862771899398E-3</v>
      </c>
      <c r="F194" s="33">
        <v>23473.398057999901</v>
      </c>
      <c r="G194" s="33">
        <v>87421</v>
      </c>
      <c r="H194" s="32">
        <f t="shared" si="47"/>
        <v>0.28706047121628847</v>
      </c>
      <c r="I194" s="32">
        <f t="shared" si="56"/>
        <v>0.26850983239724896</v>
      </c>
      <c r="J194" s="34">
        <v>6.9993014416253607E-2</v>
      </c>
      <c r="K194" s="35">
        <v>6.9993014416253607E-2</v>
      </c>
      <c r="L194" s="34">
        <v>0.2158777023439003</v>
      </c>
      <c r="M194" s="36">
        <v>1.17</v>
      </c>
      <c r="N194" s="31">
        <v>-6.8479999999999999</v>
      </c>
      <c r="O194" s="38">
        <f t="shared" si="46"/>
        <v>-6.8479999999999999E-2</v>
      </c>
      <c r="P194" s="37">
        <v>1</v>
      </c>
      <c r="Q194" s="38">
        <v>-1.7786770827700173E-2</v>
      </c>
      <c r="R194" s="39">
        <v>0.4</v>
      </c>
      <c r="S194" s="37">
        <v>1.2</v>
      </c>
      <c r="T194" s="36">
        <v>0.8</v>
      </c>
      <c r="U194" s="36">
        <v>0.36</v>
      </c>
      <c r="V194" s="36">
        <v>1</v>
      </c>
      <c r="W194" s="39">
        <v>0.6</v>
      </c>
      <c r="Z194" s="32">
        <f t="shared" si="48"/>
        <v>-7.9109612873845062E-2</v>
      </c>
      <c r="AA194" s="32">
        <f t="shared" si="49"/>
        <v>-7.8723797999837961E-2</v>
      </c>
      <c r="AB194" s="32">
        <f t="shared" si="50"/>
        <v>-7.6333861736927841E-2</v>
      </c>
      <c r="AC194" s="74">
        <f t="shared" si="51"/>
        <v>-7.6333861736927841E-2</v>
      </c>
      <c r="AE194" s="42">
        <f t="shared" si="52"/>
        <v>-6.6164403494488586E-2</v>
      </c>
      <c r="AF194" s="42">
        <f t="shared" si="53"/>
        <v>-6.5841721963500827E-2</v>
      </c>
      <c r="AG194" s="42">
        <f t="shared" si="54"/>
        <v>-6.3842866179976004E-2</v>
      </c>
      <c r="AH194" s="64">
        <f t="shared" si="55"/>
        <v>-6.3842866179976004E-2</v>
      </c>
    </row>
    <row r="195" spans="1:34">
      <c r="A195" s="30" t="s">
        <v>30</v>
      </c>
      <c r="B195" s="30">
        <v>1994</v>
      </c>
      <c r="C195" s="31">
        <v>1.0502866329767497</v>
      </c>
      <c r="D195" s="31">
        <v>0.23</v>
      </c>
      <c r="E195" s="32">
        <f t="shared" si="57"/>
        <v>8.2028663297674977E-3</v>
      </c>
      <c r="F195" s="33">
        <v>29761.1297879999</v>
      </c>
      <c r="G195" s="33">
        <v>100714</v>
      </c>
      <c r="H195" s="32">
        <f t="shared" si="47"/>
        <v>0.28706047121628847</v>
      </c>
      <c r="I195" s="32">
        <f t="shared" si="56"/>
        <v>0.2955014177572125</v>
      </c>
      <c r="J195" s="34">
        <v>6.3445815199282218E-2</v>
      </c>
      <c r="K195" s="35">
        <v>6.3445815199282218E-2</v>
      </c>
      <c r="L195" s="34">
        <v>0.14818866159488353</v>
      </c>
      <c r="M195" s="36">
        <v>1.17</v>
      </c>
      <c r="N195" s="31">
        <v>-4.6680000000000001</v>
      </c>
      <c r="O195" s="38">
        <f t="shared" si="46"/>
        <v>-4.6679999999999999E-2</v>
      </c>
      <c r="P195" s="37">
        <v>1</v>
      </c>
      <c r="Q195" s="38">
        <v>-3.8746949455586211E-3</v>
      </c>
      <c r="R195" s="39">
        <v>0.4</v>
      </c>
      <c r="S195" s="37">
        <v>1.2</v>
      </c>
      <c r="T195" s="36">
        <v>0.8</v>
      </c>
      <c r="U195" s="36">
        <v>0.36</v>
      </c>
      <c r="V195" s="36">
        <v>1</v>
      </c>
      <c r="W195" s="39">
        <v>0.6</v>
      </c>
      <c r="Z195" s="32">
        <f t="shared" si="48"/>
        <v>-3.0116182253369133E-2</v>
      </c>
      <c r="AA195" s="32">
        <f t="shared" si="49"/>
        <v>-3.1225219182420057E-2</v>
      </c>
      <c r="AB195" s="32">
        <f t="shared" si="50"/>
        <v>-2.110040534439294E-2</v>
      </c>
      <c r="AC195" s="74">
        <f t="shared" si="51"/>
        <v>-2.110040534439294E-2</v>
      </c>
      <c r="AE195" s="42">
        <f t="shared" si="52"/>
        <v>-2.5188079702817816E-2</v>
      </c>
      <c r="AF195" s="42">
        <f t="shared" si="53"/>
        <v>-2.6115637861660407E-2</v>
      </c>
      <c r="AG195" s="42">
        <f t="shared" si="54"/>
        <v>-1.7647611742583183E-2</v>
      </c>
      <c r="AH195" s="64">
        <f t="shared" si="55"/>
        <v>-1.7647611742583183E-2</v>
      </c>
    </row>
    <row r="196" spans="1:34">
      <c r="A196" s="30" t="s">
        <v>30</v>
      </c>
      <c r="B196" s="30">
        <v>1995</v>
      </c>
      <c r="C196" s="31">
        <v>3.074496291857705</v>
      </c>
      <c r="D196" s="31">
        <v>0.23</v>
      </c>
      <c r="E196" s="32">
        <f t="shared" si="57"/>
        <v>2.8444962918577052E-2</v>
      </c>
      <c r="F196" s="33">
        <v>40408.523021000001</v>
      </c>
      <c r="G196" s="33">
        <v>130750</v>
      </c>
      <c r="H196" s="32">
        <f t="shared" si="47"/>
        <v>0.28706047121628847</v>
      </c>
      <c r="I196" s="32">
        <f t="shared" si="56"/>
        <v>0.30905180130783938</v>
      </c>
      <c r="J196" s="34">
        <v>4.3627315003756217E-2</v>
      </c>
      <c r="K196" s="35">
        <v>4.3627315003756217E-2</v>
      </c>
      <c r="L196" s="34">
        <v>0.11194626767469608</v>
      </c>
      <c r="M196" s="36">
        <v>1.17</v>
      </c>
      <c r="N196" s="31">
        <v>-3.4540000000000002</v>
      </c>
      <c r="O196" s="38">
        <f t="shared" si="46"/>
        <v>-3.4540000000000001E-2</v>
      </c>
      <c r="P196" s="37">
        <v>1</v>
      </c>
      <c r="Q196" s="38">
        <v>-5.0291815849358044E-3</v>
      </c>
      <c r="R196" s="39">
        <v>0.4</v>
      </c>
      <c r="S196" s="37">
        <v>1.2</v>
      </c>
      <c r="T196" s="36">
        <v>0.8</v>
      </c>
      <c r="U196" s="36">
        <v>0.36</v>
      </c>
      <c r="V196" s="36">
        <v>1</v>
      </c>
      <c r="W196" s="39">
        <v>0.6</v>
      </c>
      <c r="Z196" s="32">
        <f t="shared" si="48"/>
        <v>8.6559608917994038E-2</v>
      </c>
      <c r="AA196" s="32">
        <f t="shared" si="49"/>
        <v>7.6979413182354475E-2</v>
      </c>
      <c r="AB196" s="32">
        <f t="shared" si="50"/>
        <v>0.10001876836557309</v>
      </c>
      <c r="AC196" s="74">
        <f t="shared" si="51"/>
        <v>0.10001876836557309</v>
      </c>
      <c r="AE196" s="42">
        <f t="shared" si="52"/>
        <v>7.2395309276867728E-2</v>
      </c>
      <c r="AF196" s="42">
        <f t="shared" si="53"/>
        <v>6.4382781934332819E-2</v>
      </c>
      <c r="AG196" s="42">
        <f t="shared" si="54"/>
        <v>8.365206081484293E-2</v>
      </c>
      <c r="AH196" s="64">
        <f t="shared" si="55"/>
        <v>8.365206081484293E-2</v>
      </c>
    </row>
    <row r="197" spans="1:34">
      <c r="A197" s="30" t="s">
        <v>30</v>
      </c>
      <c r="B197" s="30">
        <v>1996</v>
      </c>
      <c r="C197" s="31">
        <v>4.0148828875445668</v>
      </c>
      <c r="D197" s="31">
        <v>0.09</v>
      </c>
      <c r="E197" s="32">
        <f t="shared" si="57"/>
        <v>3.9248828875445667E-2</v>
      </c>
      <c r="F197" s="33">
        <v>40561.508561000002</v>
      </c>
      <c r="G197" s="33">
        <v>128525</v>
      </c>
      <c r="H197" s="32">
        <f t="shared" si="47"/>
        <v>0.28706047121628847</v>
      </c>
      <c r="I197" s="32">
        <f t="shared" si="56"/>
        <v>0.31559236382804906</v>
      </c>
      <c r="J197" s="34">
        <v>5.8579480299675572E-2</v>
      </c>
      <c r="K197" s="35">
        <v>5.8579480299675572E-2</v>
      </c>
      <c r="L197" s="34">
        <v>9.2254836890905162E-2</v>
      </c>
      <c r="M197" s="36">
        <v>1.17</v>
      </c>
      <c r="N197" s="31">
        <v>-2.7440000000000002</v>
      </c>
      <c r="O197" s="38">
        <f t="shared" si="46"/>
        <v>-2.7440000000000003E-2</v>
      </c>
      <c r="P197" s="37">
        <v>1</v>
      </c>
      <c r="Q197" s="38">
        <v>-1.5002275607221458E-3</v>
      </c>
      <c r="R197" s="39">
        <v>0.4</v>
      </c>
      <c r="S197" s="37">
        <v>1.2</v>
      </c>
      <c r="T197" s="36">
        <v>0.8</v>
      </c>
      <c r="U197" s="36">
        <v>0.36</v>
      </c>
      <c r="V197" s="36">
        <v>1</v>
      </c>
      <c r="W197" s="39">
        <v>0.6</v>
      </c>
      <c r="Z197" s="32">
        <f t="shared" si="48"/>
        <v>0.1441876635924367</v>
      </c>
      <c r="AA197" s="32">
        <f t="shared" si="49"/>
        <v>0.12739267979297386</v>
      </c>
      <c r="AB197" s="32">
        <f t="shared" si="50"/>
        <v>0.1574071117718035</v>
      </c>
      <c r="AC197" s="74">
        <f t="shared" si="51"/>
        <v>0.1574071117718035</v>
      </c>
      <c r="AE197" s="42">
        <f t="shared" si="52"/>
        <v>0.12059331864094705</v>
      </c>
      <c r="AF197" s="42">
        <f t="shared" si="53"/>
        <v>0.10654660491775994</v>
      </c>
      <c r="AG197" s="42">
        <f t="shared" si="54"/>
        <v>0.13164958439096289</v>
      </c>
      <c r="AH197" s="64">
        <f t="shared" si="55"/>
        <v>0.13164958439096289</v>
      </c>
    </row>
    <row r="198" spans="1:34">
      <c r="A198" s="30" t="s">
        <v>30</v>
      </c>
      <c r="B198" s="30">
        <v>1997</v>
      </c>
      <c r="C198" s="31">
        <v>6.3374463028613857</v>
      </c>
      <c r="D198" s="31">
        <v>0.09</v>
      </c>
      <c r="E198" s="32">
        <f t="shared" si="57"/>
        <v>6.2474463028613855E-2</v>
      </c>
      <c r="F198" s="33">
        <v>40980.001896000002</v>
      </c>
      <c r="G198" s="33">
        <v>123428</v>
      </c>
      <c r="H198" s="32">
        <f t="shared" si="47"/>
        <v>0.28706047121628847</v>
      </c>
      <c r="I198" s="32">
        <f t="shared" si="56"/>
        <v>0.33201544135852484</v>
      </c>
      <c r="J198" s="34">
        <v>4.9433420097526409E-2</v>
      </c>
      <c r="K198" s="35">
        <v>4.9433420097526409E-2</v>
      </c>
      <c r="L198" s="34">
        <v>6.1492512728691141E-2</v>
      </c>
      <c r="M198" s="36">
        <v>1.17</v>
      </c>
      <c r="N198" s="31">
        <v>0.47099999999999997</v>
      </c>
      <c r="O198" s="38">
        <f t="shared" si="46"/>
        <v>4.7099999999999998E-3</v>
      </c>
      <c r="P198" s="37">
        <v>1</v>
      </c>
      <c r="Q198" s="38">
        <v>2.5602631057459746E-3</v>
      </c>
      <c r="R198" s="39">
        <v>0.4</v>
      </c>
      <c r="S198" s="37">
        <v>1.2</v>
      </c>
      <c r="T198" s="36">
        <v>0.8</v>
      </c>
      <c r="U198" s="36">
        <v>0.36</v>
      </c>
      <c r="V198" s="36">
        <v>1</v>
      </c>
      <c r="W198" s="39">
        <v>0.6</v>
      </c>
      <c r="Z198" s="32">
        <f t="shared" si="48"/>
        <v>0.29970874560682714</v>
      </c>
      <c r="AA198" s="32">
        <f t="shared" si="49"/>
        <v>0.25967089493075235</v>
      </c>
      <c r="AB198" s="32">
        <f t="shared" si="50"/>
        <v>0.29156875747107686</v>
      </c>
      <c r="AC198" s="74">
        <f t="shared" si="51"/>
        <v>0.29156875747107686</v>
      </c>
      <c r="AE198" s="42">
        <f t="shared" si="52"/>
        <v>0.25066549632570995</v>
      </c>
      <c r="AF198" s="42">
        <f t="shared" si="53"/>
        <v>0.21717929394208371</v>
      </c>
      <c r="AG198" s="42">
        <f t="shared" si="54"/>
        <v>0.24385750624853694</v>
      </c>
      <c r="AH198" s="64">
        <f t="shared" si="55"/>
        <v>0.24385750624853694</v>
      </c>
    </row>
    <row r="199" spans="1:34">
      <c r="A199" s="30" t="s">
        <v>30</v>
      </c>
      <c r="B199" s="30">
        <v>1998</v>
      </c>
      <c r="C199" s="31">
        <v>6.025769894980801</v>
      </c>
      <c r="D199" s="31">
        <v>0.09</v>
      </c>
      <c r="E199" s="32">
        <f t="shared" si="57"/>
        <v>5.935769894980801E-2</v>
      </c>
      <c r="F199" s="33">
        <v>43210.153682999902</v>
      </c>
      <c r="G199" s="33">
        <v>130466</v>
      </c>
      <c r="H199" s="32">
        <f t="shared" si="47"/>
        <v>0.28706047121628847</v>
      </c>
      <c r="I199" s="32">
        <f t="shared" si="56"/>
        <v>0.33119857804332087</v>
      </c>
      <c r="J199" s="34">
        <v>3.4880793285058623E-2</v>
      </c>
      <c r="K199" s="35">
        <v>3.4880793285058623E-2</v>
      </c>
      <c r="L199" s="34">
        <v>7.2672430178602421E-2</v>
      </c>
      <c r="M199" s="36">
        <v>1.17</v>
      </c>
      <c r="N199" s="31">
        <v>1.6020000000000001</v>
      </c>
      <c r="O199" s="38">
        <f t="shared" si="46"/>
        <v>1.602E-2</v>
      </c>
      <c r="P199" s="37">
        <v>1</v>
      </c>
      <c r="Q199" s="38">
        <v>4.3884866613508192E-3</v>
      </c>
      <c r="R199" s="39">
        <v>0.4</v>
      </c>
      <c r="S199" s="37">
        <v>1.2</v>
      </c>
      <c r="T199" s="36">
        <v>0.8</v>
      </c>
      <c r="U199" s="36">
        <v>0.36</v>
      </c>
      <c r="V199" s="36">
        <v>1</v>
      </c>
      <c r="W199" s="39">
        <v>0.6</v>
      </c>
      <c r="Z199" s="32">
        <f t="shared" si="48"/>
        <v>0.30045189639847963</v>
      </c>
      <c r="AA199" s="32">
        <f t="shared" si="49"/>
        <v>0.26301058195777233</v>
      </c>
      <c r="AB199" s="32">
        <f t="shared" si="50"/>
        <v>0.29235678275467519</v>
      </c>
      <c r="AC199" s="74">
        <f t="shared" si="51"/>
        <v>0.29235678275467519</v>
      </c>
      <c r="AE199" s="42">
        <f t="shared" si="52"/>
        <v>0.25128704062418289</v>
      </c>
      <c r="AF199" s="42">
        <f t="shared" si="53"/>
        <v>0.21997248672831862</v>
      </c>
      <c r="AG199" s="42">
        <f t="shared" si="54"/>
        <v>0.24451658194027373</v>
      </c>
      <c r="AH199" s="64">
        <f t="shared" si="55"/>
        <v>0.24451658194027373</v>
      </c>
    </row>
    <row r="200" spans="1:34">
      <c r="A200" s="30" t="s">
        <v>30</v>
      </c>
      <c r="B200" s="30">
        <v>1999</v>
      </c>
      <c r="C200" s="31">
        <v>6.0423825013681194</v>
      </c>
      <c r="D200" s="31">
        <v>0.09</v>
      </c>
      <c r="E200" s="32">
        <f t="shared" si="57"/>
        <v>5.9523825013681197E-2</v>
      </c>
      <c r="F200" s="33">
        <v>41765.477899999903</v>
      </c>
      <c r="G200" s="33">
        <v>130948</v>
      </c>
      <c r="H200" s="32">
        <f t="shared" si="47"/>
        <v>0.28706047121628847</v>
      </c>
      <c r="I200" s="32">
        <f t="shared" si="56"/>
        <v>0.31894704691938713</v>
      </c>
      <c r="J200" s="34">
        <v>4.9100060724278707E-2</v>
      </c>
      <c r="K200" s="35">
        <v>4.9100060724278707E-2</v>
      </c>
      <c r="L200" s="34">
        <v>5.0235112763490283E-2</v>
      </c>
      <c r="M200" s="36">
        <v>1.17</v>
      </c>
      <c r="N200" s="31">
        <v>0.90400000000000003</v>
      </c>
      <c r="O200" s="38">
        <f t="shared" si="46"/>
        <v>9.0399999999999994E-3</v>
      </c>
      <c r="P200" s="37">
        <v>1</v>
      </c>
      <c r="Q200" s="38">
        <v>7.5241897718190832E-3</v>
      </c>
      <c r="R200" s="39">
        <v>0.4</v>
      </c>
      <c r="S200" s="37">
        <v>1.2</v>
      </c>
      <c r="T200" s="36">
        <v>0.8</v>
      </c>
      <c r="U200" s="36">
        <v>0.36</v>
      </c>
      <c r="V200" s="36">
        <v>1</v>
      </c>
      <c r="W200" s="39">
        <v>0.6</v>
      </c>
      <c r="Z200" s="32">
        <f t="shared" si="48"/>
        <v>0.28588180320993656</v>
      </c>
      <c r="AA200" s="32">
        <f t="shared" si="49"/>
        <v>0.25771556026102271</v>
      </c>
      <c r="AB200" s="32">
        <f t="shared" si="50"/>
        <v>0.28568181334033466</v>
      </c>
      <c r="AC200" s="74">
        <f t="shared" si="51"/>
        <v>0.28568181334033466</v>
      </c>
      <c r="AE200" s="42">
        <f t="shared" si="52"/>
        <v>0.23910114450285597</v>
      </c>
      <c r="AF200" s="42">
        <f t="shared" si="53"/>
        <v>0.21554392312740081</v>
      </c>
      <c r="AG200" s="42">
        <f t="shared" si="54"/>
        <v>0.23893388024827983</v>
      </c>
      <c r="AH200" s="64">
        <f t="shared" si="55"/>
        <v>0.23893388024827983</v>
      </c>
    </row>
    <row r="201" spans="1:34">
      <c r="A201" s="30" t="s">
        <v>30</v>
      </c>
      <c r="B201" s="30">
        <v>2000</v>
      </c>
      <c r="C201" s="31">
        <v>8.5537743873649177</v>
      </c>
      <c r="D201" s="31">
        <v>-0.2</v>
      </c>
      <c r="E201" s="32">
        <f t="shared" si="57"/>
        <v>8.7537743873649168E-2</v>
      </c>
      <c r="F201" s="33">
        <v>45474.899960000002</v>
      </c>
      <c r="G201" s="33">
        <v>122222</v>
      </c>
      <c r="H201" s="32">
        <f t="shared" si="47"/>
        <v>0.28706047121628847</v>
      </c>
      <c r="I201" s="32">
        <f t="shared" si="56"/>
        <v>0.37206803979643599</v>
      </c>
      <c r="J201" s="34">
        <v>7.3181974449196233E-2</v>
      </c>
      <c r="K201" s="35">
        <v>7.3181974449196233E-2</v>
      </c>
      <c r="L201" s="34">
        <v>3.9238035952426448E-2</v>
      </c>
      <c r="M201" s="36">
        <v>1.17</v>
      </c>
      <c r="N201" s="31">
        <v>2.1619999999999999</v>
      </c>
      <c r="O201" s="38">
        <f t="shared" si="46"/>
        <v>2.162E-2</v>
      </c>
      <c r="P201" s="37">
        <v>1</v>
      </c>
      <c r="Q201" s="38">
        <v>1.5760307233695404E-2</v>
      </c>
      <c r="R201" s="39">
        <v>0.4</v>
      </c>
      <c r="S201" s="37">
        <v>1.2</v>
      </c>
      <c r="T201" s="36">
        <v>0.8</v>
      </c>
      <c r="U201" s="36">
        <v>0.36</v>
      </c>
      <c r="V201" s="36">
        <v>1</v>
      </c>
      <c r="W201" s="39">
        <v>0.6</v>
      </c>
      <c r="Z201" s="32">
        <f t="shared" si="48"/>
        <v>0.42728315351788038</v>
      </c>
      <c r="AA201" s="32">
        <f t="shared" si="49"/>
        <v>0.33262034837680038</v>
      </c>
      <c r="AB201" s="32">
        <f t="shared" si="50"/>
        <v>0.37310881106388688</v>
      </c>
      <c r="AC201" s="74">
        <f t="shared" si="51"/>
        <v>0.37310881106388688</v>
      </c>
      <c r="AE201" s="42">
        <f t="shared" si="52"/>
        <v>0.35736409203313624</v>
      </c>
      <c r="AF201" s="42">
        <f t="shared" si="53"/>
        <v>0.27819156409696028</v>
      </c>
      <c r="AG201" s="42">
        <f t="shared" si="54"/>
        <v>0.31205464198070532</v>
      </c>
      <c r="AH201" s="64">
        <f t="shared" si="55"/>
        <v>0.31205464198070532</v>
      </c>
    </row>
    <row r="202" spans="1:34">
      <c r="A202" s="30" t="s">
        <v>30</v>
      </c>
      <c r="B202" s="30">
        <v>2001</v>
      </c>
      <c r="C202" s="31">
        <v>8.7943763758435889</v>
      </c>
      <c r="D202" s="31">
        <v>-0.2</v>
      </c>
      <c r="E202" s="32">
        <f t="shared" si="57"/>
        <v>8.994376375843588E-2</v>
      </c>
      <c r="F202" s="33">
        <v>42815.950318000003</v>
      </c>
      <c r="G202" s="33">
        <v>125269</v>
      </c>
      <c r="H202" s="32">
        <f t="shared" si="47"/>
        <v>0.28706047121628847</v>
      </c>
      <c r="I202" s="32">
        <f t="shared" si="56"/>
        <v>0.34179206601792944</v>
      </c>
      <c r="J202" s="34">
        <v>6.4954215105684082E-2</v>
      </c>
      <c r="K202" s="35">
        <v>6.4954215105684082E-2</v>
      </c>
      <c r="L202" s="34">
        <v>2.4231023176751913E-2</v>
      </c>
      <c r="M202" s="36">
        <v>1.17</v>
      </c>
      <c r="N202" s="31">
        <v>0.95399999999999996</v>
      </c>
      <c r="O202" s="38">
        <f t="shared" si="46"/>
        <v>9.5399999999999999E-3</v>
      </c>
      <c r="P202" s="37">
        <v>1</v>
      </c>
      <c r="Q202" s="38">
        <v>4.6666295445483685E-3</v>
      </c>
      <c r="R202" s="39">
        <v>0.4</v>
      </c>
      <c r="S202" s="37">
        <v>1.2</v>
      </c>
      <c r="T202" s="36">
        <v>0.8</v>
      </c>
      <c r="U202" s="36">
        <v>0.36</v>
      </c>
      <c r="V202" s="36">
        <v>1</v>
      </c>
      <c r="W202" s="39">
        <v>0.6</v>
      </c>
      <c r="Z202" s="32">
        <f t="shared" si="48"/>
        <v>0.43454083860973797</v>
      </c>
      <c r="AA202" s="32">
        <f t="shared" si="49"/>
        <v>0.36637041778070356</v>
      </c>
      <c r="AB202" s="32">
        <f t="shared" si="50"/>
        <v>0.40138058472344312</v>
      </c>
      <c r="AC202" s="74">
        <f t="shared" si="51"/>
        <v>0.40138058472344312</v>
      </c>
      <c r="AE202" s="42">
        <f t="shared" si="52"/>
        <v>0.36343415592814443</v>
      </c>
      <c r="AF202" s="42">
        <f t="shared" si="53"/>
        <v>0.30641889487113383</v>
      </c>
      <c r="AG202" s="42">
        <f t="shared" si="54"/>
        <v>0.3357001254050615</v>
      </c>
      <c r="AH202" s="64">
        <f t="shared" si="55"/>
        <v>0.3357001254050615</v>
      </c>
    </row>
    <row r="203" spans="1:34">
      <c r="A203" s="30" t="s">
        <v>30</v>
      </c>
      <c r="B203" s="30">
        <v>2002</v>
      </c>
      <c r="C203" s="31">
        <v>8.6405775246510075</v>
      </c>
      <c r="D203" s="31">
        <v>-0.2</v>
      </c>
      <c r="E203" s="32">
        <f t="shared" si="57"/>
        <v>8.8405775246510068E-2</v>
      </c>
      <c r="F203" s="33">
        <v>44517.704716</v>
      </c>
      <c r="G203" s="33">
        <v>135972</v>
      </c>
      <c r="H203" s="32">
        <f t="shared" si="47"/>
        <v>0.28706047121628847</v>
      </c>
      <c r="I203" s="32">
        <f t="shared" si="56"/>
        <v>0.32740347068514108</v>
      </c>
      <c r="J203" s="34">
        <v>6.6139942437834609E-2</v>
      </c>
      <c r="K203" s="35">
        <v>6.6139942437834609E-2</v>
      </c>
      <c r="L203" s="34">
        <v>1.3997760357673283E-2</v>
      </c>
      <c r="M203" s="36">
        <v>1.17</v>
      </c>
      <c r="N203" s="31">
        <v>-9.8000000000000004E-2</v>
      </c>
      <c r="O203" s="38">
        <f t="shared" si="46"/>
        <v>-9.7999999999999997E-4</v>
      </c>
      <c r="P203" s="37">
        <v>1</v>
      </c>
      <c r="Q203" s="38">
        <v>-4.6978070947158715E-3</v>
      </c>
      <c r="R203" s="39">
        <v>0.4</v>
      </c>
      <c r="S203" s="37">
        <v>1.2</v>
      </c>
      <c r="T203" s="36">
        <v>0.8</v>
      </c>
      <c r="U203" s="36">
        <v>0.36</v>
      </c>
      <c r="V203" s="36">
        <v>1</v>
      </c>
      <c r="W203" s="39">
        <v>0.6</v>
      </c>
      <c r="Z203" s="32">
        <f t="shared" si="48"/>
        <v>0.42326138280357639</v>
      </c>
      <c r="AA203" s="32">
        <f t="shared" si="49"/>
        <v>0.37170121349633428</v>
      </c>
      <c r="AB203" s="32">
        <f t="shared" si="50"/>
        <v>0.40366318897545583</v>
      </c>
      <c r="AC203" s="74">
        <f t="shared" si="51"/>
        <v>0.40366318897545583</v>
      </c>
      <c r="AE203" s="42">
        <f t="shared" si="52"/>
        <v>0.35400042925390018</v>
      </c>
      <c r="AF203" s="42">
        <f t="shared" si="53"/>
        <v>0.31087737856057046</v>
      </c>
      <c r="AG203" s="42">
        <f t="shared" si="54"/>
        <v>0.33760921259765386</v>
      </c>
      <c r="AH203" s="64">
        <f t="shared" si="55"/>
        <v>0.33760921259765386</v>
      </c>
    </row>
    <row r="204" spans="1:34">
      <c r="A204" s="30" t="s">
        <v>30</v>
      </c>
      <c r="B204" s="30">
        <v>2003</v>
      </c>
      <c r="C204" s="31">
        <v>4.543542532987197</v>
      </c>
      <c r="D204" s="31">
        <v>-0.2</v>
      </c>
      <c r="E204" s="32">
        <f t="shared" si="57"/>
        <v>4.7435425329871973E-2</v>
      </c>
      <c r="F204" s="33">
        <v>52503.235986</v>
      </c>
      <c r="G204" s="33">
        <v>165031</v>
      </c>
      <c r="H204" s="32">
        <f t="shared" si="47"/>
        <v>0.28706047121628847</v>
      </c>
      <c r="I204" s="32">
        <f t="shared" si="56"/>
        <v>0.31814165814907502</v>
      </c>
      <c r="J204" s="34">
        <v>6.9691534539366634E-2</v>
      </c>
      <c r="K204" s="35">
        <v>6.9691534539366634E-2</v>
      </c>
      <c r="L204" s="34">
        <v>5.2045457823633914E-2</v>
      </c>
      <c r="M204" s="36">
        <v>1.17</v>
      </c>
      <c r="N204" s="31">
        <v>-0.43</v>
      </c>
      <c r="O204" s="38">
        <f t="shared" si="46"/>
        <v>-4.3E-3</v>
      </c>
      <c r="P204" s="37">
        <v>1</v>
      </c>
      <c r="Q204" s="38">
        <v>-5.6705373813031737E-3</v>
      </c>
      <c r="R204" s="39">
        <v>0.4</v>
      </c>
      <c r="S204" s="37">
        <v>1.2</v>
      </c>
      <c r="T204" s="36">
        <v>0.8</v>
      </c>
      <c r="U204" s="36">
        <v>0.36</v>
      </c>
      <c r="V204" s="36">
        <v>1</v>
      </c>
      <c r="W204" s="39">
        <v>0.6</v>
      </c>
      <c r="Z204" s="32">
        <f t="shared" si="48"/>
        <v>0.22538715709439236</v>
      </c>
      <c r="AA204" s="32">
        <f t="shared" si="49"/>
        <v>0.20345261127050868</v>
      </c>
      <c r="AB204" s="32">
        <f t="shared" si="50"/>
        <v>0.23153295512485988</v>
      </c>
      <c r="AC204" s="74">
        <f t="shared" si="51"/>
        <v>0.23153295512485988</v>
      </c>
      <c r="AE204" s="42">
        <f t="shared" si="52"/>
        <v>0.18850562229712811</v>
      </c>
      <c r="AF204" s="42">
        <f t="shared" si="53"/>
        <v>0.17016036578987995</v>
      </c>
      <c r="AG204" s="42">
        <f t="shared" si="54"/>
        <v>0.19364574428624642</v>
      </c>
      <c r="AH204" s="64">
        <f t="shared" si="55"/>
        <v>0.19364574428624642</v>
      </c>
    </row>
    <row r="205" spans="1:34">
      <c r="A205" s="30" t="s">
        <v>30</v>
      </c>
      <c r="B205" s="30">
        <v>2004</v>
      </c>
      <c r="C205" s="31">
        <v>6.3947466599014877</v>
      </c>
      <c r="D205" s="31">
        <v>0.81</v>
      </c>
      <c r="E205" s="32">
        <f t="shared" si="57"/>
        <v>5.5847466599014871E-2</v>
      </c>
      <c r="F205" s="33">
        <v>60915.847979999897</v>
      </c>
      <c r="G205" s="33">
        <v>189411</v>
      </c>
      <c r="H205" s="32">
        <f t="shared" si="47"/>
        <v>0.28706047121628847</v>
      </c>
      <c r="I205" s="32">
        <f t="shared" si="56"/>
        <v>0.32160670700223271</v>
      </c>
      <c r="J205" s="34">
        <v>7.6304761958032083E-2</v>
      </c>
      <c r="K205" s="35">
        <v>7.6304761958032083E-2</v>
      </c>
      <c r="L205" s="34">
        <v>-4.1776464662023382E-3</v>
      </c>
      <c r="M205" s="36">
        <v>1.17</v>
      </c>
      <c r="N205" s="31">
        <v>1.3420000000000001</v>
      </c>
      <c r="O205" s="38">
        <f t="shared" si="46"/>
        <v>1.3420000000000001E-2</v>
      </c>
      <c r="P205" s="37">
        <v>1</v>
      </c>
      <c r="Q205" s="38">
        <v>1.0406766457349528E-3</v>
      </c>
      <c r="R205" s="39">
        <v>0.4</v>
      </c>
      <c r="S205" s="37">
        <v>1.2</v>
      </c>
      <c r="T205" s="36">
        <v>0.8</v>
      </c>
      <c r="U205" s="36">
        <v>0.36</v>
      </c>
      <c r="V205" s="36">
        <v>1</v>
      </c>
      <c r="W205" s="39">
        <v>0.6</v>
      </c>
      <c r="Z205" s="32">
        <f t="shared" si="48"/>
        <v>0.28425299934552178</v>
      </c>
      <c r="AA205" s="32">
        <f t="shared" si="49"/>
        <v>0.25585891259216592</v>
      </c>
      <c r="AB205" s="32">
        <f t="shared" si="50"/>
        <v>0.27419939042321884</v>
      </c>
      <c r="AC205" s="74">
        <f t="shared" si="51"/>
        <v>0.27419939042321884</v>
      </c>
      <c r="AE205" s="42">
        <f t="shared" si="52"/>
        <v>0.2377388721798909</v>
      </c>
      <c r="AF205" s="42">
        <f t="shared" si="53"/>
        <v>0.21399109053162965</v>
      </c>
      <c r="AG205" s="42">
        <f t="shared" si="54"/>
        <v>0.22933039926305573</v>
      </c>
      <c r="AH205" s="64">
        <f t="shared" si="55"/>
        <v>0.22933039926305573</v>
      </c>
    </row>
    <row r="206" spans="1:34">
      <c r="A206" s="30" t="s">
        <v>30</v>
      </c>
      <c r="B206" s="30">
        <v>2005</v>
      </c>
      <c r="C206" s="31">
        <v>3.7240284572127362</v>
      </c>
      <c r="D206" s="31">
        <v>0.81</v>
      </c>
      <c r="E206" s="32">
        <f t="shared" si="57"/>
        <v>2.9140284572127362E-2</v>
      </c>
      <c r="F206" s="33">
        <v>65238.316393000001</v>
      </c>
      <c r="G206" s="33">
        <v>196001</v>
      </c>
      <c r="H206" s="32">
        <f t="shared" si="47"/>
        <v>0.28706047121628847</v>
      </c>
      <c r="I206" s="32">
        <f t="shared" si="56"/>
        <v>0.33284685482727128</v>
      </c>
      <c r="J206" s="34">
        <v>9.5907661531310154E-2</v>
      </c>
      <c r="K206" s="35">
        <v>9.5907661531310154E-2</v>
      </c>
      <c r="L206" s="34">
        <v>5.5490992669250255E-3</v>
      </c>
      <c r="M206" s="36">
        <v>1.17</v>
      </c>
      <c r="N206" s="31">
        <v>1.339</v>
      </c>
      <c r="O206" s="38">
        <f t="shared" si="46"/>
        <v>1.3389999999999999E-2</v>
      </c>
      <c r="P206" s="37">
        <v>1</v>
      </c>
      <c r="Q206" s="38">
        <v>-5.960059013935898E-4</v>
      </c>
      <c r="R206" s="39">
        <v>0.4</v>
      </c>
      <c r="S206" s="37">
        <v>1.2</v>
      </c>
      <c r="T206" s="36">
        <v>0.8</v>
      </c>
      <c r="U206" s="36">
        <v>0.36</v>
      </c>
      <c r="V206" s="36">
        <v>1</v>
      </c>
      <c r="W206" s="39">
        <v>0.6</v>
      </c>
      <c r="Z206" s="32">
        <f t="shared" si="48"/>
        <v>0.16002039354436354</v>
      </c>
      <c r="AA206" s="32">
        <f t="shared" si="49"/>
        <v>0.14104746085746175</v>
      </c>
      <c r="AB206" s="32">
        <f t="shared" si="50"/>
        <v>0.15447862103427312</v>
      </c>
      <c r="AC206" s="74">
        <f t="shared" si="51"/>
        <v>0.15447862103427312</v>
      </c>
      <c r="AE206" s="42">
        <f t="shared" si="52"/>
        <v>0.13383523823710403</v>
      </c>
      <c r="AF206" s="42">
        <f t="shared" si="53"/>
        <v>0.11796696726260436</v>
      </c>
      <c r="AG206" s="42">
        <f t="shared" si="54"/>
        <v>0.12920030122866477</v>
      </c>
      <c r="AH206" s="64">
        <f t="shared" si="55"/>
        <v>0.12920030122866477</v>
      </c>
    </row>
    <row r="207" spans="1:34">
      <c r="A207" s="30" t="s">
        <v>30</v>
      </c>
      <c r="B207" s="30">
        <v>2006</v>
      </c>
      <c r="C207" s="31">
        <v>4.7166289801651944</v>
      </c>
      <c r="D207" s="31">
        <v>0.81</v>
      </c>
      <c r="E207" s="32">
        <f t="shared" si="57"/>
        <v>3.9066289801651943E-2</v>
      </c>
      <c r="F207" s="33">
        <v>77279.102992</v>
      </c>
      <c r="G207" s="33">
        <v>209745</v>
      </c>
      <c r="H207" s="32">
        <f t="shared" si="47"/>
        <v>0.28706047121628847</v>
      </c>
      <c r="I207" s="32">
        <f t="shared" si="56"/>
        <v>0.36844312375503585</v>
      </c>
      <c r="J207" s="34">
        <v>0.10748636756728759</v>
      </c>
      <c r="K207" s="35">
        <v>0.10748636756728759</v>
      </c>
      <c r="L207" s="34">
        <v>-1.170564376475984E-2</v>
      </c>
      <c r="M207" s="36">
        <v>1.17</v>
      </c>
      <c r="N207" s="31">
        <v>2.9940000000000002</v>
      </c>
      <c r="O207" s="38">
        <f t="shared" si="46"/>
        <v>2.9940000000000001E-2</v>
      </c>
      <c r="P207" s="37">
        <v>1</v>
      </c>
      <c r="Q207" s="38">
        <v>1.3447039505582281E-3</v>
      </c>
      <c r="R207" s="39">
        <v>0.4</v>
      </c>
      <c r="S207" s="37">
        <v>1.2</v>
      </c>
      <c r="T207" s="36">
        <v>0.8</v>
      </c>
      <c r="U207" s="36">
        <v>0.36</v>
      </c>
      <c r="V207" s="36">
        <v>1</v>
      </c>
      <c r="W207" s="39">
        <v>0.6</v>
      </c>
      <c r="Z207" s="32">
        <f t="shared" si="48"/>
        <v>0.23067377476664672</v>
      </c>
      <c r="AA207" s="32">
        <f t="shared" si="49"/>
        <v>0.18983127221510829</v>
      </c>
      <c r="AB207" s="32">
        <f t="shared" si="50"/>
        <v>0.20509140283134356</v>
      </c>
      <c r="AC207" s="74">
        <f t="shared" si="51"/>
        <v>0.20509140283134356</v>
      </c>
      <c r="AE207" s="42">
        <f t="shared" si="52"/>
        <v>0.19292715707755903</v>
      </c>
      <c r="AF207" s="42">
        <f t="shared" si="53"/>
        <v>0.15876797312536328</v>
      </c>
      <c r="AG207" s="42">
        <f t="shared" si="54"/>
        <v>0.17153099145894185</v>
      </c>
      <c r="AH207" s="64">
        <f t="shared" si="55"/>
        <v>0.17153099145894185</v>
      </c>
    </row>
    <row r="208" spans="1:34">
      <c r="A208" s="30" t="s">
        <v>30</v>
      </c>
      <c r="B208" s="30">
        <v>2007</v>
      </c>
      <c r="C208" s="31">
        <v>4.1391212886867033</v>
      </c>
      <c r="D208" s="31">
        <v>0.81</v>
      </c>
      <c r="E208" s="32">
        <f t="shared" si="57"/>
        <v>3.3291212886867032E-2</v>
      </c>
      <c r="F208" s="33">
        <v>89978.18</v>
      </c>
      <c r="G208" s="33">
        <v>245013</v>
      </c>
      <c r="H208" s="32">
        <f t="shared" si="47"/>
        <v>0.28706047121628847</v>
      </c>
      <c r="I208" s="32">
        <f t="shared" si="56"/>
        <v>0.36723839143229131</v>
      </c>
      <c r="J208" s="43">
        <v>0.10748636756728759</v>
      </c>
      <c r="K208" s="44">
        <v>0.13</v>
      </c>
      <c r="L208" s="34">
        <v>-1.8308255780026841E-2</v>
      </c>
      <c r="M208" s="36">
        <v>1.17</v>
      </c>
      <c r="N208" s="31">
        <v>5.319</v>
      </c>
      <c r="O208" s="38">
        <f t="shared" si="46"/>
        <v>5.3190000000000001E-2</v>
      </c>
      <c r="P208" s="37">
        <v>1</v>
      </c>
      <c r="Q208" s="38">
        <v>2.1760278941873913E-3</v>
      </c>
      <c r="R208" s="39">
        <v>0.4</v>
      </c>
      <c r="S208" s="37">
        <v>1.2</v>
      </c>
      <c r="T208" s="36">
        <v>0.8</v>
      </c>
      <c r="U208" s="36">
        <v>0.36</v>
      </c>
      <c r="V208" s="36">
        <v>1</v>
      </c>
      <c r="W208" s="39">
        <v>0.6</v>
      </c>
      <c r="Z208" s="32">
        <f t="shared" si="48"/>
        <v>0.23916996460594009</v>
      </c>
      <c r="AA208" s="32">
        <f t="shared" si="49"/>
        <v>0.2047678514209087</v>
      </c>
      <c r="AB208" s="32">
        <f t="shared" si="50"/>
        <v>0.21682733029407808</v>
      </c>
      <c r="AC208" s="62">
        <f t="shared" si="51"/>
        <v>0.22025463045533966</v>
      </c>
      <c r="AE208" s="42">
        <f t="shared" si="52"/>
        <v>0.20003306130678622</v>
      </c>
      <c r="AF208" s="42">
        <f t="shared" si="53"/>
        <v>0.17126038482475997</v>
      </c>
      <c r="AG208" s="42">
        <f t="shared" si="54"/>
        <v>0.18134649442777434</v>
      </c>
      <c r="AH208" s="65">
        <f t="shared" si="55"/>
        <v>0.18421296365355677</v>
      </c>
    </row>
    <row r="209" spans="1:34">
      <c r="A209" s="30" t="s">
        <v>30</v>
      </c>
      <c r="B209" s="30">
        <v>2008</v>
      </c>
      <c r="C209" s="31">
        <v>2.6949608346525489</v>
      </c>
      <c r="D209" s="31">
        <v>1.0900000000000001</v>
      </c>
      <c r="E209" s="32">
        <f t="shared" si="57"/>
        <v>1.6049608346525489E-2</v>
      </c>
      <c r="F209" s="33">
        <v>108058.93565967985</v>
      </c>
      <c r="G209" s="33">
        <v>273018</v>
      </c>
      <c r="H209" s="32">
        <f t="shared" si="47"/>
        <v>0.28706047121628847</v>
      </c>
      <c r="I209" s="32">
        <f t="shared" si="56"/>
        <v>0.3957941808220698</v>
      </c>
      <c r="J209" s="43">
        <v>0.10748636756728759</v>
      </c>
      <c r="K209" s="44">
        <v>0.17</v>
      </c>
      <c r="L209" s="87">
        <v>-0.02</v>
      </c>
      <c r="M209" s="36">
        <v>1.17</v>
      </c>
      <c r="N209" s="31">
        <v>4.1680000000000001</v>
      </c>
      <c r="O209" s="38">
        <f t="shared" si="46"/>
        <v>4.1680000000000002E-2</v>
      </c>
      <c r="P209" s="37">
        <v>1</v>
      </c>
      <c r="Q209" s="38">
        <v>-1.1280836602783452E-2</v>
      </c>
      <c r="R209" s="39">
        <v>0.4</v>
      </c>
      <c r="S209" s="37">
        <v>1.2</v>
      </c>
      <c r="T209" s="36">
        <v>0.8</v>
      </c>
      <c r="U209" s="36">
        <v>0.36</v>
      </c>
      <c r="V209" s="36">
        <v>1</v>
      </c>
      <c r="W209" s="39">
        <v>0.6</v>
      </c>
      <c r="Z209" s="32">
        <f t="shared" si="48"/>
        <v>0.15754977793956307</v>
      </c>
      <c r="AA209" s="32">
        <f t="shared" si="49"/>
        <v>0.1366804707713638</v>
      </c>
      <c r="AB209" s="32">
        <f t="shared" si="50"/>
        <v>0.14196271215798936</v>
      </c>
      <c r="AC209" s="62">
        <f t="shared" si="51"/>
        <v>0.14640323049441537</v>
      </c>
      <c r="AE209" s="42">
        <f t="shared" si="52"/>
        <v>0.13176890518581635</v>
      </c>
      <c r="AF209" s="42">
        <f t="shared" si="53"/>
        <v>0.11431457555423154</v>
      </c>
      <c r="AG209" s="42">
        <f t="shared" si="54"/>
        <v>0.11873245016850016</v>
      </c>
      <c r="AH209" s="65">
        <f t="shared" si="55"/>
        <v>0.12244633823169282</v>
      </c>
    </row>
    <row r="210" spans="1:34">
      <c r="A210" s="36" t="s">
        <v>30</v>
      </c>
      <c r="B210" s="36">
        <v>2009</v>
      </c>
      <c r="C210" s="31">
        <v>0.52730423041261676</v>
      </c>
      <c r="D210" s="31">
        <v>1.0900000000000001</v>
      </c>
      <c r="E210" s="32">
        <f>(C210-D210)/100</f>
        <v>-5.6269576958738335E-3</v>
      </c>
      <c r="F210" s="33">
        <v>108058.93565967985</v>
      </c>
      <c r="G210" s="33">
        <v>273018</v>
      </c>
      <c r="H210" s="32">
        <f t="shared" si="47"/>
        <v>0.28706047121628847</v>
      </c>
      <c r="I210" s="32">
        <f t="shared" si="56"/>
        <v>0.3957941808220698</v>
      </c>
      <c r="J210" s="43">
        <v>0.10748636756728759</v>
      </c>
      <c r="K210" s="44">
        <v>0.13</v>
      </c>
      <c r="L210" s="87">
        <v>-0.02</v>
      </c>
      <c r="M210" s="36">
        <v>1.17</v>
      </c>
      <c r="N210" s="31">
        <v>-4.3010000000000002</v>
      </c>
      <c r="O210" s="38">
        <f t="shared" si="46"/>
        <v>-4.301E-2</v>
      </c>
      <c r="P210" s="37">
        <v>1</v>
      </c>
      <c r="Q210" s="38">
        <v>-2.6987143455955577E-2</v>
      </c>
      <c r="R210" s="39">
        <v>0.4</v>
      </c>
      <c r="S210" s="37">
        <v>1.2</v>
      </c>
      <c r="T210" s="36">
        <v>0.8</v>
      </c>
      <c r="U210" s="36">
        <v>0.36</v>
      </c>
      <c r="V210" s="36">
        <v>1</v>
      </c>
      <c r="W210" s="39">
        <v>0.6</v>
      </c>
      <c r="Z210" s="32">
        <f>(E210/H210+M210*O210-P210*Q210)/((1-R210)*S210+U210*W210+R210-W210)</f>
        <v>-5.8337704834413244E-2</v>
      </c>
      <c r="AA210" s="32">
        <f>(E210/I210+M210*O210-P210*Q210)/((1-R210)*S210+U210*W210+R210-W210)</f>
        <v>-5.1020971239286249E-2</v>
      </c>
      <c r="AB210" s="32">
        <f>(E210/(I210*(1-J210-L210))+M210*O210-P210*Q210)/((1-R210)*S210+U210*W210+R210-W210)</f>
        <v>-5.287291355340324E-2</v>
      </c>
      <c r="AC210" s="62">
        <f>(E210/(I210*(1-K210-L210))+M210*O210-P210*Q210)/((1-R210)*S210+U210*W210+R210-W210)</f>
        <v>-5.3408392788638528E-2</v>
      </c>
      <c r="AE210" s="42">
        <f t="shared" si="52"/>
        <v>-4.8791534952418343E-2</v>
      </c>
      <c r="AF210" s="42">
        <f t="shared" si="53"/>
        <v>-4.2672085036493945E-2</v>
      </c>
      <c r="AG210" s="42">
        <f>(E210/(I210*(1-J210-L210))+M210*O210-P210*Q210)/((1-R210)*T210+V210*W210+R210-W210)</f>
        <v>-4.4220982244664517E-2</v>
      </c>
      <c r="AH210" s="65">
        <f>(E210/(I210*(1-K210-L210))+M210*O210-P210*Q210)/((1-R210)*T210+V210*W210+R210-W210)</f>
        <v>-4.4668837605043123E-2</v>
      </c>
    </row>
    <row r="211" spans="1:34">
      <c r="A211" s="36" t="s">
        <v>30</v>
      </c>
      <c r="B211" s="36">
        <v>2010</v>
      </c>
      <c r="C211" s="31">
        <v>2.5116601983214242</v>
      </c>
      <c r="D211" s="31">
        <v>1.0900000000000001</v>
      </c>
      <c r="E211" s="32">
        <f>(C211-D211)/100</f>
        <v>1.4216601983214242E-2</v>
      </c>
      <c r="F211" s="33">
        <v>108058.93565967985</v>
      </c>
      <c r="G211" s="33">
        <v>273018</v>
      </c>
      <c r="H211" s="32">
        <f t="shared" si="47"/>
        <v>0.28706047121628847</v>
      </c>
      <c r="I211" s="32">
        <f t="shared" si="56"/>
        <v>0.3957941808220698</v>
      </c>
      <c r="J211" s="43">
        <v>0.10748636756728759</v>
      </c>
      <c r="K211" s="44">
        <v>0.13</v>
      </c>
      <c r="L211" s="87">
        <v>-0.02</v>
      </c>
      <c r="M211" s="36">
        <v>1.17</v>
      </c>
      <c r="N211" s="31">
        <v>-3.7709999999999999</v>
      </c>
      <c r="O211" s="38"/>
      <c r="P211" s="37">
        <v>1</v>
      </c>
      <c r="Q211" s="38">
        <v>-2.6987143455955577E-2</v>
      </c>
      <c r="R211" s="39">
        <v>0.4</v>
      </c>
      <c r="S211" s="37">
        <v>1.2</v>
      </c>
      <c r="T211" s="36">
        <v>0.8</v>
      </c>
      <c r="U211" s="36">
        <v>0.36</v>
      </c>
      <c r="V211" s="36">
        <v>1</v>
      </c>
      <c r="W211" s="39">
        <v>0.6</v>
      </c>
      <c r="Z211" s="32">
        <f>(E211/H211+M211*O211-P211*Q211)/((1-R211)*S211+U211*W211+R211-W211)</f>
        <v>0.10395639549112191</v>
      </c>
      <c r="AA211" s="32">
        <f>(E211/I211+M211*O211-P211*Q211)/((1-R211)*S211+U211*W211+R211-W211)</f>
        <v>8.5470546661050098E-2</v>
      </c>
      <c r="AB211" s="32">
        <f>(E211/(I211*(1-J211-L211))+M211*O211-P211*Q211)/((1-R211)*S211+U211*W211+R211-W211)</f>
        <v>9.0149509645786982E-2</v>
      </c>
      <c r="AC211" s="62">
        <f>(E211/(I211*(1-K211-L211))+M211*O211-P211*Q211)/((1-R211)*S211+U211*W211+R211-W211)</f>
        <v>9.1502406818480944E-2</v>
      </c>
      <c r="AE211" s="42">
        <f t="shared" si="52"/>
        <v>8.6945348956211033E-2</v>
      </c>
      <c r="AF211" s="42">
        <f t="shared" si="53"/>
        <v>7.1484457207423704E-2</v>
      </c>
      <c r="AG211" s="42">
        <f>(E211/(I211*(1-J211-L211))+M211*O211-P211*Q211)/((1-R211)*T211+V211*W211+R211-W211)</f>
        <v>7.5397771703749103E-2</v>
      </c>
      <c r="AH211" s="65">
        <f>(E211/(I211*(1-K211-L211))+M211*O211-P211*Q211)/((1-R211)*T211+V211*W211+R211-W211)</f>
        <v>7.6529285702729502E-2</v>
      </c>
    </row>
    <row r="212" spans="1:34">
      <c r="O212" s="38"/>
      <c r="AC212" s="62"/>
      <c r="AE212" s="42"/>
      <c r="AF212" s="42"/>
      <c r="AG212" s="42"/>
      <c r="AH212" s="65"/>
    </row>
    <row r="213" spans="1:34">
      <c r="A213" s="30" t="s">
        <v>31</v>
      </c>
      <c r="B213" s="30">
        <v>1982</v>
      </c>
      <c r="C213" s="31">
        <v>-4.0458850343274904</v>
      </c>
      <c r="D213" s="31">
        <v>-5.6133764625389926</v>
      </c>
      <c r="E213" s="32">
        <f t="shared" si="57"/>
        <v>1.5674914282115024E-2</v>
      </c>
      <c r="F213" s="33">
        <v>4297.0739979999898</v>
      </c>
      <c r="G213" s="33">
        <v>51654</v>
      </c>
      <c r="H213" s="32">
        <f t="shared" ref="H213:H247" si="58">AVERAGE($I$213:$I$241)</f>
        <v>0.20169765677272669</v>
      </c>
      <c r="I213" s="101">
        <v>0.20418187466024601</v>
      </c>
      <c r="J213" s="34">
        <v>0.41550587248798959</v>
      </c>
      <c r="K213" s="34">
        <v>0.41550587248798959</v>
      </c>
      <c r="L213" s="34">
        <v>8.5726210934966671E-2</v>
      </c>
      <c r="M213" s="36">
        <v>1.91</v>
      </c>
      <c r="N213" s="103">
        <v>-1.4139999999999999</v>
      </c>
      <c r="O213" s="38">
        <f t="shared" si="46"/>
        <v>-1.414E-2</v>
      </c>
      <c r="P213" s="37">
        <v>1</v>
      </c>
      <c r="Q213" s="38">
        <v>-1.1066791763601926E-2</v>
      </c>
      <c r="R213" s="39">
        <v>0.6</v>
      </c>
      <c r="S213" s="37">
        <v>0.88</v>
      </c>
      <c r="T213" s="36">
        <v>0.65</v>
      </c>
      <c r="U213" s="36">
        <v>1.49</v>
      </c>
      <c r="V213" s="36">
        <v>0.8</v>
      </c>
      <c r="W213" s="39">
        <v>0.8</v>
      </c>
      <c r="Z213" s="98">
        <f t="shared" ref="Z213:Z241" si="59">(E213/H213+M213*O213-P213*Q213)/((1-R213)*S213+U213*W213+R213-W213)</f>
        <v>4.5963018599785084E-2</v>
      </c>
      <c r="AA213" s="98">
        <f t="shared" ref="AA213:AA241" si="60">(E213/I213+M213*O213-P213*Q213)/((1-R213)*S213+U213*W213+R213-W213)</f>
        <v>4.5259496813901769E-2</v>
      </c>
      <c r="AB213" s="98">
        <f t="shared" ref="AB213:AB241" si="61">(E213/(I213*(1-J213))+M213*O213-P213*Q213)/((1-R213)*S213+U213*W213+R213-W213)</f>
        <v>8.5865078200617354E-2</v>
      </c>
      <c r="AC213" s="110">
        <f>(E213/(I213*(1-K213-L213))+M213*O213-P213*Q213)/((1-R213)*S213+U213*W213+R213-W213)</f>
        <v>0.10266176738311596</v>
      </c>
      <c r="AD213" s="31"/>
      <c r="AE213" s="99">
        <f t="shared" si="52"/>
        <v>8.8248995711587369E-2</v>
      </c>
      <c r="AF213" s="99">
        <f t="shared" si="53"/>
        <v>8.6898233882691411E-2</v>
      </c>
      <c r="AG213" s="99">
        <f t="shared" ref="AG213:AG241" si="62">(E213/(I213*(1-J213))+M213*O213-P213*Q213)/((1-R213)*T213+V213*W213+R213-W213)</f>
        <v>0.16486095014518534</v>
      </c>
      <c r="AH213" s="99">
        <f t="shared" ref="AH213:AH241" si="63">(E213/(I213*(1-K213-L213))+M213*O213-P213*Q213)/((1-R213)*T213+V213*W213+R213-W213)</f>
        <v>0.19711059337558268</v>
      </c>
    </row>
    <row r="214" spans="1:34">
      <c r="A214" s="30" t="s">
        <v>31</v>
      </c>
      <c r="B214" s="30">
        <v>1983</v>
      </c>
      <c r="C214" s="31">
        <v>-5.1305274974034285</v>
      </c>
      <c r="D214" s="31">
        <v>-5.6133764625389926</v>
      </c>
      <c r="E214" s="32">
        <f t="shared" si="57"/>
        <v>4.8284896513556405E-3</v>
      </c>
      <c r="F214" s="33">
        <v>4412.22678</v>
      </c>
      <c r="G214" s="33">
        <v>46703</v>
      </c>
      <c r="H214" s="32">
        <f t="shared" si="58"/>
        <v>0.20169765677272669</v>
      </c>
      <c r="I214" s="101">
        <v>0.19548609133586597</v>
      </c>
      <c r="J214" s="34">
        <v>0.48014923145026678</v>
      </c>
      <c r="K214" s="34">
        <v>0.48014923145026678</v>
      </c>
      <c r="L214" s="34">
        <v>0.15866962975190679</v>
      </c>
      <c r="M214" s="36">
        <v>1.91</v>
      </c>
      <c r="N214" s="103">
        <v>-3.2949999999999999</v>
      </c>
      <c r="O214" s="38">
        <f t="shared" si="46"/>
        <v>-3.295E-2</v>
      </c>
      <c r="P214" s="37">
        <v>1</v>
      </c>
      <c r="Q214" s="38">
        <v>-8.2084446715276396E-3</v>
      </c>
      <c r="R214" s="39">
        <v>0.6</v>
      </c>
      <c r="S214" s="37">
        <v>0.88</v>
      </c>
      <c r="T214" s="36">
        <v>0.65</v>
      </c>
      <c r="U214" s="36">
        <v>1.49</v>
      </c>
      <c r="V214" s="36">
        <v>0.8</v>
      </c>
      <c r="W214" s="39">
        <v>0.8</v>
      </c>
      <c r="Z214" s="98">
        <f t="shared" si="59"/>
        <v>-2.2906852812496679E-2</v>
      </c>
      <c r="AA214" s="98">
        <f t="shared" si="60"/>
        <v>-2.2340878937371481E-2</v>
      </c>
      <c r="AB214" s="98">
        <f t="shared" si="61"/>
        <v>-5.3665067394757975E-3</v>
      </c>
      <c r="AC214" s="110">
        <f t="shared" ref="AC214:AC241" si="64">(E214/(I214*(1-K214-L214))+M214*O214-P214*Q214)/((1-R214)*S214+U214*W214+R214-W214)</f>
        <v>1.0164021514775327E-2</v>
      </c>
      <c r="AD214" s="31"/>
      <c r="AE214" s="99">
        <f t="shared" si="52"/>
        <v>-4.3981157399993628E-2</v>
      </c>
      <c r="AF214" s="99">
        <f t="shared" si="53"/>
        <v>-4.2894487559753246E-2</v>
      </c>
      <c r="AG214" s="99">
        <f t="shared" si="62"/>
        <v>-1.0303692939793533E-2</v>
      </c>
      <c r="AH214" s="99">
        <f t="shared" si="63"/>
        <v>1.951492130836863E-2</v>
      </c>
    </row>
    <row r="215" spans="1:34">
      <c r="A215" s="30" t="s">
        <v>31</v>
      </c>
      <c r="B215" s="30">
        <v>1984</v>
      </c>
      <c r="C215" s="31">
        <v>-5.1373754986481162</v>
      </c>
      <c r="D215" s="31">
        <v>-5.2998129010469839</v>
      </c>
      <c r="E215" s="32">
        <f t="shared" si="57"/>
        <v>1.6243740239886772E-3</v>
      </c>
      <c r="F215" s="33">
        <v>4864.4499589999896</v>
      </c>
      <c r="G215" s="33">
        <v>45483</v>
      </c>
      <c r="H215" s="32">
        <f t="shared" si="58"/>
        <v>0.20169765677272669</v>
      </c>
      <c r="I215" s="101">
        <v>0.199343198440423</v>
      </c>
      <c r="J215" s="34">
        <v>0.51043215964263244</v>
      </c>
      <c r="K215" s="34">
        <v>0.51043215964263244</v>
      </c>
      <c r="L215" s="34">
        <v>0.19827651785474146</v>
      </c>
      <c r="M215" s="36">
        <v>1.91</v>
      </c>
      <c r="N215" s="103">
        <v>-2.097</v>
      </c>
      <c r="O215" s="38">
        <f t="shared" si="46"/>
        <v>-2.0969999999999999E-2</v>
      </c>
      <c r="P215" s="37">
        <v>1</v>
      </c>
      <c r="Q215" s="38">
        <v>-4.7657557404165492E-3</v>
      </c>
      <c r="R215" s="39">
        <v>0.6</v>
      </c>
      <c r="S215" s="37">
        <v>0.88</v>
      </c>
      <c r="T215" s="36">
        <v>0.65</v>
      </c>
      <c r="U215" s="36">
        <v>1.49</v>
      </c>
      <c r="V215" s="36">
        <v>0.8</v>
      </c>
      <c r="W215" s="39">
        <v>0.8</v>
      </c>
      <c r="Z215" s="98">
        <f t="shared" si="59"/>
        <v>-2.0262972184223755E-2</v>
      </c>
      <c r="AA215" s="98">
        <f t="shared" si="60"/>
        <v>-2.019219789750068E-2</v>
      </c>
      <c r="AB215" s="98">
        <f t="shared" si="61"/>
        <v>-1.387083835105193E-2</v>
      </c>
      <c r="AC215" s="110">
        <f t="shared" si="64"/>
        <v>-5.4410591472329097E-3</v>
      </c>
      <c r="AD215" s="31"/>
      <c r="AE215" s="99">
        <f t="shared" si="52"/>
        <v>-3.8904906593709612E-2</v>
      </c>
      <c r="AF215" s="99">
        <f t="shared" si="53"/>
        <v>-3.8769019963201305E-2</v>
      </c>
      <c r="AG215" s="99">
        <f t="shared" si="62"/>
        <v>-2.663200963401971E-2</v>
      </c>
      <c r="AH215" s="99">
        <f t="shared" si="63"/>
        <v>-1.0446833562687188E-2</v>
      </c>
    </row>
    <row r="216" spans="1:34">
      <c r="A216" s="30" t="s">
        <v>31</v>
      </c>
      <c r="B216" s="30">
        <v>1985</v>
      </c>
      <c r="C216" s="31">
        <v>-6.8422408308187554</v>
      </c>
      <c r="D216" s="31">
        <v>-5.2998129010469839</v>
      </c>
      <c r="E216" s="32">
        <f t="shared" si="57"/>
        <v>-1.5424279297717716E-2</v>
      </c>
      <c r="F216" s="33">
        <v>4536.4427850000002</v>
      </c>
      <c r="G216" s="33">
        <v>45132</v>
      </c>
      <c r="H216" s="32">
        <f t="shared" si="58"/>
        <v>0.20169765677272669</v>
      </c>
      <c r="I216" s="101">
        <v>0.191425706794773</v>
      </c>
      <c r="J216" s="34">
        <v>0.6047756932480729</v>
      </c>
      <c r="K216" s="34">
        <v>0.6047756932480729</v>
      </c>
      <c r="L216" s="34">
        <v>0.23456531999738525</v>
      </c>
      <c r="M216" s="36">
        <v>1.91</v>
      </c>
      <c r="N216" s="103">
        <v>-0.38400000000000001</v>
      </c>
      <c r="O216" s="38">
        <f t="shared" ref="O216:O277" si="65">N216/100</f>
        <v>-3.8400000000000001E-3</v>
      </c>
      <c r="P216" s="37">
        <v>1</v>
      </c>
      <c r="Q216" s="38">
        <v>-1.5119509339510625E-3</v>
      </c>
      <c r="R216" s="39">
        <v>0.6</v>
      </c>
      <c r="S216" s="37">
        <v>0.88</v>
      </c>
      <c r="T216" s="36">
        <v>0.65</v>
      </c>
      <c r="U216" s="36">
        <v>1.49</v>
      </c>
      <c r="V216" s="36">
        <v>0.8</v>
      </c>
      <c r="W216" s="39">
        <v>0.8</v>
      </c>
      <c r="Z216" s="98">
        <f t="shared" si="59"/>
        <v>-6.1231195796545748E-2</v>
      </c>
      <c r="AA216" s="98">
        <f t="shared" si="60"/>
        <v>-6.4284410855117338E-2</v>
      </c>
      <c r="AB216" s="98">
        <f t="shared" si="61"/>
        <v>-0.15602384019186782</v>
      </c>
      <c r="AC216" s="110">
        <f t="shared" si="64"/>
        <v>-0.37749668576159989</v>
      </c>
      <c r="AD216" s="31"/>
      <c r="AE216" s="99">
        <f t="shared" si="52"/>
        <v>-0.11756389592936786</v>
      </c>
      <c r="AF216" s="99">
        <f t="shared" si="53"/>
        <v>-0.12342606884182529</v>
      </c>
      <c r="AG216" s="99">
        <f t="shared" si="62"/>
        <v>-0.29956577316838623</v>
      </c>
      <c r="AH216" s="99">
        <f t="shared" si="63"/>
        <v>-0.72479363666227192</v>
      </c>
    </row>
    <row r="217" spans="1:34">
      <c r="A217" s="30" t="s">
        <v>31</v>
      </c>
      <c r="B217" s="30">
        <v>1986</v>
      </c>
      <c r="C217" s="31">
        <v>-3.1303271174156868</v>
      </c>
      <c r="D217" s="31">
        <v>-5.2998129010469839</v>
      </c>
      <c r="E217" s="32">
        <f t="shared" si="57"/>
        <v>2.1694857836312972E-2</v>
      </c>
      <c r="F217" s="33">
        <v>5660.4010619999899</v>
      </c>
      <c r="G217" s="33">
        <v>53103</v>
      </c>
      <c r="H217" s="32">
        <f t="shared" si="58"/>
        <v>0.20169765677272669</v>
      </c>
      <c r="I217" s="101">
        <v>0.20994185107413901</v>
      </c>
      <c r="J217" s="34">
        <v>0.29426088559377195</v>
      </c>
      <c r="K217" s="34">
        <v>0.29426088559377195</v>
      </c>
      <c r="L217" s="34">
        <v>0.21459200927630978</v>
      </c>
      <c r="M217" s="36">
        <v>1.91</v>
      </c>
      <c r="N217" s="103">
        <v>-0.66300000000000003</v>
      </c>
      <c r="O217" s="38">
        <f t="shared" si="65"/>
        <v>-6.6300000000000005E-3</v>
      </c>
      <c r="P217" s="37">
        <v>1</v>
      </c>
      <c r="Q217" s="38">
        <v>-1.6134772233317898E-3</v>
      </c>
      <c r="R217" s="39">
        <v>0.6</v>
      </c>
      <c r="S217" s="37">
        <v>0.88</v>
      </c>
      <c r="T217" s="36">
        <v>0.65</v>
      </c>
      <c r="U217" s="36">
        <v>1.49</v>
      </c>
      <c r="V217" s="36">
        <v>0.8</v>
      </c>
      <c r="W217" s="39">
        <v>0.8</v>
      </c>
      <c r="Z217" s="98">
        <f t="shared" si="59"/>
        <v>7.1809118854249163E-2</v>
      </c>
      <c r="AA217" s="98">
        <f t="shared" si="60"/>
        <v>6.8666397447448471E-2</v>
      </c>
      <c r="AB217" s="98">
        <f t="shared" si="61"/>
        <v>0.10072516830127863</v>
      </c>
      <c r="AC217" s="110">
        <f t="shared" si="64"/>
        <v>0.14832619140118203</v>
      </c>
      <c r="AD217" s="31"/>
      <c r="AE217" s="99">
        <f t="shared" si="52"/>
        <v>0.13787350820015842</v>
      </c>
      <c r="AF217" s="99">
        <f t="shared" si="53"/>
        <v>0.1318394830991011</v>
      </c>
      <c r="AG217" s="99">
        <f t="shared" si="62"/>
        <v>0.19339232313845497</v>
      </c>
      <c r="AH217" s="99">
        <f t="shared" si="63"/>
        <v>0.28478628749026952</v>
      </c>
    </row>
    <row r="218" spans="1:34">
      <c r="A218" s="30" t="s">
        <v>31</v>
      </c>
      <c r="B218" s="30">
        <v>1987</v>
      </c>
      <c r="C218" s="31">
        <v>-3.6492678566936165</v>
      </c>
      <c r="D218" s="31">
        <v>-5.2998129010469839</v>
      </c>
      <c r="E218" s="32">
        <f t="shared" si="57"/>
        <v>1.6505450443533673E-2</v>
      </c>
      <c r="F218" s="33">
        <v>6489.5310129999898</v>
      </c>
      <c r="G218" s="33">
        <v>61784</v>
      </c>
      <c r="H218" s="32">
        <f t="shared" si="58"/>
        <v>0.20169765677272669</v>
      </c>
      <c r="I218" s="101">
        <v>0.21504048687810901</v>
      </c>
      <c r="J218" s="34">
        <v>0.21924022609291116</v>
      </c>
      <c r="K218" s="34">
        <v>0.21924022609291116</v>
      </c>
      <c r="L218" s="34">
        <v>0.19002137179791198</v>
      </c>
      <c r="M218" s="36">
        <v>1.91</v>
      </c>
      <c r="N218" s="103">
        <v>-3.7679999999999998</v>
      </c>
      <c r="O218" s="38">
        <f t="shared" si="65"/>
        <v>-3.7679999999999998E-2</v>
      </c>
      <c r="P218" s="37">
        <v>1</v>
      </c>
      <c r="Q218" s="38">
        <v>2.0144118483825073E-3</v>
      </c>
      <c r="R218" s="39">
        <v>0.6</v>
      </c>
      <c r="S218" s="37">
        <v>0.88</v>
      </c>
      <c r="T218" s="36">
        <v>0.65</v>
      </c>
      <c r="U218" s="36">
        <v>1.49</v>
      </c>
      <c r="V218" s="36">
        <v>0.8</v>
      </c>
      <c r="W218" s="39">
        <v>0.8</v>
      </c>
      <c r="Z218" s="98">
        <f t="shared" si="59"/>
        <v>5.8403435610325845E-3</v>
      </c>
      <c r="AA218" s="98">
        <f t="shared" si="60"/>
        <v>2.0624042166289031E-3</v>
      </c>
      <c r="AB218" s="98">
        <f t="shared" si="61"/>
        <v>1.8098944857809426E-2</v>
      </c>
      <c r="AC218" s="110">
        <f t="shared" si="64"/>
        <v>4.1627631892900668E-2</v>
      </c>
      <c r="AD218" s="31"/>
      <c r="AE218" s="99">
        <f t="shared" si="52"/>
        <v>1.1213459637182564E-2</v>
      </c>
      <c r="AF218" s="99">
        <f t="shared" si="53"/>
        <v>3.9598160959274939E-3</v>
      </c>
      <c r="AG218" s="99">
        <f t="shared" si="62"/>
        <v>3.4749974126994106E-2</v>
      </c>
      <c r="AH218" s="99">
        <f t="shared" si="63"/>
        <v>7.9925053234369298E-2</v>
      </c>
    </row>
    <row r="219" spans="1:34">
      <c r="A219" s="30" t="s">
        <v>31</v>
      </c>
      <c r="B219" s="30">
        <v>1988</v>
      </c>
      <c r="C219" s="31">
        <v>-1.7355626629903331</v>
      </c>
      <c r="D219" s="31">
        <v>-4.6583850686387969</v>
      </c>
      <c r="E219" s="32">
        <f t="shared" si="57"/>
        <v>2.9228224056484637E-2</v>
      </c>
      <c r="F219" s="33">
        <v>5430.2875160000003</v>
      </c>
      <c r="G219" s="33">
        <v>71950</v>
      </c>
      <c r="H219" s="32">
        <f t="shared" si="58"/>
        <v>0.20169765677272669</v>
      </c>
      <c r="I219" s="101">
        <v>0.193569399164669</v>
      </c>
      <c r="J219" s="34">
        <v>6.2480966401784313E-2</v>
      </c>
      <c r="K219" s="34">
        <v>6.2480966401784313E-2</v>
      </c>
      <c r="L219" s="34">
        <v>0.16690824972516566</v>
      </c>
      <c r="M219" s="36">
        <v>1.91</v>
      </c>
      <c r="N219" s="103">
        <v>-0.67600000000000005</v>
      </c>
      <c r="O219" s="38">
        <f t="shared" si="65"/>
        <v>-6.7600000000000004E-3</v>
      </c>
      <c r="P219" s="37">
        <v>1</v>
      </c>
      <c r="Q219" s="38">
        <v>8.052076702399432E-3</v>
      </c>
      <c r="R219" s="39">
        <v>0.6</v>
      </c>
      <c r="S219" s="37">
        <v>0.88</v>
      </c>
      <c r="T219" s="36">
        <v>0.65</v>
      </c>
      <c r="U219" s="36">
        <v>1.49</v>
      </c>
      <c r="V219" s="36">
        <v>0.8</v>
      </c>
      <c r="W219" s="39">
        <v>0.8</v>
      </c>
      <c r="Z219" s="98">
        <f t="shared" si="59"/>
        <v>9.2222765810518914E-2</v>
      </c>
      <c r="AA219" s="98">
        <f t="shared" si="60"/>
        <v>9.6750313813016992E-2</v>
      </c>
      <c r="AB219" s="98">
        <f t="shared" si="61"/>
        <v>0.1042377666839877</v>
      </c>
      <c r="AC219" s="110">
        <f t="shared" si="64"/>
        <v>0.13019324785133327</v>
      </c>
      <c r="AD219" s="31"/>
      <c r="AE219" s="99">
        <f t="shared" si="52"/>
        <v>0.17706771035619634</v>
      </c>
      <c r="AF219" s="99">
        <f t="shared" si="53"/>
        <v>0.18576060252099263</v>
      </c>
      <c r="AG219" s="99">
        <f t="shared" si="62"/>
        <v>0.20013651203325641</v>
      </c>
      <c r="AH219" s="99">
        <f t="shared" si="63"/>
        <v>0.2499710358745599</v>
      </c>
    </row>
    <row r="220" spans="1:34">
      <c r="A220" s="30" t="s">
        <v>31</v>
      </c>
      <c r="B220" s="30">
        <v>1989</v>
      </c>
      <c r="C220" s="31">
        <v>-2.5079960951990543</v>
      </c>
      <c r="D220" s="31">
        <v>-4.6583850686387969</v>
      </c>
      <c r="E220" s="32">
        <f t="shared" si="57"/>
        <v>2.1503889734397427E-2</v>
      </c>
      <c r="F220" s="33">
        <v>7543.195146</v>
      </c>
      <c r="G220" s="33">
        <v>74564</v>
      </c>
      <c r="H220" s="32">
        <f t="shared" si="58"/>
        <v>0.20169765677272669</v>
      </c>
      <c r="I220" s="101">
        <v>0.18919238989137799</v>
      </c>
      <c r="J220" s="34">
        <v>0.12881387667248217</v>
      </c>
      <c r="K220" s="34">
        <v>0.12881387667248217</v>
      </c>
      <c r="L220" s="34">
        <v>0.22418335950935903</v>
      </c>
      <c r="M220" s="36">
        <v>1.91</v>
      </c>
      <c r="N220" s="103">
        <v>1.88</v>
      </c>
      <c r="O220" s="38">
        <f t="shared" si="65"/>
        <v>1.8799999999999997E-2</v>
      </c>
      <c r="P220" s="37">
        <v>1</v>
      </c>
      <c r="Q220" s="38">
        <v>8.1289809182064424E-3</v>
      </c>
      <c r="R220" s="39">
        <v>0.6</v>
      </c>
      <c r="S220" s="37">
        <v>0.88</v>
      </c>
      <c r="T220" s="36">
        <v>0.65</v>
      </c>
      <c r="U220" s="36">
        <v>1.49</v>
      </c>
      <c r="V220" s="36">
        <v>0.8</v>
      </c>
      <c r="W220" s="39">
        <v>0.8</v>
      </c>
      <c r="Z220" s="98">
        <f t="shared" si="59"/>
        <v>9.9995159098334327E-2</v>
      </c>
      <c r="AA220" s="98">
        <f t="shared" si="60"/>
        <v>0.10523847717594639</v>
      </c>
      <c r="AB220" s="98">
        <f t="shared" si="61"/>
        <v>0.11774296171417387</v>
      </c>
      <c r="AC220" s="110">
        <f t="shared" si="64"/>
        <v>0.1513786547548939</v>
      </c>
      <c r="AD220" s="31"/>
      <c r="AE220" s="99">
        <f t="shared" si="52"/>
        <v>0.19199070546880193</v>
      </c>
      <c r="AF220" s="99">
        <f t="shared" si="53"/>
        <v>0.20205787617781712</v>
      </c>
      <c r="AG220" s="99">
        <f t="shared" si="62"/>
        <v>0.22606648649121383</v>
      </c>
      <c r="AH220" s="99">
        <f t="shared" si="63"/>
        <v>0.29064701712939633</v>
      </c>
    </row>
    <row r="221" spans="1:34">
      <c r="A221" s="30" t="s">
        <v>31</v>
      </c>
      <c r="B221" s="30">
        <v>1990</v>
      </c>
      <c r="C221" s="31">
        <v>-3.4478703320715427</v>
      </c>
      <c r="D221" s="31">
        <v>-4.6583850686387969</v>
      </c>
      <c r="E221" s="32">
        <f t="shared" si="57"/>
        <v>1.2105147365672541E-2</v>
      </c>
      <c r="F221" s="33">
        <v>8059.6503190000003</v>
      </c>
      <c r="G221" s="33">
        <v>92195</v>
      </c>
      <c r="H221" s="32">
        <f t="shared" si="58"/>
        <v>0.20169765677272669</v>
      </c>
      <c r="I221" s="101">
        <v>0.17534491650350698</v>
      </c>
      <c r="J221" s="34">
        <v>0.15500197287556505</v>
      </c>
      <c r="K221" s="34">
        <v>0.15500197287556505</v>
      </c>
      <c r="L221" s="34">
        <v>0.18922088102414858</v>
      </c>
      <c r="M221" s="36">
        <v>1.91</v>
      </c>
      <c r="N221" s="103">
        <v>0.52700000000000002</v>
      </c>
      <c r="O221" s="38">
        <f t="shared" si="65"/>
        <v>5.2700000000000004E-3</v>
      </c>
      <c r="P221" s="37">
        <v>1</v>
      </c>
      <c r="Q221" s="38">
        <v>1.2300927097813226E-3</v>
      </c>
      <c r="R221" s="39">
        <v>0.6</v>
      </c>
      <c r="S221" s="37">
        <v>0.88</v>
      </c>
      <c r="T221" s="36">
        <v>0.65</v>
      </c>
      <c r="U221" s="36">
        <v>1.49</v>
      </c>
      <c r="V221" s="36">
        <v>0.8</v>
      </c>
      <c r="W221" s="39">
        <v>0.8</v>
      </c>
      <c r="Z221" s="98">
        <f t="shared" si="59"/>
        <v>5.1229098746753743E-2</v>
      </c>
      <c r="AA221" s="98">
        <f t="shared" si="60"/>
        <v>5.7940335525002544E-2</v>
      </c>
      <c r="AB221" s="98">
        <f t="shared" si="61"/>
        <v>6.7362684030041572E-2</v>
      </c>
      <c r="AC221" s="110">
        <f t="shared" si="64"/>
        <v>8.4902891273941281E-2</v>
      </c>
      <c r="AD221" s="31"/>
      <c r="AE221" s="99">
        <f t="shared" si="52"/>
        <v>9.8359869593767205E-2</v>
      </c>
      <c r="AF221" s="99">
        <f t="shared" si="53"/>
        <v>0.1112454442080049</v>
      </c>
      <c r="AG221" s="99">
        <f t="shared" si="62"/>
        <v>0.12933635333767984</v>
      </c>
      <c r="AH221" s="99">
        <f t="shared" si="63"/>
        <v>0.16301355124596728</v>
      </c>
    </row>
    <row r="222" spans="1:34">
      <c r="A222" s="30" t="s">
        <v>31</v>
      </c>
      <c r="B222" s="30">
        <v>1991</v>
      </c>
      <c r="C222" s="111">
        <v>-0.70529763933467116</v>
      </c>
      <c r="D222" s="31">
        <v>-4.6583850686387969</v>
      </c>
      <c r="E222" s="32">
        <f t="shared" si="57"/>
        <v>3.9530874293041258E-2</v>
      </c>
      <c r="F222" s="33">
        <v>8647.1496790000001</v>
      </c>
      <c r="G222" s="33">
        <v>99422</v>
      </c>
      <c r="H222" s="32">
        <f t="shared" si="58"/>
        <v>0.20169765677272669</v>
      </c>
      <c r="I222" s="101">
        <v>0.16847619223591501</v>
      </c>
      <c r="J222" s="34">
        <v>0.20800865226753984</v>
      </c>
      <c r="K222" s="34">
        <v>0.20800865226753984</v>
      </c>
      <c r="L222" s="34">
        <v>0.1929395300133856</v>
      </c>
      <c r="M222" s="36">
        <v>1.91</v>
      </c>
      <c r="N222" s="103">
        <v>2.0960000000000001</v>
      </c>
      <c r="O222" s="38">
        <f t="shared" si="65"/>
        <v>2.0959999999999999E-2</v>
      </c>
      <c r="P222" s="37">
        <v>1</v>
      </c>
      <c r="Q222" s="38">
        <v>7.2886606109432116E-3</v>
      </c>
      <c r="R222" s="39">
        <v>0.6</v>
      </c>
      <c r="S222" s="37">
        <v>0.88</v>
      </c>
      <c r="T222" s="36">
        <v>0.65</v>
      </c>
      <c r="U222" s="36">
        <v>1.49</v>
      </c>
      <c r="V222" s="36">
        <v>0.8</v>
      </c>
      <c r="W222" s="39">
        <v>0.8</v>
      </c>
      <c r="Z222" s="98">
        <f t="shared" si="59"/>
        <v>0.17019024238421421</v>
      </c>
      <c r="AA222" s="98">
        <f t="shared" si="60"/>
        <v>0.19894545172849024</v>
      </c>
      <c r="AB222" s="98">
        <f t="shared" si="61"/>
        <v>0.24479758811803859</v>
      </c>
      <c r="AC222" s="110">
        <f t="shared" si="64"/>
        <v>0.31579377132270847</v>
      </c>
      <c r="AD222" s="31"/>
      <c r="AE222" s="99">
        <f t="shared" si="52"/>
        <v>0.32676526537769135</v>
      </c>
      <c r="AF222" s="99">
        <f t="shared" si="53"/>
        <v>0.38197526731870129</v>
      </c>
      <c r="AG222" s="99">
        <f t="shared" si="62"/>
        <v>0.47001136918663416</v>
      </c>
      <c r="AH222" s="99">
        <f t="shared" si="63"/>
        <v>0.60632404093960035</v>
      </c>
    </row>
    <row r="223" spans="1:34">
      <c r="A223" s="30" t="s">
        <v>31</v>
      </c>
      <c r="B223" s="30">
        <v>1992</v>
      </c>
      <c r="C223" s="111">
        <v>-1.4182254336914166</v>
      </c>
      <c r="D223" s="31">
        <v>-4.0040526628127555</v>
      </c>
      <c r="E223" s="32">
        <f t="shared" si="57"/>
        <v>2.5858272291213388E-2</v>
      </c>
      <c r="F223" s="33">
        <v>9838.2603209999907</v>
      </c>
      <c r="G223" s="33">
        <v>109556</v>
      </c>
      <c r="H223" s="32">
        <f t="shared" si="58"/>
        <v>0.20169765677272669</v>
      </c>
      <c r="I223" s="101">
        <v>0.17653452164225703</v>
      </c>
      <c r="J223" s="34">
        <v>0.20640777269476043</v>
      </c>
      <c r="K223" s="34">
        <v>0.20640777269476043</v>
      </c>
      <c r="L223" s="34">
        <v>0.19686994313435466</v>
      </c>
      <c r="M223" s="36">
        <v>1.91</v>
      </c>
      <c r="N223" s="103">
        <v>1.075</v>
      </c>
      <c r="O223" s="38">
        <f t="shared" si="65"/>
        <v>1.0749999999999999E-2</v>
      </c>
      <c r="P223" s="37">
        <v>1</v>
      </c>
      <c r="Q223" s="38">
        <v>-5.40501423873454E-4</v>
      </c>
      <c r="R223" s="39">
        <v>0.6</v>
      </c>
      <c r="S223" s="37">
        <v>0.88</v>
      </c>
      <c r="T223" s="36">
        <v>0.65</v>
      </c>
      <c r="U223" s="36">
        <v>1.49</v>
      </c>
      <c r="V223" s="36">
        <v>0.8</v>
      </c>
      <c r="W223" s="39">
        <v>0.8</v>
      </c>
      <c r="Z223" s="98">
        <f t="shared" si="59"/>
        <v>0.11106855525464884</v>
      </c>
      <c r="AA223" s="98">
        <f t="shared" si="60"/>
        <v>0.12466528569326348</v>
      </c>
      <c r="AB223" s="98">
        <f t="shared" si="61"/>
        <v>0.15301177192989912</v>
      </c>
      <c r="AC223" s="110">
        <f t="shared" si="64"/>
        <v>0.1983203407585947</v>
      </c>
      <c r="AD223" s="31"/>
      <c r="AE223" s="99">
        <f t="shared" si="52"/>
        <v>0.21325162608892581</v>
      </c>
      <c r="AF223" s="99">
        <f t="shared" si="53"/>
        <v>0.23935734853106588</v>
      </c>
      <c r="AG223" s="99">
        <f t="shared" si="62"/>
        <v>0.29378260210540635</v>
      </c>
      <c r="AH223" s="99">
        <f t="shared" si="63"/>
        <v>0.38077505425650188</v>
      </c>
    </row>
    <row r="224" spans="1:34">
      <c r="A224" s="30" t="s">
        <v>31</v>
      </c>
      <c r="B224" s="30">
        <v>1993</v>
      </c>
      <c r="C224" s="111">
        <v>-1.4499524414840959</v>
      </c>
      <c r="D224" s="31">
        <v>-4.0040526628127555</v>
      </c>
      <c r="E224" s="32">
        <f t="shared" si="57"/>
        <v>2.5541002213286593E-2</v>
      </c>
      <c r="F224" s="33">
        <v>8783.7059869999903</v>
      </c>
      <c r="G224" s="33">
        <v>102608</v>
      </c>
      <c r="H224" s="32">
        <f t="shared" si="58"/>
        <v>0.20169765677272669</v>
      </c>
      <c r="I224" s="101">
        <v>0.166674237369937</v>
      </c>
      <c r="J224" s="34">
        <v>0.23756925426244088</v>
      </c>
      <c r="K224" s="34">
        <v>0.23756925426244088</v>
      </c>
      <c r="L224" s="34">
        <v>0.15414275163700297</v>
      </c>
      <c r="M224" s="36">
        <v>1.91</v>
      </c>
      <c r="N224" s="103">
        <v>-2.448</v>
      </c>
      <c r="O224" s="38">
        <f t="shared" si="65"/>
        <v>-2.4479999999999998E-2</v>
      </c>
      <c r="P224" s="37">
        <v>1</v>
      </c>
      <c r="Q224" s="38">
        <v>-2.462328374282783E-2</v>
      </c>
      <c r="R224" s="39">
        <v>0.6</v>
      </c>
      <c r="S224" s="37">
        <v>0.88</v>
      </c>
      <c r="T224" s="36">
        <v>0.65</v>
      </c>
      <c r="U224" s="36">
        <v>1.49</v>
      </c>
      <c r="V224" s="36">
        <v>0.8</v>
      </c>
      <c r="W224" s="39">
        <v>0.8</v>
      </c>
      <c r="Z224" s="98">
        <f t="shared" si="59"/>
        <v>7.7750462982096882E-2</v>
      </c>
      <c r="AA224" s="98">
        <f t="shared" si="60"/>
        <v>9.7548762096853633E-2</v>
      </c>
      <c r="AB224" s="98">
        <f t="shared" si="61"/>
        <v>0.13307588369496007</v>
      </c>
      <c r="AC224" s="110">
        <f t="shared" si="64"/>
        <v>0.17097103545465808</v>
      </c>
      <c r="AD224" s="31"/>
      <c r="AE224" s="99">
        <f t="shared" si="52"/>
        <v>0.14928088892562602</v>
      </c>
      <c r="AF224" s="99">
        <f t="shared" si="53"/>
        <v>0.18729362322595899</v>
      </c>
      <c r="AG224" s="99">
        <f t="shared" si="62"/>
        <v>0.25550569669432338</v>
      </c>
      <c r="AH224" s="99">
        <f t="shared" si="63"/>
        <v>0.32826438807294356</v>
      </c>
    </row>
    <row r="225" spans="1:34">
      <c r="A225" s="30" t="s">
        <v>31</v>
      </c>
      <c r="B225" s="30">
        <v>1994</v>
      </c>
      <c r="C225" s="111">
        <v>-1.0240205688141149</v>
      </c>
      <c r="D225" s="31">
        <v>-4.0040526628127555</v>
      </c>
      <c r="E225" s="32">
        <f t="shared" si="57"/>
        <v>2.9800320939986403E-2</v>
      </c>
      <c r="F225" s="33">
        <v>9399.5358990000004</v>
      </c>
      <c r="G225" s="33">
        <v>109824</v>
      </c>
      <c r="H225" s="32">
        <f t="shared" si="58"/>
        <v>0.20169765677272669</v>
      </c>
      <c r="I225" s="101">
        <v>0.17139520445407899</v>
      </c>
      <c r="J225" s="34">
        <v>0.18561953367908066</v>
      </c>
      <c r="K225" s="34">
        <v>0.18561953367908066</v>
      </c>
      <c r="L225" s="34">
        <v>0.11561438594837027</v>
      </c>
      <c r="M225" s="36">
        <v>1.91</v>
      </c>
      <c r="N225" s="103">
        <v>-2.6909999999999998</v>
      </c>
      <c r="O225" s="38">
        <f t="shared" si="65"/>
        <v>-2.691E-2</v>
      </c>
      <c r="P225" s="37">
        <v>1</v>
      </c>
      <c r="Q225" s="38">
        <v>-1.7152708933053741E-2</v>
      </c>
      <c r="R225" s="39">
        <v>0.6</v>
      </c>
      <c r="S225" s="37">
        <v>0.88</v>
      </c>
      <c r="T225" s="36">
        <v>0.65</v>
      </c>
      <c r="U225" s="36">
        <v>1.49</v>
      </c>
      <c r="V225" s="36">
        <v>0.8</v>
      </c>
      <c r="W225" s="39">
        <v>0.8</v>
      </c>
      <c r="Z225" s="98">
        <f t="shared" si="59"/>
        <v>8.4450960613479745E-2</v>
      </c>
      <c r="AA225" s="98">
        <f t="shared" si="60"/>
        <v>0.10388664911214897</v>
      </c>
      <c r="AB225" s="98">
        <f t="shared" si="61"/>
        <v>0.13337288498332445</v>
      </c>
      <c r="AC225" s="110">
        <f t="shared" si="64"/>
        <v>0.15965593246835438</v>
      </c>
      <c r="AD225" s="31"/>
      <c r="AE225" s="99">
        <f t="shared" si="52"/>
        <v>0.16214584437788113</v>
      </c>
      <c r="AF225" s="99">
        <f t="shared" si="53"/>
        <v>0.19946236629532604</v>
      </c>
      <c r="AG225" s="99">
        <f t="shared" si="62"/>
        <v>0.25607593916798299</v>
      </c>
      <c r="AH225" s="99">
        <f t="shared" si="63"/>
        <v>0.30653939033924049</v>
      </c>
    </row>
    <row r="226" spans="1:34">
      <c r="A226" s="30" t="s">
        <v>31</v>
      </c>
      <c r="B226" s="30">
        <v>1995</v>
      </c>
      <c r="C226" s="111">
        <v>-3.5700340164636795</v>
      </c>
      <c r="D226" s="31">
        <v>-4.0040526628127555</v>
      </c>
      <c r="E226" s="32">
        <f t="shared" si="57"/>
        <v>4.3401864634907607E-3</v>
      </c>
      <c r="F226" s="33">
        <v>10954.619994000001</v>
      </c>
      <c r="G226" s="33">
        <v>128895.00000000001</v>
      </c>
      <c r="H226" s="32">
        <f t="shared" si="58"/>
        <v>0.20169765677272669</v>
      </c>
      <c r="I226" s="101">
        <v>0.17115346607068399</v>
      </c>
      <c r="J226" s="34">
        <v>0.13958875363765669</v>
      </c>
      <c r="K226" s="34">
        <v>0.13958875363765669</v>
      </c>
      <c r="L226" s="34">
        <v>0.13701989285501967</v>
      </c>
      <c r="M226" s="36">
        <v>1.91</v>
      </c>
      <c r="N226" s="103">
        <v>-3.1509999999999998</v>
      </c>
      <c r="O226" s="38">
        <f t="shared" si="65"/>
        <v>-3.1509999999999996E-2</v>
      </c>
      <c r="P226" s="37">
        <v>1</v>
      </c>
      <c r="Q226" s="38">
        <v>-1.309442122901568E-2</v>
      </c>
      <c r="R226" s="39">
        <v>0.6</v>
      </c>
      <c r="S226" s="37">
        <v>0.88</v>
      </c>
      <c r="T226" s="36">
        <v>0.65</v>
      </c>
      <c r="U226" s="36">
        <v>1.49</v>
      </c>
      <c r="V226" s="36">
        <v>0.8</v>
      </c>
      <c r="W226" s="39">
        <v>0.8</v>
      </c>
      <c r="Z226" s="98">
        <f t="shared" si="59"/>
        <v>-1.9026339073228798E-2</v>
      </c>
      <c r="AA226" s="98">
        <f t="shared" si="60"/>
        <v>-1.6169069670246873E-2</v>
      </c>
      <c r="AB226" s="98">
        <f t="shared" si="61"/>
        <v>-1.3108038359198436E-2</v>
      </c>
      <c r="AC226" s="110">
        <f t="shared" si="64"/>
        <v>-8.9544098412303597E-3</v>
      </c>
      <c r="AD226" s="31"/>
      <c r="AE226" s="99">
        <f t="shared" si="52"/>
        <v>-3.6530571020599298E-2</v>
      </c>
      <c r="AF226" s="99">
        <f t="shared" si="53"/>
        <v>-3.1044613766874E-2</v>
      </c>
      <c r="AG226" s="99">
        <f t="shared" si="62"/>
        <v>-2.5167433649661002E-2</v>
      </c>
      <c r="AH226" s="99">
        <f t="shared" si="63"/>
        <v>-1.7192466895162292E-2</v>
      </c>
    </row>
    <row r="227" spans="1:34">
      <c r="A227" s="30" t="s">
        <v>31</v>
      </c>
      <c r="B227" s="30">
        <v>1996</v>
      </c>
      <c r="C227" s="111">
        <v>-4.748072457064195</v>
      </c>
      <c r="D227" s="31">
        <v>-3.4083576615051485</v>
      </c>
      <c r="E227" s="32">
        <f t="shared" si="57"/>
        <v>-1.3397147955590464E-2</v>
      </c>
      <c r="F227" s="33">
        <v>11879.594375000001</v>
      </c>
      <c r="G227" s="33">
        <v>136273</v>
      </c>
      <c r="H227" s="32">
        <f t="shared" si="58"/>
        <v>0.20169765677272669</v>
      </c>
      <c r="I227" s="101">
        <v>0.17022690755501402</v>
      </c>
      <c r="J227" s="34">
        <v>0.17931191165150623</v>
      </c>
      <c r="K227" s="34">
        <v>0.17931191165150623</v>
      </c>
      <c r="L227" s="34">
        <v>0.17033277593962917</v>
      </c>
      <c r="M227" s="36">
        <v>1.91</v>
      </c>
      <c r="N227" s="103">
        <v>-3.117</v>
      </c>
      <c r="O227" s="38">
        <f t="shared" si="65"/>
        <v>-3.117E-2</v>
      </c>
      <c r="P227" s="37">
        <v>1</v>
      </c>
      <c r="Q227" s="38">
        <v>-1.589560762998175E-2</v>
      </c>
      <c r="R227" s="39">
        <v>0.6</v>
      </c>
      <c r="S227" s="37">
        <v>0.88</v>
      </c>
      <c r="T227" s="36">
        <v>0.65</v>
      </c>
      <c r="U227" s="36">
        <v>1.49</v>
      </c>
      <c r="V227" s="36">
        <v>0.8</v>
      </c>
      <c r="W227" s="39">
        <v>0.8</v>
      </c>
      <c r="Z227" s="98">
        <f t="shared" si="59"/>
        <v>-8.1890642811049297E-2</v>
      </c>
      <c r="AA227" s="98">
        <f t="shared" si="60"/>
        <v>-9.1027379406998871E-2</v>
      </c>
      <c r="AB227" s="98">
        <f t="shared" si="61"/>
        <v>-0.10382166043951165</v>
      </c>
      <c r="AC227" s="110">
        <f t="shared" si="64"/>
        <v>-0.12250929261897799</v>
      </c>
      <c r="AD227" s="31"/>
      <c r="AE227" s="99">
        <f t="shared" si="52"/>
        <v>-0.15723003419721468</v>
      </c>
      <c r="AF227" s="99">
        <f t="shared" si="53"/>
        <v>-0.17477256846143785</v>
      </c>
      <c r="AG227" s="99">
        <f t="shared" si="62"/>
        <v>-0.19933758804386237</v>
      </c>
      <c r="AH227" s="99">
        <f t="shared" si="63"/>
        <v>-0.23521784182843775</v>
      </c>
    </row>
    <row r="228" spans="1:34">
      <c r="A228" s="30" t="s">
        <v>31</v>
      </c>
      <c r="B228" s="30">
        <v>1997</v>
      </c>
      <c r="C228" s="111">
        <v>-4.438680867292347</v>
      </c>
      <c r="D228" s="31">
        <v>-3.4083576615051485</v>
      </c>
      <c r="E228" s="32">
        <f t="shared" si="57"/>
        <v>-1.0303232057871986E-2</v>
      </c>
      <c r="F228" s="33">
        <v>11166.989637000001</v>
      </c>
      <c r="G228" s="33">
        <v>133128</v>
      </c>
      <c r="H228" s="32">
        <f t="shared" si="58"/>
        <v>0.20169765677272669</v>
      </c>
      <c r="I228" s="101">
        <v>0.19131148730372799</v>
      </c>
      <c r="J228" s="34">
        <v>0.12131734119574482</v>
      </c>
      <c r="K228" s="34">
        <v>0.12131734119574482</v>
      </c>
      <c r="L228" s="34">
        <v>0.1037772597718693</v>
      </c>
      <c r="M228" s="36">
        <v>1.91</v>
      </c>
      <c r="N228" s="103">
        <v>-1.9570000000000001</v>
      </c>
      <c r="O228" s="38">
        <f t="shared" si="65"/>
        <v>-1.9570000000000001E-2</v>
      </c>
      <c r="P228" s="37">
        <v>1</v>
      </c>
      <c r="Q228" s="38">
        <v>-1.04614111597449E-2</v>
      </c>
      <c r="R228" s="39">
        <v>0.6</v>
      </c>
      <c r="S228" s="37">
        <v>0.88</v>
      </c>
      <c r="T228" s="36">
        <v>0.65</v>
      </c>
      <c r="U228" s="36">
        <v>1.49</v>
      </c>
      <c r="V228" s="36">
        <v>0.8</v>
      </c>
      <c r="W228" s="39">
        <v>0.8</v>
      </c>
      <c r="Z228" s="98">
        <f t="shared" si="59"/>
        <v>-5.8035599616770454E-2</v>
      </c>
      <c r="AA228" s="98">
        <f t="shared" si="60"/>
        <v>-6.0099020000797823E-2</v>
      </c>
      <c r="AB228" s="98">
        <f t="shared" si="61"/>
        <v>-6.5631552744450428E-2</v>
      </c>
      <c r="AC228" s="110">
        <f t="shared" si="64"/>
        <v>-7.1738928228924775E-2</v>
      </c>
      <c r="AD228" s="31"/>
      <c r="AE228" s="99">
        <f t="shared" si="52"/>
        <v>-0.11142835126419928</v>
      </c>
      <c r="AF228" s="99">
        <f t="shared" si="53"/>
        <v>-0.11539011840153184</v>
      </c>
      <c r="AG228" s="99">
        <f t="shared" si="62"/>
        <v>-0.12601258126934484</v>
      </c>
      <c r="AH228" s="99">
        <f t="shared" si="63"/>
        <v>-0.13773874219953561</v>
      </c>
    </row>
    <row r="229" spans="1:34">
      <c r="A229" s="30" t="s">
        <v>31</v>
      </c>
      <c r="B229" s="30">
        <v>1998</v>
      </c>
      <c r="C229" s="111">
        <v>-3.1642274554249878</v>
      </c>
      <c r="D229" s="31">
        <v>-3.4083576615051485</v>
      </c>
      <c r="E229" s="32">
        <f t="shared" si="57"/>
        <v>2.4413020608016066E-3</v>
      </c>
      <c r="F229" s="33">
        <v>10867.735420000001</v>
      </c>
      <c r="G229" s="33">
        <v>133869</v>
      </c>
      <c r="H229" s="32">
        <f t="shared" si="58"/>
        <v>0.20169765677272669</v>
      </c>
      <c r="I229" s="101">
        <v>0.19285142366788702</v>
      </c>
      <c r="J229" s="34">
        <v>0.12056621222771426</v>
      </c>
      <c r="K229" s="34">
        <v>0.12056621222771426</v>
      </c>
      <c r="M229" s="36">
        <v>1.91</v>
      </c>
      <c r="N229" s="103">
        <v>-1.401</v>
      </c>
      <c r="O229" s="38">
        <f t="shared" si="65"/>
        <v>-1.401E-2</v>
      </c>
      <c r="P229" s="37">
        <v>1</v>
      </c>
      <c r="Q229" s="38">
        <v>-5.342362479875129E-3</v>
      </c>
      <c r="R229" s="39">
        <v>0.6</v>
      </c>
      <c r="S229" s="37">
        <v>0.88</v>
      </c>
      <c r="T229" s="36">
        <v>0.65</v>
      </c>
      <c r="U229" s="36">
        <v>1.49</v>
      </c>
      <c r="V229" s="36">
        <v>0.8</v>
      </c>
      <c r="W229" s="39">
        <v>0.8</v>
      </c>
      <c r="Z229" s="98">
        <f t="shared" si="59"/>
        <v>-6.9292912591316317E-3</v>
      </c>
      <c r="AA229" s="98">
        <f t="shared" si="60"/>
        <v>-6.516189612485279E-3</v>
      </c>
      <c r="AB229" s="98">
        <f t="shared" si="61"/>
        <v>-5.224905315541835E-3</v>
      </c>
      <c r="AC229" s="110">
        <f t="shared" si="64"/>
        <v>-5.224905315541835E-3</v>
      </c>
      <c r="AD229" s="31"/>
      <c r="AE229" s="99">
        <f t="shared" si="52"/>
        <v>-1.3304239217532734E-2</v>
      </c>
      <c r="AF229" s="99">
        <f t="shared" si="53"/>
        <v>-1.2511084055971738E-2</v>
      </c>
      <c r="AG229" s="99">
        <f t="shared" si="62"/>
        <v>-1.0031818205840324E-2</v>
      </c>
      <c r="AH229" s="99">
        <f t="shared" si="63"/>
        <v>-1.0031818205840324E-2</v>
      </c>
    </row>
    <row r="230" spans="1:34">
      <c r="A230" s="30" t="s">
        <v>31</v>
      </c>
      <c r="B230" s="30">
        <v>1999</v>
      </c>
      <c r="C230" s="111">
        <v>-4.6183220876862503</v>
      </c>
      <c r="D230" s="31">
        <v>-3.4083576615051485</v>
      </c>
      <c r="E230" s="32">
        <f t="shared" si="57"/>
        <v>-1.2099644261811017E-2</v>
      </c>
      <c r="F230" s="33">
        <v>11035.073886</v>
      </c>
      <c r="G230" s="33">
        <v>137829</v>
      </c>
      <c r="H230" s="32">
        <f t="shared" si="58"/>
        <v>0.20169765677272669</v>
      </c>
      <c r="I230" s="101">
        <v>0.21785608690241301</v>
      </c>
      <c r="J230" s="34">
        <v>7.9622975083403907E-2</v>
      </c>
      <c r="K230" s="34">
        <v>7.9622975083403907E-2</v>
      </c>
      <c r="L230" s="34">
        <v>3.4942083117947033E-2</v>
      </c>
      <c r="M230" s="36">
        <v>1.91</v>
      </c>
      <c r="N230" s="103">
        <v>-1.9319999999999999</v>
      </c>
      <c r="O230" s="38">
        <f t="shared" si="65"/>
        <v>-1.932E-2</v>
      </c>
      <c r="P230" s="37">
        <v>1</v>
      </c>
      <c r="Q230" s="38">
        <v>-2.6215192833097868E-4</v>
      </c>
      <c r="R230" s="39">
        <v>0.6</v>
      </c>
      <c r="S230" s="37">
        <v>0.88</v>
      </c>
      <c r="T230" s="36">
        <v>0.65</v>
      </c>
      <c r="U230" s="36">
        <v>1.49</v>
      </c>
      <c r="V230" s="36">
        <v>0.8</v>
      </c>
      <c r="W230" s="39">
        <v>0.8</v>
      </c>
      <c r="Z230" s="98">
        <f t="shared" si="59"/>
        <v>-7.1895882121640761E-2</v>
      </c>
      <c r="AA230" s="98">
        <f t="shared" si="60"/>
        <v>-6.8585318439326068E-2</v>
      </c>
      <c r="AB230" s="98">
        <f t="shared" si="61"/>
        <v>-7.2160320252586382E-2</v>
      </c>
      <c r="AC230" s="110">
        <f t="shared" si="64"/>
        <v>-7.3932182690645873E-2</v>
      </c>
      <c r="AD230" s="31"/>
      <c r="AE230" s="99">
        <f t="shared" si="52"/>
        <v>-0.13804009367355027</v>
      </c>
      <c r="AF230" s="99">
        <f t="shared" si="53"/>
        <v>-0.13168381140350607</v>
      </c>
      <c r="AG230" s="99">
        <f t="shared" si="62"/>
        <v>-0.13854781488496587</v>
      </c>
      <c r="AH230" s="99">
        <f t="shared" si="63"/>
        <v>-0.14194979076604011</v>
      </c>
    </row>
    <row r="231" spans="1:34">
      <c r="A231" s="30" t="s">
        <v>31</v>
      </c>
      <c r="B231" s="30">
        <v>2000</v>
      </c>
      <c r="C231" s="111">
        <v>-7.652733801085402</v>
      </c>
      <c r="D231" s="31">
        <v>-3.9638746788706478</v>
      </c>
      <c r="E231" s="32">
        <f t="shared" si="57"/>
        <v>-3.6888591222147542E-2</v>
      </c>
      <c r="F231" s="33">
        <v>10964.488448</v>
      </c>
      <c r="G231" s="33">
        <v>127604</v>
      </c>
      <c r="H231" s="32">
        <f t="shared" si="58"/>
        <v>0.20169765677272669</v>
      </c>
      <c r="I231" s="101">
        <v>0.24861866290972301</v>
      </c>
      <c r="J231" s="34">
        <v>0.1709962271851323</v>
      </c>
      <c r="K231" s="34">
        <v>0.1709962271851323</v>
      </c>
      <c r="L231" s="34">
        <v>4.063244396741237E-2</v>
      </c>
      <c r="M231" s="36">
        <v>1.91</v>
      </c>
      <c r="N231" s="103">
        <v>-2.2949999999999999</v>
      </c>
      <c r="O231" s="38">
        <f t="shared" si="65"/>
        <v>-2.2949999999999998E-2</v>
      </c>
      <c r="P231" s="37">
        <v>1</v>
      </c>
      <c r="Q231" s="38">
        <v>1.2121210419570981E-2</v>
      </c>
      <c r="R231" s="39">
        <v>0.6</v>
      </c>
      <c r="S231" s="37">
        <v>0.88</v>
      </c>
      <c r="T231" s="36">
        <v>0.65</v>
      </c>
      <c r="U231" s="36">
        <v>1.49</v>
      </c>
      <c r="V231" s="36">
        <v>0.8</v>
      </c>
      <c r="W231" s="39">
        <v>0.8</v>
      </c>
      <c r="Z231" s="98">
        <f t="shared" si="59"/>
        <v>-0.17771297604237302</v>
      </c>
      <c r="AA231" s="98">
        <f t="shared" si="60"/>
        <v>-0.15203117140047581</v>
      </c>
      <c r="AB231" s="98">
        <f t="shared" si="61"/>
        <v>-0.17480253804267482</v>
      </c>
      <c r="AC231" s="110">
        <f t="shared" si="64"/>
        <v>-0.18166602307732424</v>
      </c>
      <c r="AD231" s="31"/>
      <c r="AE231" s="99">
        <f t="shared" si="52"/>
        <v>-0.34120891400135622</v>
      </c>
      <c r="AF231" s="99">
        <f t="shared" si="53"/>
        <v>-0.29189984908891359</v>
      </c>
      <c r="AG231" s="99">
        <f t="shared" si="62"/>
        <v>-0.33562087304193566</v>
      </c>
      <c r="AH231" s="99">
        <f t="shared" si="63"/>
        <v>-0.34879876430846257</v>
      </c>
    </row>
    <row r="232" spans="1:34">
      <c r="A232" s="30" t="s">
        <v>31</v>
      </c>
      <c r="B232" s="30">
        <v>2001</v>
      </c>
      <c r="C232" s="111">
        <v>-6.8781056400283349</v>
      </c>
      <c r="D232" s="31">
        <v>-3.9638746788706478</v>
      </c>
      <c r="E232" s="32">
        <f t="shared" si="57"/>
        <v>-2.9142309611576871E-2</v>
      </c>
      <c r="F232" s="33">
        <v>10302.860546</v>
      </c>
      <c r="G232" s="33">
        <v>131144</v>
      </c>
      <c r="H232" s="32">
        <f t="shared" si="58"/>
        <v>0.20169765677272669</v>
      </c>
      <c r="I232" s="101">
        <v>0.24029846771004698</v>
      </c>
      <c r="J232" s="34">
        <v>0.17045687536181189</v>
      </c>
      <c r="K232" s="34">
        <v>0.17045687536181189</v>
      </c>
      <c r="L232" s="34">
        <v>7.9333176611799783E-2</v>
      </c>
      <c r="M232" s="36">
        <v>1.91</v>
      </c>
      <c r="N232" s="103">
        <v>-2.0819999999999999</v>
      </c>
      <c r="O232" s="38">
        <f t="shared" si="65"/>
        <v>-2.0819999999999998E-2</v>
      </c>
      <c r="P232" s="37">
        <v>1</v>
      </c>
      <c r="Q232" s="38">
        <v>9.6571670946800862E-3</v>
      </c>
      <c r="R232" s="39">
        <v>0.6</v>
      </c>
      <c r="S232" s="37">
        <v>0.88</v>
      </c>
      <c r="T232" s="36">
        <v>0.65</v>
      </c>
      <c r="U232" s="36">
        <v>1.49</v>
      </c>
      <c r="V232" s="36">
        <v>0.8</v>
      </c>
      <c r="W232" s="39">
        <v>0.8</v>
      </c>
      <c r="Z232" s="98">
        <f t="shared" si="59"/>
        <v>-0.14427714617729007</v>
      </c>
      <c r="AA232" s="98">
        <f t="shared" si="60"/>
        <v>-0.12700806331375439</v>
      </c>
      <c r="AB232" s="98">
        <f t="shared" si="61"/>
        <v>-0.14554975061721276</v>
      </c>
      <c r="AC232" s="110">
        <f t="shared" si="64"/>
        <v>-0.15705263501310843</v>
      </c>
      <c r="AD232" s="31"/>
      <c r="AE232" s="99">
        <f t="shared" si="52"/>
        <v>-0.27701212066039699</v>
      </c>
      <c r="AF232" s="99">
        <f t="shared" si="53"/>
        <v>-0.24385548156240847</v>
      </c>
      <c r="AG232" s="99">
        <f t="shared" si="62"/>
        <v>-0.27945552118504852</v>
      </c>
      <c r="AH232" s="99">
        <f t="shared" si="63"/>
        <v>-0.30154105922516822</v>
      </c>
    </row>
    <row r="233" spans="1:34">
      <c r="A233" s="30" t="s">
        <v>31</v>
      </c>
      <c r="B233" s="30">
        <v>2002</v>
      </c>
      <c r="C233" s="111">
        <v>-7.1897822905637945</v>
      </c>
      <c r="D233" s="31">
        <v>-3.9638746788706478</v>
      </c>
      <c r="E233" s="32">
        <f t="shared" si="57"/>
        <v>-3.2259076116931469E-2</v>
      </c>
      <c r="F233" s="33">
        <v>10765.813901</v>
      </c>
      <c r="G233" s="33">
        <v>147910</v>
      </c>
      <c r="H233" s="32">
        <f t="shared" si="58"/>
        <v>0.20169765677272669</v>
      </c>
      <c r="I233" s="101">
        <v>0.21073258814950802</v>
      </c>
      <c r="J233" s="34">
        <v>0.19233908075106265</v>
      </c>
      <c r="K233" s="34">
        <v>0.19233908075106265</v>
      </c>
      <c r="L233" s="34">
        <v>9.2498734178083158E-2</v>
      </c>
      <c r="M233" s="36">
        <v>1.91</v>
      </c>
      <c r="N233" s="103">
        <v>-1.5609999999999999</v>
      </c>
      <c r="O233" s="38">
        <f t="shared" si="65"/>
        <v>-1.5609999999999999E-2</v>
      </c>
      <c r="P233" s="37">
        <v>1</v>
      </c>
      <c r="Q233" s="38">
        <v>3.8884583057700482E-4</v>
      </c>
      <c r="R233" s="39">
        <v>0.6</v>
      </c>
      <c r="S233" s="37">
        <v>0.88</v>
      </c>
      <c r="T233" s="36">
        <v>0.65</v>
      </c>
      <c r="U233" s="36">
        <v>1.49</v>
      </c>
      <c r="V233" s="36">
        <v>0.8</v>
      </c>
      <c r="W233" s="39">
        <v>0.8</v>
      </c>
      <c r="Z233" s="98">
        <f t="shared" si="59"/>
        <v>-0.14147450082606866</v>
      </c>
      <c r="AA233" s="98">
        <f t="shared" si="60"/>
        <v>-0.13637244788194802</v>
      </c>
      <c r="AB233" s="98">
        <f t="shared" si="61"/>
        <v>-0.16349680306391939</v>
      </c>
      <c r="AC233" s="110">
        <f t="shared" si="64"/>
        <v>-0.1817367316446922</v>
      </c>
      <c r="AD233" s="31"/>
      <c r="AE233" s="99">
        <f t="shared" si="52"/>
        <v>-0.27163104158605184</v>
      </c>
      <c r="AF233" s="99">
        <f t="shared" si="53"/>
        <v>-0.26183509993334025</v>
      </c>
      <c r="AG233" s="99">
        <f t="shared" si="62"/>
        <v>-0.3139138618827253</v>
      </c>
      <c r="AH233" s="99">
        <f t="shared" si="63"/>
        <v>-0.34893452475780906</v>
      </c>
    </row>
    <row r="234" spans="1:34">
      <c r="A234" s="30" t="s">
        <v>31</v>
      </c>
      <c r="B234" s="30">
        <v>2003</v>
      </c>
      <c r="C234" s="111">
        <v>-5.6430734077126363</v>
      </c>
      <c r="D234" s="31">
        <v>-3.9638746788706478</v>
      </c>
      <c r="E234" s="32">
        <f t="shared" si="57"/>
        <v>-1.6791987288419886E-2</v>
      </c>
      <c r="F234" s="33">
        <v>13671.382201</v>
      </c>
      <c r="G234" s="33">
        <v>194990</v>
      </c>
      <c r="H234" s="32">
        <f t="shared" si="58"/>
        <v>0.20169765677272669</v>
      </c>
      <c r="I234" s="101">
        <v>0.20374972726180102</v>
      </c>
      <c r="J234" s="34">
        <v>0.20647839445394608</v>
      </c>
      <c r="K234" s="34">
        <v>0.20647839445394608</v>
      </c>
      <c r="L234" s="34">
        <v>0.16931551271798181</v>
      </c>
      <c r="M234" s="36">
        <v>1.91</v>
      </c>
      <c r="N234" s="103">
        <v>1.117</v>
      </c>
      <c r="O234" s="38">
        <f t="shared" si="65"/>
        <v>1.1169999999999999E-2</v>
      </c>
      <c r="P234" s="37">
        <v>1</v>
      </c>
      <c r="Q234" s="38">
        <v>-5.2494950506172307E-3</v>
      </c>
      <c r="R234" s="39">
        <v>0.6</v>
      </c>
      <c r="S234" s="37">
        <v>0.88</v>
      </c>
      <c r="T234" s="36">
        <v>0.65</v>
      </c>
      <c r="U234" s="36">
        <v>1.49</v>
      </c>
      <c r="V234" s="36">
        <v>0.8</v>
      </c>
      <c r="W234" s="39">
        <v>0.8</v>
      </c>
      <c r="Z234" s="98">
        <f t="shared" si="59"/>
        <v>-4.2164482213749403E-2</v>
      </c>
      <c r="AA234" s="98">
        <f t="shared" si="60"/>
        <v>-4.1540607743620624E-2</v>
      </c>
      <c r="AB234" s="98">
        <f t="shared" si="61"/>
        <v>-5.7496520411161427E-2</v>
      </c>
      <c r="AC234" s="110">
        <f t="shared" si="64"/>
        <v>-7.8457703077969163E-2</v>
      </c>
      <c r="AD234" s="31"/>
      <c r="AE234" s="99">
        <f t="shared" si="52"/>
        <v>-8.0955805850398868E-2</v>
      </c>
      <c r="AF234" s="99">
        <f t="shared" si="53"/>
        <v>-7.975796686775162E-2</v>
      </c>
      <c r="AG234" s="99">
        <f t="shared" si="62"/>
        <v>-0.11039331918942995</v>
      </c>
      <c r="AH234" s="99">
        <f t="shared" si="63"/>
        <v>-0.15063878990970081</v>
      </c>
    </row>
    <row r="235" spans="1:34">
      <c r="A235" s="30" t="s">
        <v>31</v>
      </c>
      <c r="B235" s="30">
        <v>2004</v>
      </c>
      <c r="C235" s="111">
        <v>-3.5197522674109423</v>
      </c>
      <c r="D235" s="31">
        <v>-4.8367026398888857</v>
      </c>
      <c r="E235" s="32">
        <f t="shared" si="57"/>
        <v>1.3169503724779435E-2</v>
      </c>
      <c r="F235" s="33">
        <v>15223.957559</v>
      </c>
      <c r="G235" s="33">
        <v>230342</v>
      </c>
      <c r="H235" s="32">
        <f t="shared" si="58"/>
        <v>0.20169765677272669</v>
      </c>
      <c r="I235" s="101">
        <v>0.22030685933781002</v>
      </c>
      <c r="J235" s="34">
        <v>0.16356665822557392</v>
      </c>
      <c r="K235" s="34">
        <v>0.16356665822557392</v>
      </c>
      <c r="L235" s="34">
        <v>0.1484013142444536</v>
      </c>
      <c r="M235" s="36">
        <v>1.91</v>
      </c>
      <c r="N235" s="103">
        <v>3.6779999999999999</v>
      </c>
      <c r="O235" s="38">
        <f t="shared" si="65"/>
        <v>3.678E-2</v>
      </c>
      <c r="P235" s="37">
        <v>1</v>
      </c>
      <c r="Q235" s="38">
        <v>-2.9959540048620642E-4</v>
      </c>
      <c r="R235" s="39">
        <v>0.6</v>
      </c>
      <c r="S235" s="37">
        <v>0.88</v>
      </c>
      <c r="T235" s="36">
        <v>0.65</v>
      </c>
      <c r="U235" s="36">
        <v>1.49</v>
      </c>
      <c r="V235" s="36">
        <v>0.8</v>
      </c>
      <c r="W235" s="39">
        <v>0.8</v>
      </c>
      <c r="Z235" s="98">
        <f t="shared" si="59"/>
        <v>0.10107342711239024</v>
      </c>
      <c r="AA235" s="98">
        <f t="shared" si="60"/>
        <v>9.6969789214659916E-2</v>
      </c>
      <c r="AB235" s="98">
        <f t="shared" si="61"/>
        <v>0.10566751208738395</v>
      </c>
      <c r="AC235" s="110">
        <f t="shared" si="64"/>
        <v>0.11713689038377635</v>
      </c>
      <c r="AD235" s="31"/>
      <c r="AE235" s="99">
        <f t="shared" si="52"/>
        <v>0.19406098005578931</v>
      </c>
      <c r="AF235" s="99">
        <f t="shared" si="53"/>
        <v>0.18618199529214707</v>
      </c>
      <c r="AG235" s="99">
        <f t="shared" si="62"/>
        <v>0.20288162320777722</v>
      </c>
      <c r="AH235" s="99">
        <f t="shared" si="63"/>
        <v>0.22490282953685062</v>
      </c>
    </row>
    <row r="236" spans="1:34">
      <c r="A236" s="30" t="s">
        <v>31</v>
      </c>
      <c r="B236" s="30">
        <v>2005</v>
      </c>
      <c r="C236" s="111">
        <v>-6.0950975114001515</v>
      </c>
      <c r="D236" s="31">
        <v>-4.8367026398888857</v>
      </c>
      <c r="E236" s="32">
        <f t="shared" si="57"/>
        <v>-1.2583948715112658E-2</v>
      </c>
      <c r="F236" s="33">
        <v>17434.446649000001</v>
      </c>
      <c r="G236" s="33">
        <v>242696</v>
      </c>
      <c r="H236" s="32">
        <f t="shared" si="58"/>
        <v>0.20169765677272669</v>
      </c>
      <c r="I236" s="101">
        <v>0.222418266408516</v>
      </c>
      <c r="J236" s="34">
        <v>0.23014151838093225</v>
      </c>
      <c r="K236" s="34">
        <v>0.23014151838093225</v>
      </c>
      <c r="L236" s="34">
        <v>0.18426063498330367</v>
      </c>
      <c r="M236" s="36">
        <v>1.91</v>
      </c>
      <c r="N236" s="103">
        <v>2.4430000000000001</v>
      </c>
      <c r="O236" s="38">
        <f t="shared" si="65"/>
        <v>2.443E-2</v>
      </c>
      <c r="P236" s="37">
        <v>1</v>
      </c>
      <c r="Q236" s="38">
        <v>2.2023754107030973E-3</v>
      </c>
      <c r="R236" s="39">
        <v>0.6</v>
      </c>
      <c r="S236" s="37">
        <v>0.88</v>
      </c>
      <c r="T236" s="36">
        <v>0.65</v>
      </c>
      <c r="U236" s="36">
        <v>1.49</v>
      </c>
      <c r="V236" s="36">
        <v>0.8</v>
      </c>
      <c r="W236" s="39">
        <v>0.8</v>
      </c>
      <c r="Z236" s="98">
        <f t="shared" si="59"/>
        <v>-1.3341691676448693E-2</v>
      </c>
      <c r="AA236" s="98">
        <f t="shared" si="60"/>
        <v>-9.0170622839348315E-3</v>
      </c>
      <c r="AB236" s="98">
        <f t="shared" si="61"/>
        <v>-2.1601426954609374E-2</v>
      </c>
      <c r="AC236" s="110">
        <f t="shared" si="64"/>
        <v>-3.8807010752957741E-2</v>
      </c>
      <c r="AD236" s="31"/>
      <c r="AE236" s="99">
        <f t="shared" si="52"/>
        <v>-2.5616048018781493E-2</v>
      </c>
      <c r="AF236" s="99">
        <f t="shared" si="53"/>
        <v>-1.731275958515488E-2</v>
      </c>
      <c r="AG236" s="99">
        <f t="shared" si="62"/>
        <v>-4.1474739752850008E-2</v>
      </c>
      <c r="AH236" s="99">
        <f t="shared" si="63"/>
        <v>-7.4509460645678871E-2</v>
      </c>
    </row>
    <row r="237" spans="1:34">
      <c r="A237" s="30" t="s">
        <v>31</v>
      </c>
      <c r="B237" s="30">
        <v>2006</v>
      </c>
      <c r="C237" s="111">
        <v>-6.9713454453762225</v>
      </c>
      <c r="D237" s="31">
        <v>-4.8367026398888857</v>
      </c>
      <c r="E237" s="32">
        <f t="shared" si="57"/>
        <v>-2.1346428054873367E-2</v>
      </c>
      <c r="F237" s="33">
        <v>20942.7617939999</v>
      </c>
      <c r="G237" s="33">
        <v>265318</v>
      </c>
      <c r="H237" s="32">
        <f t="shared" si="58"/>
        <v>0.20169765677272669</v>
      </c>
      <c r="I237" s="101">
        <v>0.23644119406272998</v>
      </c>
      <c r="J237" s="34">
        <v>0.2456432746301451</v>
      </c>
      <c r="K237" s="34">
        <v>0.2456432746301451</v>
      </c>
      <c r="L237" s="34">
        <v>0.20315207166061469</v>
      </c>
      <c r="M237" s="36">
        <v>1.91</v>
      </c>
      <c r="N237" s="103">
        <v>7.0949999999999998</v>
      </c>
      <c r="O237" s="38">
        <f t="shared" si="65"/>
        <v>7.0949999999999999E-2</v>
      </c>
      <c r="P237" s="37">
        <v>1</v>
      </c>
      <c r="Q237" s="38">
        <v>1.5463304410253747E-2</v>
      </c>
      <c r="R237" s="39">
        <v>0.6</v>
      </c>
      <c r="S237" s="37">
        <v>0.88</v>
      </c>
      <c r="T237" s="36">
        <v>0.65</v>
      </c>
      <c r="U237" s="36">
        <v>1.49</v>
      </c>
      <c r="V237" s="36">
        <v>0.8</v>
      </c>
      <c r="W237" s="39">
        <v>0.8</v>
      </c>
      <c r="Z237" s="98">
        <f t="shared" si="59"/>
        <v>1.057842454814235E-2</v>
      </c>
      <c r="AA237" s="98">
        <f t="shared" si="60"/>
        <v>2.2149560094781105E-2</v>
      </c>
      <c r="AB237" s="98">
        <f t="shared" si="61"/>
        <v>2.7542384125322052E-4</v>
      </c>
      <c r="AC237" s="110">
        <f t="shared" si="64"/>
        <v>-3.2544261625982139E-2</v>
      </c>
      <c r="AD237" s="31"/>
      <c r="AE237" s="99">
        <f t="shared" si="52"/>
        <v>2.0310575132433315E-2</v>
      </c>
      <c r="AF237" s="99">
        <f t="shared" si="53"/>
        <v>4.252715538197973E-2</v>
      </c>
      <c r="AG237" s="99">
        <f t="shared" si="62"/>
        <v>5.2881377520618347E-4</v>
      </c>
      <c r="AH237" s="99">
        <f t="shared" si="63"/>
        <v>-6.2484982321885714E-2</v>
      </c>
    </row>
    <row r="238" spans="1:34">
      <c r="A238" s="30" t="s">
        <v>31</v>
      </c>
      <c r="B238" s="30">
        <v>2007</v>
      </c>
      <c r="C238" s="111">
        <v>-7.7749128748105489</v>
      </c>
      <c r="D238" s="31">
        <v>-4.8367026398888857</v>
      </c>
      <c r="E238" s="32">
        <f t="shared" si="57"/>
        <v>-2.9382102349216632E-2</v>
      </c>
      <c r="F238" s="33">
        <v>23504.156365999901</v>
      </c>
      <c r="G238" s="33">
        <v>311236</v>
      </c>
      <c r="H238" s="32">
        <f t="shared" si="58"/>
        <v>0.20169765677272669</v>
      </c>
      <c r="I238" s="101">
        <v>0.231926779756812</v>
      </c>
      <c r="J238" s="34">
        <v>0.19617978183654405</v>
      </c>
      <c r="K238" s="34">
        <v>0.19617978183654405</v>
      </c>
      <c r="L238" s="34">
        <v>0.24398876670242045</v>
      </c>
      <c r="M238" s="36">
        <v>1.91</v>
      </c>
      <c r="N238" s="103">
        <v>10.34</v>
      </c>
      <c r="O238" s="38">
        <f t="shared" si="65"/>
        <v>0.10339999999999999</v>
      </c>
      <c r="P238" s="37">
        <v>1</v>
      </c>
      <c r="Q238" s="38">
        <v>2.8449391902688269E-2</v>
      </c>
      <c r="R238" s="39">
        <v>0.6</v>
      </c>
      <c r="S238" s="37">
        <v>0.88</v>
      </c>
      <c r="T238" s="36">
        <v>0.65</v>
      </c>
      <c r="U238" s="36">
        <v>1.49</v>
      </c>
      <c r="V238" s="36">
        <v>0.8</v>
      </c>
      <c r="W238" s="39">
        <v>0.8</v>
      </c>
      <c r="Z238" s="98">
        <f t="shared" si="59"/>
        <v>1.7388853070130682E-2</v>
      </c>
      <c r="AA238" s="98">
        <f t="shared" si="60"/>
        <v>3.1516095411850187E-2</v>
      </c>
      <c r="AB238" s="98">
        <f t="shared" si="61"/>
        <v>8.5107889967603271E-3</v>
      </c>
      <c r="AC238" s="110">
        <f t="shared" si="64"/>
        <v>-4.2596908211221626E-2</v>
      </c>
      <c r="AD238" s="31"/>
      <c r="AE238" s="99">
        <f t="shared" si="52"/>
        <v>3.3386597894650913E-2</v>
      </c>
      <c r="AF238" s="99">
        <f t="shared" si="53"/>
        <v>6.051090319075237E-2</v>
      </c>
      <c r="AG238" s="99">
        <f t="shared" si="62"/>
        <v>1.6340714873779832E-2</v>
      </c>
      <c r="AH238" s="99">
        <f t="shared" si="63"/>
        <v>-8.1786063765545536E-2</v>
      </c>
    </row>
    <row r="239" spans="1:34">
      <c r="A239" s="30" t="s">
        <v>31</v>
      </c>
      <c r="B239" s="30">
        <v>2008</v>
      </c>
      <c r="C239" s="111">
        <v>-7.5162405450214758</v>
      </c>
      <c r="D239" s="31">
        <v>-4.8482323897186017</v>
      </c>
      <c r="E239" s="32">
        <f t="shared" si="57"/>
        <v>-2.6680081553028742E-2</v>
      </c>
      <c r="F239" s="33">
        <v>25509.362364000001</v>
      </c>
      <c r="G239" s="33">
        <v>348674</v>
      </c>
      <c r="H239" s="32">
        <f t="shared" si="58"/>
        <v>0.20169765677272669</v>
      </c>
      <c r="I239" s="101">
        <v>0.234734058867103</v>
      </c>
      <c r="J239" s="34">
        <v>0.26862790243598006</v>
      </c>
      <c r="K239" s="34">
        <v>0.26862790243598006</v>
      </c>
      <c r="L239" s="34">
        <v>0.26952527456341879</v>
      </c>
      <c r="M239" s="36">
        <v>1.91</v>
      </c>
      <c r="N239" s="103">
        <v>10.648</v>
      </c>
      <c r="O239" s="38">
        <f t="shared" si="65"/>
        <v>0.10647999999999999</v>
      </c>
      <c r="P239" s="37">
        <v>1</v>
      </c>
      <c r="Q239" s="38">
        <v>1.7159399952795539E-2</v>
      </c>
      <c r="R239" s="39">
        <v>0.6</v>
      </c>
      <c r="S239" s="37">
        <v>0.88</v>
      </c>
      <c r="T239" s="36">
        <v>0.65</v>
      </c>
      <c r="U239" s="36">
        <v>1.49</v>
      </c>
      <c r="V239" s="36">
        <v>0.8</v>
      </c>
      <c r="W239" s="39">
        <v>0.8</v>
      </c>
      <c r="Z239" s="98">
        <f t="shared" si="59"/>
        <v>4.0133781311298862E-2</v>
      </c>
      <c r="AA239" s="98">
        <f t="shared" si="60"/>
        <v>5.3985500103748814E-2</v>
      </c>
      <c r="AB239" s="98">
        <f t="shared" si="61"/>
        <v>2.2923851021324753E-2</v>
      </c>
      <c r="AC239" s="110">
        <f t="shared" si="64"/>
        <v>-4.4556125787727871E-2</v>
      </c>
      <c r="AD239" s="31"/>
      <c r="AE239" s="99">
        <f t="shared" si="52"/>
        <v>7.7056860117693832E-2</v>
      </c>
      <c r="AF239" s="99">
        <f t="shared" si="53"/>
        <v>0.10365216019919773</v>
      </c>
      <c r="AG239" s="99">
        <f t="shared" si="62"/>
        <v>4.4013793960943536E-2</v>
      </c>
      <c r="AH239" s="99">
        <f t="shared" si="63"/>
        <v>-8.5547761512437523E-2</v>
      </c>
    </row>
    <row r="240" spans="1:34">
      <c r="A240" s="30" t="s">
        <v>31</v>
      </c>
      <c r="B240" s="30">
        <v>2009</v>
      </c>
      <c r="C240" s="111">
        <v>-7.7426088352545639</v>
      </c>
      <c r="D240" s="31">
        <v>-4.8482323897186017</v>
      </c>
      <c r="E240" s="32">
        <f t="shared" si="57"/>
        <v>-2.8943764455359622E-2</v>
      </c>
      <c r="F240" s="33">
        <v>20052.540703999901</v>
      </c>
      <c r="G240" s="33">
        <v>327331</v>
      </c>
      <c r="H240" s="32">
        <f t="shared" si="58"/>
        <v>0.20169765677272669</v>
      </c>
      <c r="I240" s="102">
        <v>0.2</v>
      </c>
      <c r="J240" s="41">
        <v>0.26862790243598006</v>
      </c>
      <c r="K240" s="41">
        <v>0.26862790243598006</v>
      </c>
      <c r="L240" s="41">
        <v>0.26952527456341879</v>
      </c>
      <c r="M240" s="36">
        <v>1.91</v>
      </c>
      <c r="N240" s="103">
        <v>7.3940000000000001</v>
      </c>
      <c r="O240" s="38">
        <f t="shared" si="65"/>
        <v>7.3940000000000006E-2</v>
      </c>
      <c r="P240" s="37">
        <v>1</v>
      </c>
      <c r="Q240" s="38">
        <v>-3.1188215388114619E-2</v>
      </c>
      <c r="R240" s="39">
        <v>0.6</v>
      </c>
      <c r="S240" s="37">
        <v>0.88</v>
      </c>
      <c r="T240" s="36">
        <v>0.65</v>
      </c>
      <c r="U240" s="36">
        <v>1.49</v>
      </c>
      <c r="V240" s="36">
        <v>0.8</v>
      </c>
      <c r="W240" s="39">
        <v>0.8</v>
      </c>
      <c r="Z240" s="98">
        <f t="shared" si="59"/>
        <v>2.1512550735262606E-2</v>
      </c>
      <c r="AA240" s="98">
        <f t="shared" si="60"/>
        <v>2.0606244874491451E-2</v>
      </c>
      <c r="AB240" s="98">
        <f t="shared" si="61"/>
        <v>-1.8943026259404513E-2</v>
      </c>
      <c r="AC240" s="110">
        <f t="shared" si="64"/>
        <v>-0.10486196417053882</v>
      </c>
      <c r="AD240" s="31"/>
      <c r="AE240" s="99">
        <f t="shared" si="52"/>
        <v>4.130409741170421E-2</v>
      </c>
      <c r="AF240" s="99">
        <f t="shared" si="53"/>
        <v>3.9563990159023586E-2</v>
      </c>
      <c r="AG240" s="99">
        <f t="shared" si="62"/>
        <v>-3.637061041805667E-2</v>
      </c>
      <c r="AH240" s="99">
        <f t="shared" si="63"/>
        <v>-0.20133497120743457</v>
      </c>
    </row>
    <row r="241" spans="1:34">
      <c r="A241" s="30" t="s">
        <v>31</v>
      </c>
      <c r="B241" s="30">
        <v>2010</v>
      </c>
      <c r="C241" s="111">
        <v>-8.9197063488489619</v>
      </c>
      <c r="D241" s="31">
        <v>-4.8482323897186017</v>
      </c>
      <c r="E241" s="32">
        <f t="shared" si="57"/>
        <v>-4.0714739591303603E-2</v>
      </c>
      <c r="F241" s="33">
        <v>20052.540703999901</v>
      </c>
      <c r="G241" s="33">
        <v>327331</v>
      </c>
      <c r="H241" s="32">
        <f t="shared" si="58"/>
        <v>0.20169765677272669</v>
      </c>
      <c r="I241" s="102">
        <v>0.2</v>
      </c>
      <c r="J241" s="41">
        <v>0.26862790243598006</v>
      </c>
      <c r="K241" s="41">
        <v>0.26862790243598006</v>
      </c>
      <c r="L241" s="41">
        <v>0.26952527456341879</v>
      </c>
      <c r="M241" s="36">
        <v>1.91</v>
      </c>
      <c r="N241" s="103">
        <v>3.62</v>
      </c>
      <c r="O241" s="38">
        <f>N241/100</f>
        <v>3.6200000000000003E-2</v>
      </c>
      <c r="P241" s="37">
        <v>1</v>
      </c>
      <c r="Q241" s="38">
        <v>-1.9185499178467961E-2</v>
      </c>
      <c r="R241" s="39">
        <v>0.6</v>
      </c>
      <c r="S241" s="37">
        <v>0.88</v>
      </c>
      <c r="T241" s="36">
        <v>0.65</v>
      </c>
      <c r="U241" s="36">
        <v>1.49</v>
      </c>
      <c r="V241" s="36">
        <v>0.8</v>
      </c>
      <c r="W241" s="39">
        <v>0.8</v>
      </c>
      <c r="Z241" s="98">
        <f t="shared" si="59"/>
        <v>-8.4473773562559737E-2</v>
      </c>
      <c r="AA241" s="98">
        <f t="shared" si="60"/>
        <v>-8.5748659805096744E-2</v>
      </c>
      <c r="AB241" s="98">
        <f t="shared" si="61"/>
        <v>-0.14138199933582465</v>
      </c>
      <c r="AC241" s="110">
        <f t="shared" si="64"/>
        <v>-0.26224282199793858</v>
      </c>
      <c r="AD241" s="31"/>
      <c r="AE241" s="99">
        <f t="shared" si="52"/>
        <v>-0.16218964524011473</v>
      </c>
      <c r="AF241" s="99">
        <f t="shared" si="53"/>
        <v>-0.16463742682578578</v>
      </c>
      <c r="AG241" s="99">
        <f t="shared" si="62"/>
        <v>-0.27145343872478339</v>
      </c>
      <c r="AH241" s="99">
        <f t="shared" si="63"/>
        <v>-0.50350621823604214</v>
      </c>
    </row>
    <row r="242" spans="1:34">
      <c r="A242" s="30" t="s">
        <v>31</v>
      </c>
      <c r="B242" s="30">
        <v>2011</v>
      </c>
      <c r="C242" s="111">
        <v>-11.876453424622422</v>
      </c>
      <c r="D242" s="31">
        <v>-4.8482323897186017</v>
      </c>
      <c r="E242" s="32">
        <f>(C242-D242)/100</f>
        <v>-7.0282210349038199E-2</v>
      </c>
      <c r="F242" s="33">
        <v>20052.540703999901</v>
      </c>
      <c r="G242" s="33">
        <v>327331</v>
      </c>
      <c r="H242" s="32">
        <f t="shared" si="58"/>
        <v>0.20169765677272669</v>
      </c>
      <c r="I242" s="102">
        <v>0.2</v>
      </c>
      <c r="J242" s="41">
        <v>0.26862790243598006</v>
      </c>
      <c r="K242" s="41">
        <v>0.26862790243598006</v>
      </c>
      <c r="L242" s="41">
        <v>0.26952527456341879</v>
      </c>
      <c r="M242" s="36">
        <v>1.91</v>
      </c>
      <c r="N242" s="103">
        <v>-3.4849999999999999</v>
      </c>
      <c r="O242" s="38">
        <f>N242/100</f>
        <v>-3.4849999999999999E-2</v>
      </c>
      <c r="P242" s="37">
        <v>1</v>
      </c>
      <c r="Q242" s="38">
        <v>-1.1743998809529088E-2</v>
      </c>
      <c r="R242" s="39">
        <v>0.6</v>
      </c>
      <c r="S242" s="37">
        <v>0.88</v>
      </c>
      <c r="T242" s="36">
        <v>0.65</v>
      </c>
      <c r="U242" s="36">
        <v>1.49</v>
      </c>
      <c r="V242" s="36">
        <v>0.8</v>
      </c>
      <c r="W242" s="39">
        <v>0.8</v>
      </c>
      <c r="Z242" s="98">
        <f>(E242/H242+M242*O242-P242*Q242)/((1-R242)*S242+U242*W242+R242-W242)</f>
        <v>-0.30005415369798888</v>
      </c>
      <c r="AA242" s="98">
        <f>(E242/I242+M242*O242-P242*Q242)/((1-R242)*S242+U242*W242+R242-W242)</f>
        <v>-0.30225487569617698</v>
      </c>
      <c r="AB242" s="98">
        <f>(E242/(I242*(1-J242))+M242*O242-P242*Q242)/((1-R242)*S242+U242*W242+R242-W242)</f>
        <v>-0.39828972967208787</v>
      </c>
      <c r="AC242" s="110">
        <f>(E242/(I242*(1-K242-L242))+M242*O242-P242*Q242)/((1-R242)*S242+U242*W242+R242-W242)</f>
        <v>-0.60692094889547776</v>
      </c>
      <c r="AD242" s="31"/>
      <c r="AE242" s="99">
        <f>(E242/(H242)+M242*O242-P242*Q242)/((1-R242)*T242+V242*W242+R242-W242)</f>
        <v>-0.57610397510013867</v>
      </c>
      <c r="AF242" s="99">
        <f>(E242/(I242)+M242*O242-P242*Q242)/((1-R242)*T242+V242*W242+R242-W242)</f>
        <v>-0.58032936133665991</v>
      </c>
      <c r="AG242" s="99">
        <f>(E242/(I242*(1-J242))+M242*O242-P242*Q242)/((1-R242)*T242+V242*W242+R242-W242)</f>
        <v>-0.76471628097040878</v>
      </c>
      <c r="AH242" s="99">
        <f>(E242/(I242*(1-K242-L242))+M242*O242-P242*Q242)/((1-R242)*T242+V242*W242+R242-W242)</f>
        <v>-1.1652882218793175</v>
      </c>
    </row>
    <row r="243" spans="1:34">
      <c r="A243" s="30" t="s">
        <v>31</v>
      </c>
      <c r="B243" s="30">
        <v>2012</v>
      </c>
      <c r="C243" s="111">
        <v>-8.3727761821956648</v>
      </c>
      <c r="D243" s="31">
        <v>-5.6161861283308543</v>
      </c>
      <c r="E243" s="32">
        <f>(C243-D243)/100</f>
        <v>-2.7565900538648106E-2</v>
      </c>
      <c r="F243" s="33">
        <v>20052.540703999901</v>
      </c>
      <c r="G243" s="33">
        <v>327331</v>
      </c>
      <c r="H243" s="32">
        <f t="shared" si="58"/>
        <v>0.20169765677272669</v>
      </c>
      <c r="I243" s="102">
        <v>0.2</v>
      </c>
      <c r="J243" s="41">
        <v>0.26862790243598006</v>
      </c>
      <c r="K243" s="41">
        <v>0.26862790243598006</v>
      </c>
      <c r="L243" s="41">
        <v>0.26952527456341879</v>
      </c>
      <c r="M243" s="36">
        <v>1.91</v>
      </c>
      <c r="N243" s="103">
        <v>-8.1660000000000004</v>
      </c>
      <c r="O243" s="38">
        <f>N243/100</f>
        <v>-8.166000000000001E-2</v>
      </c>
      <c r="P243" s="37">
        <v>1</v>
      </c>
      <c r="Q243" s="38">
        <v>-2.0742504486929117E-2</v>
      </c>
      <c r="R243" s="39">
        <v>0.6</v>
      </c>
      <c r="S243" s="37">
        <v>0.88</v>
      </c>
      <c r="T243" s="36">
        <v>0.65</v>
      </c>
      <c r="U243" s="36">
        <v>1.49</v>
      </c>
      <c r="V243" s="36">
        <v>0.8</v>
      </c>
      <c r="W243" s="39">
        <v>0.8</v>
      </c>
      <c r="Z243" s="98">
        <f>(E243/H243+M243*O243-P243*Q243)/((1-R243)*S243+U243*W243+R243-W243)</f>
        <v>-0.20230469451305502</v>
      </c>
      <c r="AA243" s="98">
        <f>(E243/I243+M243*O243-P243*Q243)/((1-R243)*S243+U243*W243+R243-W243)</f>
        <v>-0.20316785580826741</v>
      </c>
      <c r="AB243" s="98">
        <f>(E243/(I243*(1-J243))+M243*O243-P243*Q243)/((1-R243)*S243+U243*W243+R243-W243)</f>
        <v>-0.24083438934209475</v>
      </c>
      <c r="AC243" s="110">
        <f>(E243/(I243*(1-K243-L243))+M243*O243-P243*Q243)/((1-R243)*S243+U243*W243+R243-W243)</f>
        <v>-0.32266316805874989</v>
      </c>
      <c r="AD243" s="31"/>
      <c r="AE243" s="99">
        <f>(E243/(H243)+M243*O243-P243*Q243)/((1-R243)*T243+V243*W243+R243-W243)</f>
        <v>-0.38842501346506569</v>
      </c>
      <c r="AF243" s="99">
        <f>(E243/(I243)+M243*O243-P243*Q243)/((1-R243)*T243+V243*W243+R243-W243)</f>
        <v>-0.39008228315187349</v>
      </c>
      <c r="AG243" s="99">
        <f>(E243/(I243*(1-J243))+M243*O243-P243*Q243)/((1-R243)*T243+V243*W243+R243-W243)</f>
        <v>-0.46240202753682197</v>
      </c>
      <c r="AH243" s="99">
        <f>(E243/(I243*(1-K243-L243))+M243*O243-P243*Q243)/((1-R243)*T243+V243*W243+R243-W243)</f>
        <v>-0.61951328267279993</v>
      </c>
    </row>
    <row r="244" spans="1:34">
      <c r="A244" s="30" t="s">
        <v>31</v>
      </c>
      <c r="B244" s="30">
        <v>2013</v>
      </c>
      <c r="C244" s="111">
        <v>-6.8987461261600984</v>
      </c>
      <c r="D244" s="31">
        <v>-5.6161861283308543</v>
      </c>
      <c r="E244" s="32">
        <f>(C244-D244)/100</f>
        <v>-1.2825599978292442E-2</v>
      </c>
      <c r="F244" s="33">
        <v>20052.540703999901</v>
      </c>
      <c r="G244" s="33">
        <v>327331</v>
      </c>
      <c r="H244" s="32">
        <f t="shared" si="58"/>
        <v>0.20169765677272669</v>
      </c>
      <c r="I244" s="102">
        <v>0.2</v>
      </c>
      <c r="J244" s="41">
        <v>0.26862790243598006</v>
      </c>
      <c r="K244" s="41">
        <v>0.26862790243598006</v>
      </c>
      <c r="L244" s="41">
        <v>0.26952527456341879</v>
      </c>
      <c r="M244" s="36">
        <v>1.91</v>
      </c>
      <c r="N244" s="103">
        <v>-8.8859999999999992</v>
      </c>
      <c r="O244" s="38">
        <f>N244/100</f>
        <v>-8.8859999999999995E-2</v>
      </c>
      <c r="P244" s="37">
        <v>1</v>
      </c>
      <c r="Q244" s="38">
        <v>-2.5398897081707901E-2</v>
      </c>
      <c r="R244" s="39">
        <v>0.6</v>
      </c>
      <c r="S244" s="37">
        <v>0.88</v>
      </c>
      <c r="T244" s="36">
        <v>0.65</v>
      </c>
      <c r="U244" s="36">
        <v>1.49</v>
      </c>
      <c r="V244" s="36">
        <v>0.8</v>
      </c>
      <c r="W244" s="39">
        <v>0.8</v>
      </c>
      <c r="Z244" s="98">
        <f>(E244/H244+M244*O244-P244*Q244)/((1-R244)*S244+U244*W244+R244-W244)</f>
        <v>-0.15469638968552082</v>
      </c>
      <c r="AA244" s="98">
        <f>(E244/I244+M244*O244-P244*Q244)/((1-R244)*S244+U244*W244+R244-W244)</f>
        <v>-0.15509799316201955</v>
      </c>
      <c r="AB244" s="98">
        <f>(E244/(I244*(1-J244))+M244*O244-P244*Q244)/((1-R244)*S244+U244*W244+R244-W244)</f>
        <v>-0.17262311957668156</v>
      </c>
      <c r="AC244" s="110">
        <f>(E244/(I244*(1-K244-L244))+M244*O244-P244*Q244)/((1-R244)*S244+U244*W244+R244-W244)</f>
        <v>-0.21069563533072333</v>
      </c>
      <c r="AD244" s="31"/>
      <c r="AE244" s="99">
        <f>(E244/(H244)+M244*O244-P244*Q244)/((1-R244)*T244+V244*W244+R244-W244)</f>
        <v>-0.29701706819620005</v>
      </c>
      <c r="AF244" s="99">
        <f>(E244/(I244)+M244*O244-P244*Q244)/((1-R244)*T244+V244*W244+R244-W244)</f>
        <v>-0.29778814687107757</v>
      </c>
      <c r="AG244" s="99">
        <f>(E244/(I244*(1-J244))+M244*O244-P244*Q244)/((1-R244)*T244+V244*W244+R244-W244)</f>
        <v>-0.33143638958722865</v>
      </c>
      <c r="AH244" s="99">
        <f>(E244/(I244*(1-K244-L244))+M244*O244-P244*Q244)/((1-R244)*T244+V244*W244+R244-W244)</f>
        <v>-0.40453561983498881</v>
      </c>
    </row>
    <row r="245" spans="1:34" s="88" customFormat="1">
      <c r="A245" s="88" t="s">
        <v>31</v>
      </c>
      <c r="B245" s="88">
        <v>2014</v>
      </c>
      <c r="C245" s="89">
        <v>-6.3303097645120197</v>
      </c>
      <c r="D245" s="89">
        <v>-5.6161861283308543</v>
      </c>
      <c r="E245" s="32">
        <f t="shared" ref="E245:E247" si="66">(C245-D245)/100</f>
        <v>-7.141236361811654E-3</v>
      </c>
      <c r="F245" s="33">
        <v>20052.540703999901</v>
      </c>
      <c r="G245" s="33">
        <v>327331</v>
      </c>
      <c r="H245" s="32">
        <f t="shared" si="58"/>
        <v>0.20169765677272669</v>
      </c>
      <c r="I245" s="102">
        <v>0.2</v>
      </c>
      <c r="J245" s="41">
        <v>0.26862790243598006</v>
      </c>
      <c r="K245" s="41">
        <v>0.26862790243598006</v>
      </c>
      <c r="L245" s="41">
        <v>0.26952527456341879</v>
      </c>
      <c r="M245" s="36">
        <v>1.91</v>
      </c>
      <c r="N245" s="112">
        <v>-7.4</v>
      </c>
      <c r="O245" s="38">
        <f t="shared" ref="O245:O247" si="67">N245/100</f>
        <v>-7.400000000000001E-2</v>
      </c>
      <c r="P245" s="37">
        <v>1</v>
      </c>
      <c r="Q245" s="92">
        <v>-2.2506854303370093E-2</v>
      </c>
      <c r="R245" s="39">
        <v>0.6</v>
      </c>
      <c r="S245" s="37">
        <v>0.88</v>
      </c>
      <c r="T245" s="36">
        <v>0.65</v>
      </c>
      <c r="U245" s="36">
        <v>1.49</v>
      </c>
      <c r="V245" s="36">
        <v>0.8</v>
      </c>
      <c r="W245" s="39">
        <v>0.8</v>
      </c>
      <c r="X245" s="40"/>
      <c r="Y245" s="30"/>
      <c r="Z245" s="98">
        <f t="shared" ref="Z245:Z247" si="68">(E245/H245+M245*O245-P245*Q245)/((1-R245)*S245+U245*W245+R245-W245)</f>
        <v>-0.11476100767104376</v>
      </c>
      <c r="AA245" s="98">
        <f t="shared" ref="AA245:AA247" si="69">(E245/I245+M245*O245-P245*Q245)/((1-R245)*S245+U245*W245+R245-W245)</f>
        <v>-0.11498461867982751</v>
      </c>
      <c r="AB245" s="98">
        <f t="shared" ref="AB245:AB247" si="70">(E245/(I245*(1-J245))+M245*O245-P245*Q245)/((1-R245)*S245+U245*W245+R245-W245)</f>
        <v>-0.12474253021687458</v>
      </c>
      <c r="AC245" s="110">
        <f t="shared" ref="AC245:AC247" si="71">(E245/(I245*(1-K245-L245))+M245*O245-P245*Q245)/((1-R245)*S245+U245*W245+R245-W245)</f>
        <v>-0.1459411356894123</v>
      </c>
      <c r="AD245" s="89"/>
      <c r="AE245" s="99">
        <f t="shared" ref="AE245:AE247" si="72">(E245/(H245)+M245*O245-P245*Q245)/((1-R245)*T245+V245*W245+R245-W245)</f>
        <v>-0.22034113472840405</v>
      </c>
      <c r="AF245" s="99">
        <f t="shared" ref="AF245:AF247" si="73">(E245/(I245)+M245*O245-P245*Q245)/((1-R245)*T245+V245*W245+R245-W245)</f>
        <v>-0.22077046786526885</v>
      </c>
      <c r="AG245" s="99">
        <f t="shared" ref="AG245:AG247" si="74">(E245/(I245*(1-J245))+M245*O245-P245*Q245)/((1-R245)*T245+V245*W245+R245-W245)</f>
        <v>-0.23950565801639923</v>
      </c>
      <c r="AH245" s="99">
        <f t="shared" ref="AH245:AH247" si="75">(E245/(I245*(1-K245-L245))+M245*O245-P245*Q245)/((1-R245)*T245+V245*W245+R245-W245)</f>
        <v>-0.28020698052367166</v>
      </c>
    </row>
    <row r="246" spans="1:34" s="88" customFormat="1">
      <c r="A246" s="88" t="s">
        <v>31</v>
      </c>
      <c r="B246" s="88">
        <v>2015</v>
      </c>
      <c r="C246" s="89">
        <v>-3.2387992300252071</v>
      </c>
      <c r="D246" s="89">
        <v>-5.6161861283308543</v>
      </c>
      <c r="E246" s="32">
        <f t="shared" si="66"/>
        <v>2.3773868983056473E-2</v>
      </c>
      <c r="F246" s="33">
        <v>20052.540703999901</v>
      </c>
      <c r="G246" s="33">
        <v>327331</v>
      </c>
      <c r="H246" s="32">
        <f t="shared" si="58"/>
        <v>0.20169765677272669</v>
      </c>
      <c r="I246" s="102">
        <v>0.2</v>
      </c>
      <c r="J246" s="41">
        <v>0.26862790243598006</v>
      </c>
      <c r="K246" s="41">
        <v>0.26862790243598006</v>
      </c>
      <c r="L246" s="41">
        <v>0.26952527456341879</v>
      </c>
      <c r="M246" s="36">
        <v>1.91</v>
      </c>
      <c r="N246" s="112">
        <v>-6.57</v>
      </c>
      <c r="O246" s="38">
        <f t="shared" si="67"/>
        <v>-6.5700000000000008E-2</v>
      </c>
      <c r="P246" s="37">
        <v>1</v>
      </c>
      <c r="Q246" s="92">
        <v>-1.6829824954143577E-2</v>
      </c>
      <c r="R246" s="39">
        <v>0.6</v>
      </c>
      <c r="S246" s="37">
        <v>0.88</v>
      </c>
      <c r="T246" s="36">
        <v>0.65</v>
      </c>
      <c r="U246" s="36">
        <v>1.49</v>
      </c>
      <c r="V246" s="36">
        <v>0.8</v>
      </c>
      <c r="W246" s="39">
        <v>0.8</v>
      </c>
      <c r="X246" s="40"/>
      <c r="Y246" s="30"/>
      <c r="Z246" s="98">
        <f t="shared" si="68"/>
        <v>6.8539179245369584E-3</v>
      </c>
      <c r="AA246" s="98">
        <f t="shared" si="69"/>
        <v>7.5983406766561958E-3</v>
      </c>
      <c r="AB246" s="98">
        <f t="shared" si="70"/>
        <v>4.0083375294829811E-2</v>
      </c>
      <c r="AC246" s="110">
        <f t="shared" si="71"/>
        <v>0.11065559046791283</v>
      </c>
      <c r="AD246" s="89"/>
      <c r="AE246" s="99">
        <f t="shared" si="72"/>
        <v>1.3159522415110961E-2</v>
      </c>
      <c r="AF246" s="99">
        <f t="shared" si="73"/>
        <v>1.4588814099179897E-2</v>
      </c>
      <c r="AG246" s="99">
        <f t="shared" si="74"/>
        <v>7.6960080566073244E-2</v>
      </c>
      <c r="AH246" s="99">
        <f t="shared" si="75"/>
        <v>0.21245873369839266</v>
      </c>
    </row>
    <row r="247" spans="1:34" s="88" customFormat="1">
      <c r="A247" s="88" t="s">
        <v>31</v>
      </c>
      <c r="B247" s="88">
        <v>2016</v>
      </c>
      <c r="C247" s="89">
        <v>-3.9399102308453546</v>
      </c>
      <c r="D247" s="89">
        <v>-5.6161861283308543</v>
      </c>
      <c r="E247" s="32">
        <f t="shared" si="66"/>
        <v>1.6762758974854998E-2</v>
      </c>
      <c r="F247" s="33">
        <v>20052.540703999901</v>
      </c>
      <c r="G247" s="33">
        <v>327331</v>
      </c>
      <c r="H247" s="32">
        <f t="shared" si="58"/>
        <v>0.20169765677272669</v>
      </c>
      <c r="I247" s="102">
        <v>0.2</v>
      </c>
      <c r="J247" s="41">
        <v>0.26862790243598006</v>
      </c>
      <c r="K247" s="41">
        <v>0.26862790243598006</v>
      </c>
      <c r="L247" s="41">
        <v>0.26952527456341879</v>
      </c>
      <c r="M247" s="36">
        <v>1.91</v>
      </c>
      <c r="N247" s="112">
        <v>-7.1340000000000003</v>
      </c>
      <c r="O247" s="38">
        <f t="shared" si="67"/>
        <v>-7.1340000000000001E-2</v>
      </c>
      <c r="P247" s="37">
        <v>1</v>
      </c>
      <c r="Q247" s="92">
        <v>-1.2768619188332069E-2</v>
      </c>
      <c r="R247" s="39">
        <v>0.6</v>
      </c>
      <c r="S247" s="37">
        <v>0.88</v>
      </c>
      <c r="T247" s="36">
        <v>0.65</v>
      </c>
      <c r="U247" s="36">
        <v>1.49</v>
      </c>
      <c r="V247" s="36">
        <v>0.8</v>
      </c>
      <c r="W247" s="39">
        <v>0.8</v>
      </c>
      <c r="X247" s="40"/>
      <c r="Y247" s="30"/>
      <c r="Z247" s="98">
        <f t="shared" si="68"/>
        <v>-3.004645326153153E-2</v>
      </c>
      <c r="AA247" s="98">
        <f t="shared" si="69"/>
        <v>-2.952156691770309E-2</v>
      </c>
      <c r="AB247" s="98">
        <f t="shared" si="70"/>
        <v>-6.6166368879146918E-3</v>
      </c>
      <c r="AC247" s="110">
        <f t="shared" si="71"/>
        <v>4.314325007499839E-2</v>
      </c>
      <c r="AD247" s="89"/>
      <c r="AE247" s="99">
        <f t="shared" si="72"/>
        <v>-5.7689190262140547E-2</v>
      </c>
      <c r="AF247" s="99">
        <f t="shared" si="73"/>
        <v>-5.6681408481989937E-2</v>
      </c>
      <c r="AG247" s="99">
        <f t="shared" si="74"/>
        <v>-1.270394282479621E-2</v>
      </c>
      <c r="AH247" s="99">
        <f t="shared" si="75"/>
        <v>8.283504014399691E-2</v>
      </c>
    </row>
    <row r="248" spans="1:34">
      <c r="C248" s="111" t="s">
        <v>115</v>
      </c>
      <c r="D248" s="111"/>
      <c r="E248" s="113"/>
      <c r="I248" s="101" t="s">
        <v>114</v>
      </c>
      <c r="J248" s="43" t="s">
        <v>110</v>
      </c>
      <c r="K248" s="86"/>
      <c r="L248" s="43"/>
      <c r="M248" s="60"/>
      <c r="N248" s="111" t="s">
        <v>115</v>
      </c>
      <c r="O248" s="100"/>
      <c r="Q248" s="111" t="s">
        <v>115</v>
      </c>
      <c r="AC248" s="62"/>
      <c r="AE248" s="42"/>
      <c r="AF248" s="42"/>
      <c r="AG248" s="42"/>
      <c r="AH248" s="81"/>
    </row>
    <row r="249" spans="1:34">
      <c r="A249" s="30" t="s">
        <v>32</v>
      </c>
      <c r="B249" s="30">
        <v>1982</v>
      </c>
      <c r="C249" s="31">
        <v>-10.687617104557647</v>
      </c>
      <c r="D249" s="31">
        <v>-4.55</v>
      </c>
      <c r="E249" s="32">
        <f t="shared" si="57"/>
        <v>-6.1376171045576473E-2</v>
      </c>
      <c r="F249" s="33">
        <v>8061.866669</v>
      </c>
      <c r="G249" s="33">
        <v>21130</v>
      </c>
      <c r="H249" s="32">
        <f t="shared" ref="H249:H277" si="76">AVERAGE($I$249:$I$275)</f>
        <v>0.56428575035268758</v>
      </c>
      <c r="I249" s="32">
        <f t="shared" ref="I249:I255" si="77">F249/G249</f>
        <v>0.38153652006625649</v>
      </c>
      <c r="J249" s="34">
        <v>0.15729548519302647</v>
      </c>
      <c r="K249" s="35">
        <v>0.15729548519302647</v>
      </c>
      <c r="L249" s="34">
        <v>0.18059135398372334</v>
      </c>
      <c r="M249" s="36">
        <v>1.08</v>
      </c>
      <c r="N249" s="31">
        <v>-1.4890000000000001</v>
      </c>
      <c r="O249" s="38">
        <f t="shared" si="65"/>
        <v>-1.489E-2</v>
      </c>
      <c r="P249" s="37">
        <v>1</v>
      </c>
      <c r="Q249" s="38">
        <v>-2.9720937698744388E-2</v>
      </c>
      <c r="R249" s="39">
        <v>0.4</v>
      </c>
      <c r="S249" s="37">
        <v>4.28</v>
      </c>
      <c r="T249" s="36">
        <v>2.2999999999999998</v>
      </c>
      <c r="U249" s="36">
        <v>0.12</v>
      </c>
      <c r="V249" s="36">
        <v>0.8</v>
      </c>
      <c r="W249" s="39">
        <v>0.6</v>
      </c>
      <c r="Z249" s="32">
        <f t="shared" ref="Z249:Z288" si="78">(E249/H249+M249*O249-P249*Q249)/((1-R249)*S249+U249*W249+R249-W249)</f>
        <v>-3.8986948116673026E-2</v>
      </c>
      <c r="AA249" s="32">
        <f t="shared" ref="AA249:AA288" si="79">(E249/I249+M249*O249-P249*Q249)/((1-R249)*S249+U249*W249+R249-W249)</f>
        <v>-6.0338543158425254E-2</v>
      </c>
      <c r="AB249" s="32">
        <f t="shared" ref="AB249:AB283" si="80">(E249/(I249*(1-J249-L249))+M249*O249-P249*Q249)/((1-R249)*S249+U249*W249+R249-W249)</f>
        <v>-9.3982952370751591E-2</v>
      </c>
      <c r="AC249" s="74">
        <f t="shared" ref="AC249:AC283" si="81">(E249/(I249*(1-K249-L249))+M249*O249-P249*Q249)/((1-R249)*S249+U249*W249+R249-W249)</f>
        <v>-9.3982952370751591E-2</v>
      </c>
      <c r="AE249" s="42">
        <f>(E249/(H249)+M249*O249-P249*Q249)/((1-R249)*T249+V249*W249+R249-W249)</f>
        <v>-5.73061165088447E-2</v>
      </c>
      <c r="AF249" s="42">
        <f>(E249/(I249)+M249*O249-P249*Q249)/((1-R249)*T249+V249*W249+R249-W249)</f>
        <v>-8.8690388738890139E-2</v>
      </c>
      <c r="AG249" s="42">
        <f t="shared" ref="AG249:AG289" si="82">(E249/(I249*(1-J249-L249))+M249*O249-P249*Q249)/((1-R249)*T249+V249*W249+R249-W249)</f>
        <v>-0.13814361673773126</v>
      </c>
      <c r="AH249" s="64">
        <f t="shared" ref="AH249:AH288" si="83">(E249/(I249*(1-K249-L249))+M249*O249-P249*Q249)/((1-R249)*T249+V249*W249+R249-W249)</f>
        <v>-0.13814361673773126</v>
      </c>
    </row>
    <row r="250" spans="1:34">
      <c r="A250" s="30" t="s">
        <v>32</v>
      </c>
      <c r="B250" s="30">
        <v>1983</v>
      </c>
      <c r="C250" s="31">
        <v>-7.287623890734368</v>
      </c>
      <c r="D250" s="31">
        <v>-4.55</v>
      </c>
      <c r="E250" s="32">
        <f t="shared" si="57"/>
        <v>-2.7376238907343683E-2</v>
      </c>
      <c r="F250" s="33">
        <v>8610.2261789999902</v>
      </c>
      <c r="G250" s="33">
        <v>20442</v>
      </c>
      <c r="H250" s="32">
        <f t="shared" si="76"/>
        <v>0.56428575035268758</v>
      </c>
      <c r="I250" s="32">
        <f t="shared" si="77"/>
        <v>0.42120272864690295</v>
      </c>
      <c r="J250" s="34">
        <v>0.1254202525101836</v>
      </c>
      <c r="K250" s="35">
        <v>0.1254202525101836</v>
      </c>
      <c r="L250" s="34">
        <v>0.18699685490858498</v>
      </c>
      <c r="M250" s="36">
        <v>1.08</v>
      </c>
      <c r="N250" s="31">
        <v>-1.7350000000000001</v>
      </c>
      <c r="O250" s="38">
        <f t="shared" si="65"/>
        <v>-1.7350000000000001E-2</v>
      </c>
      <c r="P250" s="37">
        <v>1</v>
      </c>
      <c r="Q250" s="38">
        <v>-1.7400979190806881E-2</v>
      </c>
      <c r="R250" s="39">
        <v>0.4</v>
      </c>
      <c r="S250" s="37">
        <v>4.28</v>
      </c>
      <c r="T250" s="36">
        <v>2.2999999999999998</v>
      </c>
      <c r="U250" s="36">
        <v>0.12</v>
      </c>
      <c r="V250" s="36">
        <v>0.8</v>
      </c>
      <c r="W250" s="39">
        <v>0.6</v>
      </c>
      <c r="Z250" s="32">
        <f t="shared" si="78"/>
        <v>-2.0431094863999983E-2</v>
      </c>
      <c r="AA250" s="32">
        <f t="shared" si="79"/>
        <v>-2.7185417467155595E-2</v>
      </c>
      <c r="AB250" s="32">
        <f t="shared" si="80"/>
        <v>-3.9288681967126635E-2</v>
      </c>
      <c r="AC250" s="74">
        <f t="shared" si="81"/>
        <v>-3.9288681967126635E-2</v>
      </c>
      <c r="AE250" s="42">
        <f>(E250/(H250)+M250*O250-P250*Q250)/((1-R250)*T250+V250*W250+R250-W250)</f>
        <v>-3.0031247872385525E-2</v>
      </c>
      <c r="AF250" s="42">
        <f>(E250/(I250)+M250*O250-P250*Q250)/((1-R250)*T250+V250*W250+R250-W250)</f>
        <v>-3.9959288325216669E-2</v>
      </c>
      <c r="AG250" s="42">
        <f t="shared" si="82"/>
        <v>-5.7749628915535541E-2</v>
      </c>
      <c r="AH250" s="64">
        <f t="shared" si="83"/>
        <v>-5.7749628915535541E-2</v>
      </c>
    </row>
    <row r="251" spans="1:34">
      <c r="A251" s="30" t="s">
        <v>32</v>
      </c>
      <c r="B251" s="30">
        <v>1984</v>
      </c>
      <c r="C251" s="31">
        <v>-6.088569147792434</v>
      </c>
      <c r="D251" s="31">
        <v>-4.8</v>
      </c>
      <c r="E251" s="32">
        <f t="shared" si="57"/>
        <v>-1.2885691477924342E-2</v>
      </c>
      <c r="F251" s="33">
        <v>9628.6979950000004</v>
      </c>
      <c r="G251" s="33">
        <v>19717</v>
      </c>
      <c r="H251" s="32">
        <f t="shared" si="76"/>
        <v>0.56428575035268758</v>
      </c>
      <c r="I251" s="32">
        <f t="shared" si="77"/>
        <v>0.48834498123446773</v>
      </c>
      <c r="J251" s="34">
        <v>0.10989388753408555</v>
      </c>
      <c r="K251" s="35">
        <v>0.10989388753408555</v>
      </c>
      <c r="L251" s="34">
        <v>0.18930160726173512</v>
      </c>
      <c r="M251" s="36">
        <v>1.08</v>
      </c>
      <c r="N251" s="31">
        <v>-1.8069999999999999</v>
      </c>
      <c r="O251" s="38">
        <f t="shared" si="65"/>
        <v>-1.8069999999999999E-2</v>
      </c>
      <c r="P251" s="37">
        <v>1</v>
      </c>
      <c r="Q251" s="38">
        <v>-1.8835001534704032E-2</v>
      </c>
      <c r="R251" s="39">
        <v>0.4</v>
      </c>
      <c r="S251" s="37">
        <v>4.28</v>
      </c>
      <c r="T251" s="36">
        <v>2.2999999999999998</v>
      </c>
      <c r="U251" s="36">
        <v>0.12</v>
      </c>
      <c r="V251" s="36">
        <v>0.8</v>
      </c>
      <c r="W251" s="39">
        <v>0.6</v>
      </c>
      <c r="Z251" s="32">
        <f t="shared" si="78"/>
        <v>-9.6377047642833402E-3</v>
      </c>
      <c r="AA251" s="32">
        <f t="shared" si="79"/>
        <v>-1.1093053529086886E-2</v>
      </c>
      <c r="AB251" s="32">
        <f t="shared" si="80"/>
        <v>-1.5709941519846556E-2</v>
      </c>
      <c r="AC251" s="74">
        <f t="shared" si="81"/>
        <v>-1.5709941519846556E-2</v>
      </c>
      <c r="AE251" s="42">
        <f>(E251/(H251)+M251*O251-P251*Q251)/((1-R251)*T251+V251*W251+R251-W251)</f>
        <v>-1.4166264834247804E-2</v>
      </c>
      <c r="AF251" s="42">
        <f>(E251/(I251)+M251*O251-P251*Q251)/((1-R251)*T251+V251*W251+R251-W251)</f>
        <v>-1.6305452175284341E-2</v>
      </c>
      <c r="AG251" s="42">
        <f t="shared" si="82"/>
        <v>-2.3091721270135906E-2</v>
      </c>
      <c r="AH251" s="64">
        <f t="shared" si="83"/>
        <v>-2.3091721270135906E-2</v>
      </c>
    </row>
    <row r="252" spans="1:34">
      <c r="A252" s="30" t="s">
        <v>32</v>
      </c>
      <c r="B252" s="30">
        <v>1985</v>
      </c>
      <c r="C252" s="31">
        <v>-4.5205186827171913</v>
      </c>
      <c r="D252" s="31">
        <v>-4.8</v>
      </c>
      <c r="E252" s="32">
        <f t="shared" si="57"/>
        <v>2.7948131728280858E-3</v>
      </c>
      <c r="F252" s="33">
        <v>10400.938858</v>
      </c>
      <c r="G252" s="33">
        <v>20996</v>
      </c>
      <c r="H252" s="32">
        <f t="shared" si="76"/>
        <v>0.56428575035268758</v>
      </c>
      <c r="I252" s="32">
        <f t="shared" si="77"/>
        <v>0.49537716031625068</v>
      </c>
      <c r="J252" s="34">
        <v>9.7060535560309441E-2</v>
      </c>
      <c r="K252" s="35">
        <v>9.7060535560309441E-2</v>
      </c>
      <c r="L252" s="34">
        <v>0.20616268537965779</v>
      </c>
      <c r="M252" s="36">
        <v>1.08</v>
      </c>
      <c r="N252" s="31">
        <v>-1.804</v>
      </c>
      <c r="O252" s="38">
        <f t="shared" si="65"/>
        <v>-1.804E-2</v>
      </c>
      <c r="P252" s="37">
        <v>1</v>
      </c>
      <c r="Q252" s="38">
        <v>-1.3556158394391138E-2</v>
      </c>
      <c r="R252" s="39">
        <v>0.4</v>
      </c>
      <c r="S252" s="37">
        <v>4.28</v>
      </c>
      <c r="T252" s="36">
        <v>2.2999999999999998</v>
      </c>
      <c r="U252" s="36">
        <v>0.12</v>
      </c>
      <c r="V252" s="36">
        <v>0.8</v>
      </c>
      <c r="W252" s="39">
        <v>0.6</v>
      </c>
      <c r="Z252" s="32">
        <f t="shared" si="78"/>
        <v>-3.9926575874603919E-4</v>
      </c>
      <c r="AA252" s="32">
        <f t="shared" si="79"/>
        <v>-1.1690700504073627E-4</v>
      </c>
      <c r="AB252" s="32">
        <f t="shared" si="80"/>
        <v>8.8931952511049357E-4</v>
      </c>
      <c r="AC252" s="74">
        <f t="shared" si="81"/>
        <v>8.8931952511049357E-4</v>
      </c>
      <c r="AE252" s="42">
        <f>(E252/(H252)+M252*O252-P252*Q252)/((1-R252)*T252+V252*W252+R252-W252)</f>
        <v>-5.8687256104839503E-4</v>
      </c>
      <c r="AF252" s="42">
        <f>(E252/(I252)+M252*O252-P252*Q252)/((1-R252)*T252+V252*W252+R252-W252)</f>
        <v>-1.7183921222855213E-4</v>
      </c>
      <c r="AG252" s="42">
        <f t="shared" si="82"/>
        <v>1.3071925549816895E-3</v>
      </c>
      <c r="AH252" s="64">
        <f t="shared" si="83"/>
        <v>1.3071925549816895E-3</v>
      </c>
    </row>
    <row r="253" spans="1:34">
      <c r="A253" s="30" t="s">
        <v>32</v>
      </c>
      <c r="B253" s="30">
        <v>1986</v>
      </c>
      <c r="C253" s="31">
        <v>-4.0258008780127348</v>
      </c>
      <c r="D253" s="31">
        <v>-4.8</v>
      </c>
      <c r="E253" s="32">
        <f t="shared" si="57"/>
        <v>7.7419912198726506E-3</v>
      </c>
      <c r="F253" s="33">
        <v>12605.67843</v>
      </c>
      <c r="G253" s="33">
        <v>28153</v>
      </c>
      <c r="H253" s="32">
        <f t="shared" si="76"/>
        <v>0.56428575035268758</v>
      </c>
      <c r="I253" s="32">
        <f t="shared" si="77"/>
        <v>0.44775613362696692</v>
      </c>
      <c r="J253" s="34">
        <v>5.8380764755620991E-2</v>
      </c>
      <c r="K253" s="35">
        <v>5.8380764755620991E-2</v>
      </c>
      <c r="L253" s="34">
        <v>0.21223176451334488</v>
      </c>
      <c r="M253" s="36">
        <v>1.08</v>
      </c>
      <c r="N253" s="31">
        <v>-1.556</v>
      </c>
      <c r="O253" s="38">
        <f t="shared" si="65"/>
        <v>-1.5560000000000001E-2</v>
      </c>
      <c r="P253" s="37">
        <v>1</v>
      </c>
      <c r="Q253" s="38">
        <v>-6.9661876696665379E-3</v>
      </c>
      <c r="R253" s="39">
        <v>0.4</v>
      </c>
      <c r="S253" s="37">
        <v>4.28</v>
      </c>
      <c r="T253" s="36">
        <v>2.2999999999999998</v>
      </c>
      <c r="U253" s="36">
        <v>0.12</v>
      </c>
      <c r="V253" s="36">
        <v>0.8</v>
      </c>
      <c r="W253" s="39">
        <v>0.6</v>
      </c>
      <c r="Z253" s="32">
        <f t="shared" si="78"/>
        <v>1.5907259151715506E-3</v>
      </c>
      <c r="AA253" s="32">
        <f t="shared" si="79"/>
        <v>3.0541107125929457E-3</v>
      </c>
      <c r="AB253" s="32">
        <f t="shared" si="80"/>
        <v>5.683233721427817E-3</v>
      </c>
      <c r="AC253" s="74">
        <f t="shared" si="81"/>
        <v>5.683233721427817E-3</v>
      </c>
      <c r="AE253" s="42">
        <f>(E253/(H253)+M253*O253-P253*Q253)/((1-R253)*T253+V253*W253+R253-W253)</f>
        <v>2.3381754415774604E-3</v>
      </c>
      <c r="AF253" s="42">
        <f>(E253/(I253)+M253*O253-P253*Q253)/((1-R253)*T253+V253*W253+R253-W253)</f>
        <v>4.4891747823655355E-3</v>
      </c>
      <c r="AG253" s="42">
        <f t="shared" si="82"/>
        <v>8.3536688435445032E-3</v>
      </c>
      <c r="AH253" s="64">
        <f t="shared" si="83"/>
        <v>8.3536688435445032E-3</v>
      </c>
    </row>
    <row r="254" spans="1:34">
      <c r="A254" s="30" t="s">
        <v>32</v>
      </c>
      <c r="B254" s="30">
        <v>1987</v>
      </c>
      <c r="C254" s="31">
        <v>-0.31250372335082344</v>
      </c>
      <c r="D254" s="31">
        <v>-4.8</v>
      </c>
      <c r="E254" s="32">
        <f t="shared" si="57"/>
        <v>4.4874962766491763E-2</v>
      </c>
      <c r="F254" s="33">
        <v>15972.224557</v>
      </c>
      <c r="G254" s="33">
        <v>33377</v>
      </c>
      <c r="H254" s="32">
        <f t="shared" si="76"/>
        <v>0.56428575035268758</v>
      </c>
      <c r="I254" s="32">
        <f t="shared" si="77"/>
        <v>0.47853984950714562</v>
      </c>
      <c r="J254" s="34">
        <v>4.6431928012184577E-2</v>
      </c>
      <c r="K254" s="35">
        <v>4.6431928012184577E-2</v>
      </c>
      <c r="L254" s="34">
        <v>0.19295674926628803</v>
      </c>
      <c r="M254" s="36">
        <v>1.08</v>
      </c>
      <c r="N254" s="31">
        <v>-1.242</v>
      </c>
      <c r="O254" s="38">
        <f t="shared" si="65"/>
        <v>-1.242E-2</v>
      </c>
      <c r="P254" s="37">
        <v>1</v>
      </c>
      <c r="Q254" s="38">
        <v>2.9421406800447179E-4</v>
      </c>
      <c r="R254" s="39">
        <v>0.4</v>
      </c>
      <c r="S254" s="37">
        <v>4.28</v>
      </c>
      <c r="T254" s="36">
        <v>2.2999999999999998</v>
      </c>
      <c r="U254" s="36">
        <v>0.12</v>
      </c>
      <c r="V254" s="36">
        <v>0.8</v>
      </c>
      <c r="W254" s="39">
        <v>0.6</v>
      </c>
      <c r="Z254" s="32">
        <f t="shared" si="78"/>
        <v>2.6974357098898151E-2</v>
      </c>
      <c r="AA254" s="32">
        <f t="shared" si="79"/>
        <v>3.2814324868282091E-2</v>
      </c>
      <c r="AB254" s="32">
        <f t="shared" si="80"/>
        <v>4.4910191373444347E-2</v>
      </c>
      <c r="AC254" s="74">
        <f t="shared" si="81"/>
        <v>4.4910191373444347E-2</v>
      </c>
      <c r="AE254" s="42">
        <f t="shared" ref="AE254:AE305" si="84">(E254/(H254)+M254*O254-P254*Q254)/((1-R254)*T254+V254*W254+R254-W254)</f>
        <v>3.9649055012838254E-2</v>
      </c>
      <c r="AF254" s="42">
        <f t="shared" ref="AF254:AF305" si="85">(E254/(I254)+M254*O254-P254*Q254)/((1-R254)*T254+V254*W254+R254-W254)</f>
        <v>4.8233104023258026E-2</v>
      </c>
      <c r="AG254" s="42">
        <f t="shared" si="82"/>
        <v>6.6012570452532657E-2</v>
      </c>
      <c r="AH254" s="64">
        <f t="shared" si="83"/>
        <v>6.6012570452532657E-2</v>
      </c>
    </row>
    <row r="255" spans="1:34">
      <c r="A255" s="30" t="s">
        <v>32</v>
      </c>
      <c r="B255" s="30">
        <v>1988</v>
      </c>
      <c r="C255" s="31">
        <v>0.48962261282104014</v>
      </c>
      <c r="D255" s="31">
        <v>-3.32</v>
      </c>
      <c r="E255" s="32">
        <f t="shared" si="57"/>
        <v>3.8096226128210404E-2</v>
      </c>
      <c r="F255" s="33">
        <v>18087.613824</v>
      </c>
      <c r="G255" s="33">
        <v>36565</v>
      </c>
      <c r="H255" s="32">
        <f t="shared" si="76"/>
        <v>0.56428575035268758</v>
      </c>
      <c r="I255" s="32">
        <f t="shared" si="77"/>
        <v>0.49467014423629152</v>
      </c>
      <c r="J255" s="34">
        <v>3.2134224518243229E-2</v>
      </c>
      <c r="K255" s="35">
        <v>3.2134224518243229E-2</v>
      </c>
      <c r="L255" s="34">
        <v>0.21470704499125881</v>
      </c>
      <c r="M255" s="36">
        <v>1.08</v>
      </c>
      <c r="N255" s="31">
        <v>-0.96899999999999997</v>
      </c>
      <c r="O255" s="38">
        <f t="shared" si="65"/>
        <v>-9.689999999999999E-3</v>
      </c>
      <c r="P255" s="37">
        <v>1</v>
      </c>
      <c r="Q255" s="38">
        <v>2.1276724989600065E-2</v>
      </c>
      <c r="R255" s="39">
        <v>0.4</v>
      </c>
      <c r="S255" s="37">
        <v>4.28</v>
      </c>
      <c r="T255" s="36">
        <v>2.2999999999999998</v>
      </c>
      <c r="U255" s="36">
        <v>0.12</v>
      </c>
      <c r="V255" s="36">
        <v>0.8</v>
      </c>
      <c r="W255" s="39">
        <v>0.6</v>
      </c>
      <c r="Z255" s="32">
        <f t="shared" si="78"/>
        <v>1.465998777171649E-2</v>
      </c>
      <c r="AA255" s="32">
        <f t="shared" si="79"/>
        <v>1.8553880253236194E-2</v>
      </c>
      <c r="AB255" s="32">
        <f t="shared" si="80"/>
        <v>2.8898336971149106E-2</v>
      </c>
      <c r="AC255" s="74">
        <f t="shared" si="81"/>
        <v>2.8898336971149106E-2</v>
      </c>
      <c r="AE255" s="42">
        <f t="shared" si="84"/>
        <v>2.1548415760836291E-2</v>
      </c>
      <c r="AF255" s="42">
        <f t="shared" si="85"/>
        <v>2.7271968564997785E-2</v>
      </c>
      <c r="AG255" s="42">
        <f t="shared" si="82"/>
        <v>4.2477073620243271E-2</v>
      </c>
      <c r="AH255" s="64">
        <f t="shared" si="83"/>
        <v>4.2477073620243271E-2</v>
      </c>
    </row>
    <row r="256" spans="1:34">
      <c r="A256" s="30" t="s">
        <v>32</v>
      </c>
      <c r="B256" s="30">
        <v>1989</v>
      </c>
      <c r="C256" s="31">
        <v>-1.2172964043532126</v>
      </c>
      <c r="D256" s="31">
        <v>-3.32</v>
      </c>
      <c r="E256" s="32">
        <f t="shared" si="57"/>
        <v>2.102703595646787E-2</v>
      </c>
      <c r="F256" s="33">
        <v>20694.792203000001</v>
      </c>
      <c r="G256" s="33">
        <v>37713</v>
      </c>
      <c r="H256" s="32">
        <f t="shared" si="76"/>
        <v>0.56428575035268758</v>
      </c>
      <c r="I256" s="32">
        <f t="shared" ref="I256:I319" si="86">F256/G256</f>
        <v>0.54874425802773585</v>
      </c>
      <c r="J256" s="34">
        <v>3.3745569503136043E-2</v>
      </c>
      <c r="K256" s="35">
        <v>3.3745569503136043E-2</v>
      </c>
      <c r="L256" s="34">
        <v>0.20739297909059212</v>
      </c>
      <c r="M256" s="36">
        <v>1.08</v>
      </c>
      <c r="N256" s="31">
        <v>-0.66300000000000003</v>
      </c>
      <c r="O256" s="38">
        <f t="shared" si="65"/>
        <v>-6.6300000000000005E-3</v>
      </c>
      <c r="P256" s="37">
        <v>1</v>
      </c>
      <c r="Q256" s="38">
        <v>1.7730165026204833E-2</v>
      </c>
      <c r="R256" s="39">
        <v>0.4</v>
      </c>
      <c r="S256" s="37">
        <v>4.28</v>
      </c>
      <c r="T256" s="36">
        <v>2.2999999999999998</v>
      </c>
      <c r="U256" s="36">
        <v>0.12</v>
      </c>
      <c r="V256" s="36">
        <v>0.8</v>
      </c>
      <c r="W256" s="39">
        <v>0.6</v>
      </c>
      <c r="Z256" s="32">
        <f t="shared" si="78"/>
        <v>5.0707107733965065E-3</v>
      </c>
      <c r="AA256" s="32">
        <f t="shared" si="79"/>
        <v>5.5032364329388947E-3</v>
      </c>
      <c r="AB256" s="32">
        <f t="shared" si="80"/>
        <v>1.0493487458594478E-2</v>
      </c>
      <c r="AC256" s="74">
        <f t="shared" si="81"/>
        <v>1.0493487458594478E-2</v>
      </c>
      <c r="AE256" s="42">
        <f t="shared" si="84"/>
        <v>7.4533339078840235E-3</v>
      </c>
      <c r="AF256" s="42">
        <f t="shared" si="85"/>
        <v>8.0890945158860871E-3</v>
      </c>
      <c r="AG256" s="42">
        <f t="shared" si="82"/>
        <v>1.5424162288536465E-2</v>
      </c>
      <c r="AH256" s="64">
        <f t="shared" si="83"/>
        <v>1.5424162288536465E-2</v>
      </c>
    </row>
    <row r="257" spans="1:34">
      <c r="A257" s="30" t="s">
        <v>32</v>
      </c>
      <c r="B257" s="30">
        <v>1990</v>
      </c>
      <c r="C257" s="31">
        <v>-2.014108006282993</v>
      </c>
      <c r="D257" s="31">
        <v>-3.32</v>
      </c>
      <c r="E257" s="32">
        <f t="shared" si="57"/>
        <v>1.3058919937170068E-2</v>
      </c>
      <c r="F257" s="33">
        <v>23799.036527</v>
      </c>
      <c r="G257" s="33">
        <v>47791</v>
      </c>
      <c r="H257" s="32">
        <f t="shared" si="76"/>
        <v>0.56428575035268758</v>
      </c>
      <c r="I257" s="32">
        <f t="shared" si="86"/>
        <v>0.49798155566947749</v>
      </c>
      <c r="J257" s="34">
        <v>4.4264079548397416E-2</v>
      </c>
      <c r="K257" s="35">
        <v>4.4264079548397416E-2</v>
      </c>
      <c r="L257" s="34">
        <v>0.20917116794516732</v>
      </c>
      <c r="M257" s="36">
        <v>1.08</v>
      </c>
      <c r="N257" s="31">
        <v>0.25900000000000001</v>
      </c>
      <c r="O257" s="38">
        <f t="shared" si="65"/>
        <v>2.5900000000000003E-3</v>
      </c>
      <c r="P257" s="37">
        <v>1</v>
      </c>
      <c r="Q257" s="38">
        <v>1.0090337357145865E-2</v>
      </c>
      <c r="R257" s="39">
        <v>0.4</v>
      </c>
      <c r="S257" s="37">
        <v>4.28</v>
      </c>
      <c r="T257" s="36">
        <v>2.2999999999999998</v>
      </c>
      <c r="U257" s="36">
        <v>0.12</v>
      </c>
      <c r="V257" s="36">
        <v>0.8</v>
      </c>
      <c r="W257" s="39">
        <v>0.6</v>
      </c>
      <c r="Z257" s="32">
        <f t="shared" si="78"/>
        <v>6.4955946417029472E-3</v>
      </c>
      <c r="AA257" s="32">
        <f t="shared" si="79"/>
        <v>7.7584281486103206E-3</v>
      </c>
      <c r="AB257" s="32">
        <f t="shared" si="80"/>
        <v>1.1406838754354406E-2</v>
      </c>
      <c r="AC257" s="74">
        <f t="shared" si="81"/>
        <v>1.1406838754354406E-2</v>
      </c>
      <c r="AE257" s="42">
        <f t="shared" si="84"/>
        <v>9.5477415215392721E-3</v>
      </c>
      <c r="AF257" s="42">
        <f t="shared" si="85"/>
        <v>1.1403954628077822E-2</v>
      </c>
      <c r="AG257" s="42">
        <f t="shared" si="82"/>
        <v>1.6766678650978768E-2</v>
      </c>
      <c r="AH257" s="64">
        <f t="shared" si="83"/>
        <v>1.6766678650978768E-2</v>
      </c>
    </row>
    <row r="258" spans="1:34">
      <c r="A258" s="30" t="s">
        <v>32</v>
      </c>
      <c r="B258" s="30">
        <v>1991</v>
      </c>
      <c r="C258" s="31">
        <v>-0.10091155826442094</v>
      </c>
      <c r="D258" s="31">
        <v>-3.32</v>
      </c>
      <c r="E258" s="32">
        <f t="shared" si="57"/>
        <v>3.2190884417355792E-2</v>
      </c>
      <c r="F258" s="33">
        <v>24242.994684000001</v>
      </c>
      <c r="G258" s="33">
        <v>48439</v>
      </c>
      <c r="H258" s="32">
        <f t="shared" si="76"/>
        <v>0.56428575035268758</v>
      </c>
      <c r="I258" s="32">
        <f t="shared" si="86"/>
        <v>0.50048503652015941</v>
      </c>
      <c r="J258" s="34">
        <v>3.8133397809333169E-2</v>
      </c>
      <c r="K258" s="35">
        <v>3.8133397809333169E-2</v>
      </c>
      <c r="L258" s="34">
        <v>0.1904605937445957</v>
      </c>
      <c r="M258" s="36">
        <v>1.08</v>
      </c>
      <c r="N258" s="31">
        <v>1.2330000000000001</v>
      </c>
      <c r="O258" s="38">
        <f t="shared" si="65"/>
        <v>1.2330000000000001E-2</v>
      </c>
      <c r="P258" s="37">
        <v>1</v>
      </c>
      <c r="Q258" s="38">
        <v>-1.6316820728887575E-2</v>
      </c>
      <c r="R258" s="39">
        <v>0.4</v>
      </c>
      <c r="S258" s="37">
        <v>4.28</v>
      </c>
      <c r="T258" s="36">
        <v>2.2999999999999998</v>
      </c>
      <c r="U258" s="36">
        <v>0.12</v>
      </c>
      <c r="V258" s="36">
        <v>0.8</v>
      </c>
      <c r="W258" s="39">
        <v>0.6</v>
      </c>
      <c r="Z258" s="32">
        <f t="shared" si="78"/>
        <v>3.5524735256067072E-2</v>
      </c>
      <c r="AA258" s="32">
        <f t="shared" si="79"/>
        <v>3.8505161914991051E-2</v>
      </c>
      <c r="AB258" s="32">
        <f t="shared" si="80"/>
        <v>4.6316650072729906E-2</v>
      </c>
      <c r="AC258" s="74">
        <f t="shared" si="81"/>
        <v>4.6316650072729906E-2</v>
      </c>
      <c r="AE258" s="42">
        <f t="shared" si="84"/>
        <v>5.2217080737833529E-2</v>
      </c>
      <c r="AF258" s="42">
        <f t="shared" si="85"/>
        <v>5.6597948838902519E-2</v>
      </c>
      <c r="AG258" s="42">
        <f t="shared" si="82"/>
        <v>6.8079895287627104E-2</v>
      </c>
      <c r="AH258" s="64">
        <f t="shared" si="83"/>
        <v>6.8079895287627104E-2</v>
      </c>
    </row>
    <row r="259" spans="1:34">
      <c r="A259" s="30" t="s">
        <v>32</v>
      </c>
      <c r="B259" s="30">
        <v>1992</v>
      </c>
      <c r="C259" s="31">
        <v>0.21548674808934176</v>
      </c>
      <c r="D259" s="31">
        <v>-1.66</v>
      </c>
      <c r="E259" s="32">
        <f t="shared" si="57"/>
        <v>1.8754867480893417E-2</v>
      </c>
      <c r="F259" s="33">
        <v>28334.531199000001</v>
      </c>
      <c r="G259" s="33">
        <v>54458</v>
      </c>
      <c r="H259" s="32">
        <f t="shared" si="76"/>
        <v>0.56428575035268758</v>
      </c>
      <c r="I259" s="32">
        <f t="shared" si="86"/>
        <v>0.52030062064343163</v>
      </c>
      <c r="J259" s="34">
        <v>3.2195119096703355E-2</v>
      </c>
      <c r="K259" s="35">
        <v>3.2195119096703355E-2</v>
      </c>
      <c r="L259" s="34">
        <v>0.19640902700477358</v>
      </c>
      <c r="M259" s="36">
        <v>1.08</v>
      </c>
      <c r="N259" s="31">
        <v>1.2929999999999999</v>
      </c>
      <c r="O259" s="38">
        <f t="shared" si="65"/>
        <v>1.2929999999999999E-2</v>
      </c>
      <c r="P259" s="37">
        <v>1</v>
      </c>
      <c r="Q259" s="38">
        <v>-2.3032221867480815E-2</v>
      </c>
      <c r="R259" s="39">
        <v>0.4</v>
      </c>
      <c r="S259" s="37">
        <v>4.28</v>
      </c>
      <c r="T259" s="36">
        <v>2.2999999999999998</v>
      </c>
      <c r="U259" s="36">
        <v>0.12</v>
      </c>
      <c r="V259" s="36">
        <v>0.8</v>
      </c>
      <c r="W259" s="39">
        <v>0.6</v>
      </c>
      <c r="Z259" s="32">
        <f t="shared" si="78"/>
        <v>2.8784054819633798E-2</v>
      </c>
      <c r="AA259" s="32">
        <f t="shared" si="79"/>
        <v>2.993558844258969E-2</v>
      </c>
      <c r="AB259" s="32">
        <f t="shared" si="80"/>
        <v>3.4313597261071783E-2</v>
      </c>
      <c r="AC259" s="74">
        <f t="shared" si="81"/>
        <v>3.4313597261071783E-2</v>
      </c>
      <c r="AE259" s="42">
        <f t="shared" si="84"/>
        <v>4.230909262644969E-2</v>
      </c>
      <c r="AF259" s="42">
        <f t="shared" si="85"/>
        <v>4.400170831320413E-2</v>
      </c>
      <c r="AG259" s="42">
        <f t="shared" si="82"/>
        <v>5.0436853805430823E-2</v>
      </c>
      <c r="AH259" s="64">
        <f t="shared" si="83"/>
        <v>5.0436853805430823E-2</v>
      </c>
    </row>
    <row r="260" spans="1:34">
      <c r="A260" s="30" t="s">
        <v>32</v>
      </c>
      <c r="B260" s="30">
        <v>1993</v>
      </c>
      <c r="C260" s="31">
        <v>4.6528806283521353</v>
      </c>
      <c r="D260" s="31">
        <v>-1.66</v>
      </c>
      <c r="E260" s="32">
        <f t="shared" si="57"/>
        <v>6.3128806283521355E-2</v>
      </c>
      <c r="F260" s="33">
        <v>28856.508496999901</v>
      </c>
      <c r="G260" s="33">
        <v>50461</v>
      </c>
      <c r="H260" s="32">
        <f t="shared" si="76"/>
        <v>0.56428575035268758</v>
      </c>
      <c r="I260" s="32">
        <f t="shared" si="86"/>
        <v>0.57185764247636595</v>
      </c>
      <c r="J260" s="34">
        <v>2.8303966935165799E-2</v>
      </c>
      <c r="K260" s="35">
        <v>2.8303966935165799E-2</v>
      </c>
      <c r="L260" s="34">
        <v>0.18589320465058634</v>
      </c>
      <c r="M260" s="36">
        <v>1.08</v>
      </c>
      <c r="N260" s="31">
        <v>0.86499999999999999</v>
      </c>
      <c r="O260" s="38">
        <f t="shared" si="65"/>
        <v>8.6499999999999997E-3</v>
      </c>
      <c r="P260" s="37">
        <v>1</v>
      </c>
      <c r="Q260" s="38">
        <v>-1.8942438254977316E-2</v>
      </c>
      <c r="R260" s="39">
        <v>0.4</v>
      </c>
      <c r="S260" s="37">
        <v>4.28</v>
      </c>
      <c r="T260" s="36">
        <v>2.2999999999999998</v>
      </c>
      <c r="U260" s="36">
        <v>0.12</v>
      </c>
      <c r="V260" s="36">
        <v>0.8</v>
      </c>
      <c r="W260" s="39">
        <v>0.6</v>
      </c>
      <c r="Z260" s="32">
        <f t="shared" si="78"/>
        <v>5.7441911895326596E-2</v>
      </c>
      <c r="AA260" s="32">
        <f t="shared" si="79"/>
        <v>5.6834818992287324E-2</v>
      </c>
      <c r="AB260" s="32">
        <f t="shared" si="80"/>
        <v>6.9167286090792757E-2</v>
      </c>
      <c r="AC260" s="74">
        <f t="shared" si="81"/>
        <v>6.9167286090792757E-2</v>
      </c>
      <c r="AE260" s="42">
        <f t="shared" si="84"/>
        <v>8.4432689773853556E-2</v>
      </c>
      <c r="AF260" s="42">
        <f t="shared" si="85"/>
        <v>8.3540336350109101E-2</v>
      </c>
      <c r="AG260" s="42">
        <f t="shared" si="82"/>
        <v>0.10166757714550262</v>
      </c>
      <c r="AH260" s="64">
        <f t="shared" si="83"/>
        <v>0.10166757714550262</v>
      </c>
    </row>
    <row r="261" spans="1:34">
      <c r="A261" s="30" t="s">
        <v>32</v>
      </c>
      <c r="B261" s="30">
        <v>1994</v>
      </c>
      <c r="C261" s="31">
        <v>3.3476116508715648</v>
      </c>
      <c r="D261" s="31">
        <v>-1.66</v>
      </c>
      <c r="E261" s="32">
        <f t="shared" si="57"/>
        <v>5.0076116508715643E-2</v>
      </c>
      <c r="F261" s="33">
        <v>34395.123025000001</v>
      </c>
      <c r="G261" s="33">
        <v>55371</v>
      </c>
      <c r="H261" s="32">
        <f t="shared" si="76"/>
        <v>0.56428575035268758</v>
      </c>
      <c r="I261" s="32">
        <f t="shared" si="86"/>
        <v>0.62117576032580235</v>
      </c>
      <c r="J261" s="34">
        <v>2.3387264433034169E-2</v>
      </c>
      <c r="K261" s="35">
        <v>2.3387264433034169E-2</v>
      </c>
      <c r="L261" s="34">
        <v>0.15771624944315477</v>
      </c>
      <c r="M261" s="36">
        <v>1.08</v>
      </c>
      <c r="N261" s="31">
        <v>0.68799999999999994</v>
      </c>
      <c r="O261" s="38">
        <f t="shared" si="65"/>
        <v>6.8799999999999998E-3</v>
      </c>
      <c r="P261" s="37">
        <v>1</v>
      </c>
      <c r="Q261" s="38">
        <v>-3.4739147982547837E-3</v>
      </c>
      <c r="R261" s="39">
        <v>0.4</v>
      </c>
      <c r="S261" s="37">
        <v>4.28</v>
      </c>
      <c r="T261" s="36">
        <v>2.2999999999999998</v>
      </c>
      <c r="U261" s="36">
        <v>0.12</v>
      </c>
      <c r="V261" s="36">
        <v>0.8</v>
      </c>
      <c r="W261" s="39">
        <v>0.6</v>
      </c>
      <c r="Z261" s="32">
        <f t="shared" si="78"/>
        <v>4.0838850032102879E-2</v>
      </c>
      <c r="AA261" s="32">
        <f t="shared" si="79"/>
        <v>3.7507937403016042E-2</v>
      </c>
      <c r="AB261" s="32">
        <f t="shared" si="80"/>
        <v>4.481468632038154E-2</v>
      </c>
      <c r="AC261" s="74">
        <f t="shared" si="81"/>
        <v>4.481468632038154E-2</v>
      </c>
      <c r="AE261" s="42">
        <f t="shared" si="84"/>
        <v>6.0028189203813878E-2</v>
      </c>
      <c r="AF261" s="42">
        <f t="shared" si="85"/>
        <v>5.5132148953830819E-2</v>
      </c>
      <c r="AG261" s="42">
        <f t="shared" si="82"/>
        <v>6.5872189531163236E-2</v>
      </c>
      <c r="AH261" s="64">
        <f t="shared" si="83"/>
        <v>6.5872189531163236E-2</v>
      </c>
    </row>
    <row r="262" spans="1:34">
      <c r="A262" s="30" t="s">
        <v>32</v>
      </c>
      <c r="B262" s="30">
        <v>1995</v>
      </c>
      <c r="C262" s="31">
        <v>2.782143333031728</v>
      </c>
      <c r="D262" s="31">
        <v>-1.66</v>
      </c>
      <c r="E262" s="32">
        <f t="shared" si="57"/>
        <v>4.4421433330317284E-2</v>
      </c>
      <c r="F262" s="33">
        <v>43789.342500999897</v>
      </c>
      <c r="G262" s="33">
        <v>67112</v>
      </c>
      <c r="H262" s="32">
        <f t="shared" si="76"/>
        <v>0.56428575035268758</v>
      </c>
      <c r="I262" s="32">
        <f t="shared" si="86"/>
        <v>0.65248156068959196</v>
      </c>
      <c r="J262" s="34">
        <v>1.970321484020723E-2</v>
      </c>
      <c r="K262" s="35">
        <v>1.970321484020723E-2</v>
      </c>
      <c r="L262" s="34">
        <v>0.16774979216950528</v>
      </c>
      <c r="M262" s="36">
        <v>1.08</v>
      </c>
      <c r="N262" s="31">
        <v>0.96099999999999997</v>
      </c>
      <c r="O262" s="38">
        <f t="shared" si="65"/>
        <v>9.6100000000000005E-3</v>
      </c>
      <c r="P262" s="37">
        <v>1</v>
      </c>
      <c r="Q262" s="38">
        <v>-3.4318184960772345E-3</v>
      </c>
      <c r="R262" s="39">
        <v>0.4</v>
      </c>
      <c r="S262" s="37">
        <v>4.28</v>
      </c>
      <c r="T262" s="36">
        <v>2.2999999999999998</v>
      </c>
      <c r="U262" s="36">
        <v>0.12</v>
      </c>
      <c r="V262" s="36">
        <v>0.8</v>
      </c>
      <c r="W262" s="39">
        <v>0.6</v>
      </c>
      <c r="Z262" s="32">
        <f t="shared" si="78"/>
        <v>3.792300855955559E-2</v>
      </c>
      <c r="AA262" s="32">
        <f t="shared" si="79"/>
        <v>3.3562035840129671E-2</v>
      </c>
      <c r="AB262" s="32">
        <f t="shared" si="80"/>
        <v>3.9998960447671525E-2</v>
      </c>
      <c r="AC262" s="74">
        <f t="shared" si="81"/>
        <v>3.9998960447671525E-2</v>
      </c>
      <c r="AE262" s="42">
        <f t="shared" si="84"/>
        <v>5.5742253545370879E-2</v>
      </c>
      <c r="AF262" s="42">
        <f t="shared" si="85"/>
        <v>4.9332149066214706E-2</v>
      </c>
      <c r="AG262" s="42">
        <f t="shared" si="82"/>
        <v>5.8793652706215983E-2</v>
      </c>
      <c r="AH262" s="64">
        <f t="shared" si="83"/>
        <v>5.8793652706215983E-2</v>
      </c>
    </row>
    <row r="263" spans="1:34">
      <c r="A263" s="30" t="s">
        <v>32</v>
      </c>
      <c r="B263" s="30">
        <v>1996</v>
      </c>
      <c r="C263" s="31">
        <v>2.9464488654872572</v>
      </c>
      <c r="D263" s="31">
        <v>-0.09</v>
      </c>
      <c r="E263" s="32">
        <f t="shared" si="57"/>
        <v>3.0364488654872571E-2</v>
      </c>
      <c r="F263" s="33">
        <v>45565.356023</v>
      </c>
      <c r="G263" s="33">
        <v>74117</v>
      </c>
      <c r="H263" s="32">
        <f t="shared" si="76"/>
        <v>0.56428575035268758</v>
      </c>
      <c r="I263" s="32">
        <f t="shared" si="86"/>
        <v>0.61477604359323768</v>
      </c>
      <c r="J263" s="34">
        <v>2.3832041986274206E-2</v>
      </c>
      <c r="K263" s="35">
        <v>2.3832041986274206E-2</v>
      </c>
      <c r="L263" s="34">
        <v>0.18035157447685612</v>
      </c>
      <c r="M263" s="36">
        <v>1.08</v>
      </c>
      <c r="N263" s="31">
        <v>0.92700000000000005</v>
      </c>
      <c r="O263" s="38">
        <f t="shared" si="65"/>
        <v>9.2700000000000005E-3</v>
      </c>
      <c r="P263" s="37">
        <v>1</v>
      </c>
      <c r="Q263" s="38">
        <v>-9.1375222036519234E-4</v>
      </c>
      <c r="R263" s="39">
        <v>0.4</v>
      </c>
      <c r="S263" s="37">
        <v>4.28</v>
      </c>
      <c r="T263" s="36">
        <v>2.2999999999999998</v>
      </c>
      <c r="U263" s="36">
        <v>0.12</v>
      </c>
      <c r="V263" s="36">
        <v>0.8</v>
      </c>
      <c r="W263" s="39">
        <v>0.6</v>
      </c>
      <c r="Z263" s="32">
        <f t="shared" si="78"/>
        <v>2.6531079920012631E-2</v>
      </c>
      <c r="AA263" s="32">
        <f t="shared" si="79"/>
        <v>2.4719873205570713E-2</v>
      </c>
      <c r="AB263" s="32">
        <f t="shared" si="80"/>
        <v>2.9913457989895049E-2</v>
      </c>
      <c r="AC263" s="74">
        <f t="shared" si="81"/>
        <v>2.9913457989895049E-2</v>
      </c>
      <c r="AE263" s="42">
        <f t="shared" si="84"/>
        <v>3.8997490966765559E-2</v>
      </c>
      <c r="AF263" s="42">
        <f t="shared" si="85"/>
        <v>3.6335235314212379E-2</v>
      </c>
      <c r="AG263" s="42">
        <f t="shared" si="82"/>
        <v>4.3969179214062612E-2</v>
      </c>
      <c r="AH263" s="64">
        <f t="shared" si="83"/>
        <v>4.3969179214062612E-2</v>
      </c>
    </row>
    <row r="264" spans="1:34">
      <c r="A264" s="30" t="s">
        <v>32</v>
      </c>
      <c r="B264" s="30">
        <v>1997</v>
      </c>
      <c r="C264" s="31">
        <v>3.4048096258769003</v>
      </c>
      <c r="D264" s="31">
        <v>-0.09</v>
      </c>
      <c r="E264" s="32">
        <f t="shared" ref="E264:E327" si="87">(C264-D264)/100</f>
        <v>3.4948096258769004E-2</v>
      </c>
      <c r="F264" s="33">
        <v>53619.650802999902</v>
      </c>
      <c r="G264" s="33">
        <v>81357</v>
      </c>
      <c r="H264" s="32">
        <f t="shared" si="76"/>
        <v>0.56428575035268758</v>
      </c>
      <c r="I264" s="32">
        <f t="shared" si="86"/>
        <v>0.65906622420934768</v>
      </c>
      <c r="J264" s="34">
        <v>1.9827650232093319E-2</v>
      </c>
      <c r="K264" s="35">
        <v>1.9827650232093319E-2</v>
      </c>
      <c r="L264" s="34">
        <v>0.18166438585990999</v>
      </c>
      <c r="M264" s="36">
        <v>1.08</v>
      </c>
      <c r="N264" s="31">
        <v>1.7230000000000001</v>
      </c>
      <c r="O264" s="38">
        <f t="shared" si="65"/>
        <v>1.7230000000000002E-2</v>
      </c>
      <c r="P264" s="37">
        <v>1</v>
      </c>
      <c r="Q264" s="38">
        <v>2.2106138529014063E-3</v>
      </c>
      <c r="R264" s="39">
        <v>0.4</v>
      </c>
      <c r="S264" s="37">
        <v>4.28</v>
      </c>
      <c r="T264" s="36">
        <v>2.2999999999999998</v>
      </c>
      <c r="U264" s="36">
        <v>0.12</v>
      </c>
      <c r="V264" s="36">
        <v>0.8</v>
      </c>
      <c r="W264" s="39">
        <v>0.6</v>
      </c>
      <c r="Z264" s="32">
        <f t="shared" si="78"/>
        <v>3.2102916938803475E-2</v>
      </c>
      <c r="AA264" s="32">
        <f t="shared" si="79"/>
        <v>2.8452651607937737E-2</v>
      </c>
      <c r="AB264" s="32">
        <f t="shared" si="80"/>
        <v>3.3936472665879472E-2</v>
      </c>
      <c r="AC264" s="74">
        <f t="shared" si="81"/>
        <v>3.3936472665879472E-2</v>
      </c>
      <c r="AE264" s="42">
        <f t="shared" si="84"/>
        <v>4.7187420078723188E-2</v>
      </c>
      <c r="AF264" s="42">
        <f t="shared" si="85"/>
        <v>4.1821969833354275E-2</v>
      </c>
      <c r="AG264" s="42">
        <f t="shared" si="82"/>
        <v>4.9882526087196337E-2</v>
      </c>
      <c r="AH264" s="64">
        <f t="shared" si="83"/>
        <v>4.9882526087196337E-2</v>
      </c>
    </row>
    <row r="265" spans="1:34">
      <c r="A265" s="30" t="s">
        <v>32</v>
      </c>
      <c r="B265" s="30">
        <v>1998</v>
      </c>
      <c r="C265" s="31">
        <v>1.8680671642749869</v>
      </c>
      <c r="D265" s="31">
        <v>-0.09</v>
      </c>
      <c r="E265" s="32">
        <f t="shared" si="87"/>
        <v>1.9580671642749868E-2</v>
      </c>
      <c r="F265" s="33">
        <v>64246.929518999903</v>
      </c>
      <c r="G265" s="33">
        <v>88337</v>
      </c>
      <c r="H265" s="32">
        <f t="shared" si="76"/>
        <v>0.56428575035268758</v>
      </c>
      <c r="I265" s="32">
        <f t="shared" si="86"/>
        <v>0.72729354086056697</v>
      </c>
      <c r="J265" s="34">
        <v>1.2789651705263558E-2</v>
      </c>
      <c r="K265" s="35">
        <v>1.2789651705263558E-2</v>
      </c>
      <c r="L265" s="34">
        <v>0.20848495324287589</v>
      </c>
      <c r="M265" s="36">
        <v>1.08</v>
      </c>
      <c r="N265" s="31">
        <v>4.4359999999999999</v>
      </c>
      <c r="O265" s="38">
        <f t="shared" si="65"/>
        <v>4.4359999999999997E-2</v>
      </c>
      <c r="P265" s="37">
        <v>1</v>
      </c>
      <c r="Q265" s="38">
        <v>3.8316659600060887E-3</v>
      </c>
      <c r="R265" s="39">
        <v>0.4</v>
      </c>
      <c r="S265" s="37">
        <v>4.28</v>
      </c>
      <c r="T265" s="36">
        <v>2.2999999999999998</v>
      </c>
      <c r="U265" s="36">
        <v>0.12</v>
      </c>
      <c r="V265" s="36">
        <v>0.8</v>
      </c>
      <c r="W265" s="39">
        <v>0.6</v>
      </c>
      <c r="Z265" s="32">
        <f t="shared" si="78"/>
        <v>3.2285678791925385E-2</v>
      </c>
      <c r="AA265" s="32">
        <f t="shared" si="79"/>
        <v>2.909827338438329E-2</v>
      </c>
      <c r="AB265" s="32">
        <f t="shared" si="80"/>
        <v>3.2233545673481211E-2</v>
      </c>
      <c r="AC265" s="74">
        <f t="shared" si="81"/>
        <v>3.2233545673481211E-2</v>
      </c>
      <c r="AE265" s="42">
        <f t="shared" si="84"/>
        <v>4.7456057983312025E-2</v>
      </c>
      <c r="AF265" s="42">
        <f t="shared" si="85"/>
        <v>4.2770956058973034E-2</v>
      </c>
      <c r="AG265" s="42">
        <f t="shared" si="82"/>
        <v>4.7379428580297686E-2</v>
      </c>
      <c r="AH265" s="64">
        <f t="shared" si="83"/>
        <v>4.7379428580297686E-2</v>
      </c>
    </row>
    <row r="266" spans="1:34">
      <c r="A266" s="30" t="s">
        <v>32</v>
      </c>
      <c r="B266" s="30">
        <v>1999</v>
      </c>
      <c r="C266" s="31">
        <v>0.76516991064838169</v>
      </c>
      <c r="D266" s="31">
        <v>-0.09</v>
      </c>
      <c r="E266" s="32">
        <f t="shared" si="87"/>
        <v>8.551699106483816E-3</v>
      </c>
      <c r="F266" s="33">
        <v>71226.729961000005</v>
      </c>
      <c r="G266" s="33">
        <v>96715</v>
      </c>
      <c r="H266" s="32">
        <f t="shared" si="76"/>
        <v>0.56428575035268758</v>
      </c>
      <c r="I266" s="32">
        <f t="shared" si="86"/>
        <v>0.73646001097037694</v>
      </c>
      <c r="J266" s="34">
        <v>1.5204002638323937E-2</v>
      </c>
      <c r="K266" s="35">
        <v>1.5204002638323937E-2</v>
      </c>
      <c r="L266" s="34">
        <v>0.19338931780820753</v>
      </c>
      <c r="M266" s="36">
        <v>1.08</v>
      </c>
      <c r="N266" s="31">
        <v>6.1289999999999996</v>
      </c>
      <c r="O266" s="38">
        <f t="shared" si="65"/>
        <v>6.1289999999999997E-2</v>
      </c>
      <c r="P266" s="37">
        <v>1</v>
      </c>
      <c r="Q266" s="38">
        <v>6.1219907068295523E-3</v>
      </c>
      <c r="R266" s="39">
        <v>0.4</v>
      </c>
      <c r="S266" s="37">
        <v>4.28</v>
      </c>
      <c r="T266" s="36">
        <v>2.2999999999999998</v>
      </c>
      <c r="U266" s="36">
        <v>0.12</v>
      </c>
      <c r="V266" s="36">
        <v>0.8</v>
      </c>
      <c r="W266" s="39">
        <v>0.6</v>
      </c>
      <c r="Z266" s="32">
        <f t="shared" si="78"/>
        <v>3.0830376284215418E-2</v>
      </c>
      <c r="AA266" s="32">
        <f t="shared" si="79"/>
        <v>2.9378322982798764E-2</v>
      </c>
      <c r="AB266" s="32">
        <f t="shared" si="80"/>
        <v>3.0632659601918397E-2</v>
      </c>
      <c r="AC266" s="74">
        <f t="shared" si="81"/>
        <v>3.0632659601918397E-2</v>
      </c>
      <c r="AE266" s="42">
        <f t="shared" si="84"/>
        <v>4.5316938634629898E-2</v>
      </c>
      <c r="AF266" s="42">
        <f t="shared" si="85"/>
        <v>4.3182595227728313E-2</v>
      </c>
      <c r="AG266" s="42">
        <f t="shared" si="82"/>
        <v>4.5026318932940297E-2</v>
      </c>
      <c r="AH266" s="64">
        <f t="shared" si="83"/>
        <v>4.5026318932940297E-2</v>
      </c>
    </row>
    <row r="267" spans="1:34">
      <c r="A267" s="30" t="s">
        <v>32</v>
      </c>
      <c r="B267" s="30">
        <v>2000</v>
      </c>
      <c r="C267" s="31">
        <v>0.64899132521953617</v>
      </c>
      <c r="D267" s="31">
        <v>1.57</v>
      </c>
      <c r="E267" s="32">
        <f t="shared" si="87"/>
        <v>-9.2100867478046387E-3</v>
      </c>
      <c r="F267" s="33">
        <v>76287.647324999896</v>
      </c>
      <c r="G267" s="33">
        <v>96671</v>
      </c>
      <c r="H267" s="32">
        <f t="shared" si="76"/>
        <v>0.56428575035268758</v>
      </c>
      <c r="I267" s="32">
        <f t="shared" si="86"/>
        <v>0.78914718297110709</v>
      </c>
      <c r="J267" s="34">
        <v>2.266608288993827E-2</v>
      </c>
      <c r="K267" s="35">
        <v>2.266608288993827E-2</v>
      </c>
      <c r="L267" s="34">
        <v>0.17809462222600855</v>
      </c>
      <c r="M267" s="36">
        <v>1.08</v>
      </c>
      <c r="N267" s="31">
        <v>6.319</v>
      </c>
      <c r="O267" s="38">
        <f t="shared" si="65"/>
        <v>6.3189999999999996E-2</v>
      </c>
      <c r="P267" s="37">
        <v>1</v>
      </c>
      <c r="Q267" s="38">
        <v>1.5606696747003631E-2</v>
      </c>
      <c r="R267" s="39">
        <v>0.4</v>
      </c>
      <c r="S267" s="37">
        <v>4.28</v>
      </c>
      <c r="T267" s="36">
        <v>2.2999999999999998</v>
      </c>
      <c r="U267" s="36">
        <v>0.12</v>
      </c>
      <c r="V267" s="36">
        <v>0.8</v>
      </c>
      <c r="W267" s="39">
        <v>0.6</v>
      </c>
      <c r="Z267" s="32">
        <f t="shared" si="78"/>
        <v>1.4883947368273117E-2</v>
      </c>
      <c r="AA267" s="32">
        <f t="shared" si="79"/>
        <v>1.6789986329414312E-2</v>
      </c>
      <c r="AB267" s="32">
        <f t="shared" si="80"/>
        <v>1.5588502947782062E-2</v>
      </c>
      <c r="AC267" s="74">
        <f t="shared" si="81"/>
        <v>1.5588502947782062E-2</v>
      </c>
      <c r="AE267" s="42">
        <f t="shared" si="84"/>
        <v>2.1877609384690608E-2</v>
      </c>
      <c r="AF267" s="42">
        <f t="shared" si="85"/>
        <v>2.4679257014319833E-2</v>
      </c>
      <c r="AG267" s="42">
        <f t="shared" si="82"/>
        <v>2.2913221200354359E-2</v>
      </c>
      <c r="AH267" s="64">
        <f t="shared" si="83"/>
        <v>2.2913221200354359E-2</v>
      </c>
    </row>
    <row r="268" spans="1:34">
      <c r="A268" s="30" t="s">
        <v>32</v>
      </c>
      <c r="B268" s="30">
        <v>2001</v>
      </c>
      <c r="C268" s="31">
        <v>-0.85818771121382675</v>
      </c>
      <c r="D268" s="31">
        <v>1.57</v>
      </c>
      <c r="E268" s="32">
        <f t="shared" si="87"/>
        <v>-2.4281877112138268E-2</v>
      </c>
      <c r="F268" s="33">
        <v>82966.897381999894</v>
      </c>
      <c r="G268" s="33">
        <v>104733</v>
      </c>
      <c r="H268" s="32">
        <f t="shared" si="76"/>
        <v>0.56428575035268758</v>
      </c>
      <c r="I268" s="32">
        <f t="shared" si="86"/>
        <v>0.79217531610857983</v>
      </c>
      <c r="J268" s="34">
        <v>1.8598638829104116E-2</v>
      </c>
      <c r="K268" s="35">
        <v>1.8598638829104116E-2</v>
      </c>
      <c r="L268" s="34">
        <v>0.19755996722815988</v>
      </c>
      <c r="M268" s="36">
        <v>1.08</v>
      </c>
      <c r="N268" s="31">
        <v>3.7509999999999999</v>
      </c>
      <c r="O268" s="38">
        <f t="shared" si="65"/>
        <v>3.7510000000000002E-2</v>
      </c>
      <c r="P268" s="37">
        <v>1</v>
      </c>
      <c r="Q268" s="38">
        <v>4.3711284381856858E-3</v>
      </c>
      <c r="R268" s="39">
        <v>0.4</v>
      </c>
      <c r="S268" s="37">
        <v>4.28</v>
      </c>
      <c r="T268" s="36">
        <v>2.2999999999999998</v>
      </c>
      <c r="U268" s="36">
        <v>0.12</v>
      </c>
      <c r="V268" s="36">
        <v>0.8</v>
      </c>
      <c r="W268" s="39">
        <v>0.6</v>
      </c>
      <c r="Z268" s="32">
        <f t="shared" si="78"/>
        <v>-2.8243853757804957E-3</v>
      </c>
      <c r="AA268" s="32">
        <f t="shared" si="79"/>
        <v>2.2489839897883316E-3</v>
      </c>
      <c r="AB268" s="32">
        <f t="shared" si="80"/>
        <v>-1.2153157508772629E-3</v>
      </c>
      <c r="AC268" s="74">
        <f t="shared" si="81"/>
        <v>-1.2153157508772629E-3</v>
      </c>
      <c r="AE268" s="42">
        <f t="shared" si="84"/>
        <v>-4.1515062150026564E-3</v>
      </c>
      <c r="AF268" s="42">
        <f t="shared" si="85"/>
        <v>3.3057355030623676E-3</v>
      </c>
      <c r="AG268" s="42">
        <f t="shared" si="82"/>
        <v>-1.7863677302051336E-3</v>
      </c>
      <c r="AH268" s="64">
        <f t="shared" si="83"/>
        <v>-1.7863677302051336E-3</v>
      </c>
    </row>
    <row r="269" spans="1:34">
      <c r="A269" s="30" t="s">
        <v>32</v>
      </c>
      <c r="B269" s="30">
        <v>2002</v>
      </c>
      <c r="C269" s="31">
        <v>-2.0578121442235533</v>
      </c>
      <c r="D269" s="31">
        <v>1.57</v>
      </c>
      <c r="E269" s="32">
        <f t="shared" si="87"/>
        <v>-3.6278121442235536E-2</v>
      </c>
      <c r="F269" s="33">
        <v>88483.154229000007</v>
      </c>
      <c r="G269" s="33">
        <v>122977</v>
      </c>
      <c r="H269" s="32">
        <f t="shared" si="76"/>
        <v>0.56428575035268758</v>
      </c>
      <c r="I269" s="32">
        <f t="shared" si="86"/>
        <v>0.71950978011335454</v>
      </c>
      <c r="J269" s="34">
        <v>1.677485902184386E-2</v>
      </c>
      <c r="K269" s="35">
        <v>1.677485902184386E-2</v>
      </c>
      <c r="L269" s="34">
        <v>0.25294025361478001</v>
      </c>
      <c r="M269" s="36">
        <v>1.08</v>
      </c>
      <c r="N269" s="31">
        <v>3.4929999999999999</v>
      </c>
      <c r="O269" s="38">
        <f t="shared" si="65"/>
        <v>3.4929999999999996E-2</v>
      </c>
      <c r="P269" s="37">
        <v>1</v>
      </c>
      <c r="Q269" s="38">
        <v>-4.1731648039356438E-3</v>
      </c>
      <c r="R269" s="39">
        <v>0.4</v>
      </c>
      <c r="S269" s="37">
        <v>4.28</v>
      </c>
      <c r="T269" s="36">
        <v>2.2999999999999998</v>
      </c>
      <c r="U269" s="36">
        <v>0.12</v>
      </c>
      <c r="V269" s="36">
        <v>0.8</v>
      </c>
      <c r="W269" s="39">
        <v>0.6</v>
      </c>
      <c r="Z269" s="32">
        <f t="shared" si="78"/>
        <v>-9.1773659357540695E-3</v>
      </c>
      <c r="AA269" s="32">
        <f t="shared" si="79"/>
        <v>-3.4930509840226105E-3</v>
      </c>
      <c r="AB269" s="32">
        <f t="shared" si="80"/>
        <v>-1.1124925665563556E-2</v>
      </c>
      <c r="AC269" s="74">
        <f t="shared" si="81"/>
        <v>-1.1124925665563556E-2</v>
      </c>
      <c r="AE269" s="42">
        <f t="shared" si="84"/>
        <v>-1.3489622218819235E-2</v>
      </c>
      <c r="AF269" s="42">
        <f t="shared" si="85"/>
        <v>-5.1343640969970907E-3</v>
      </c>
      <c r="AG269" s="42">
        <f t="shared" si="82"/>
        <v>-1.6352300375888605E-2</v>
      </c>
      <c r="AH269" s="64">
        <f t="shared" si="83"/>
        <v>-1.6352300375888605E-2</v>
      </c>
    </row>
    <row r="270" spans="1:34">
      <c r="A270" s="30" t="s">
        <v>32</v>
      </c>
      <c r="B270" s="30">
        <v>2003</v>
      </c>
      <c r="C270" s="31">
        <v>-1.8539182969570707</v>
      </c>
      <c r="D270" s="31">
        <v>1.57</v>
      </c>
      <c r="E270" s="32">
        <f t="shared" si="87"/>
        <v>-3.4239182969570708E-2</v>
      </c>
      <c r="F270" s="33">
        <v>93037.242582999897</v>
      </c>
      <c r="G270" s="33">
        <v>157653</v>
      </c>
      <c r="H270" s="32">
        <f t="shared" si="76"/>
        <v>0.56428575035268758</v>
      </c>
      <c r="I270" s="32">
        <f t="shared" si="86"/>
        <v>0.59013937307250675</v>
      </c>
      <c r="J270" s="34">
        <v>1.9445543752800627E-2</v>
      </c>
      <c r="K270" s="35">
        <v>1.9445543752800627E-2</v>
      </c>
      <c r="L270" s="34">
        <v>0.26682933246175489</v>
      </c>
      <c r="M270" s="36">
        <v>1.08</v>
      </c>
      <c r="N270" s="31">
        <v>1.758</v>
      </c>
      <c r="O270" s="38">
        <f t="shared" si="65"/>
        <v>1.7579999999999998E-2</v>
      </c>
      <c r="P270" s="37">
        <v>1</v>
      </c>
      <c r="Q270" s="38">
        <v>-5.2806744075315562E-3</v>
      </c>
      <c r="R270" s="39">
        <v>0.4</v>
      </c>
      <c r="S270" s="37">
        <v>4.28</v>
      </c>
      <c r="T270" s="36">
        <v>2.2999999999999998</v>
      </c>
      <c r="U270" s="36">
        <v>0.12</v>
      </c>
      <c r="V270" s="36">
        <v>0.8</v>
      </c>
      <c r="W270" s="39">
        <v>0.6</v>
      </c>
      <c r="Z270" s="32">
        <f t="shared" si="78"/>
        <v>-1.4922112633138387E-2</v>
      </c>
      <c r="AA270" s="32">
        <f t="shared" si="79"/>
        <v>-1.3832677694911992E-2</v>
      </c>
      <c r="AB270" s="32">
        <f t="shared" si="80"/>
        <v>-2.3370104685741057E-2</v>
      </c>
      <c r="AC270" s="74">
        <f t="shared" si="81"/>
        <v>-2.3370104685741057E-2</v>
      </c>
      <c r="AE270" s="42">
        <f t="shared" si="84"/>
        <v>-2.1933707725817875E-2</v>
      </c>
      <c r="AF270" s="42">
        <f t="shared" si="85"/>
        <v>-2.0332369623846547E-2</v>
      </c>
      <c r="AG270" s="42">
        <f t="shared" si="82"/>
        <v>-3.4351238212776011E-2</v>
      </c>
      <c r="AH270" s="64">
        <f t="shared" si="83"/>
        <v>-3.4351238212776011E-2</v>
      </c>
    </row>
    <row r="271" spans="1:34">
      <c r="A271" s="30" t="s">
        <v>32</v>
      </c>
      <c r="B271" s="30">
        <v>2004</v>
      </c>
      <c r="C271" s="31">
        <v>-1.4689319735629423</v>
      </c>
      <c r="D271" s="31">
        <v>1.77</v>
      </c>
      <c r="E271" s="32">
        <f t="shared" si="87"/>
        <v>-3.2389319735629425E-2</v>
      </c>
      <c r="F271" s="33">
        <v>104314.2644</v>
      </c>
      <c r="G271" s="33">
        <v>184633</v>
      </c>
      <c r="H271" s="32">
        <f t="shared" si="76"/>
        <v>0.56428575035268758</v>
      </c>
      <c r="I271" s="32">
        <f t="shared" si="86"/>
        <v>0.56498169016373023</v>
      </c>
      <c r="J271" s="34">
        <v>2.7041487097219898E-2</v>
      </c>
      <c r="K271" s="35">
        <v>2.7041487097219898E-2</v>
      </c>
      <c r="L271" s="34">
        <v>0.26877477422566165</v>
      </c>
      <c r="M271" s="36">
        <v>1.08</v>
      </c>
      <c r="N271" s="31">
        <v>0.749</v>
      </c>
      <c r="O271" s="38">
        <f t="shared" si="65"/>
        <v>7.4900000000000001E-3</v>
      </c>
      <c r="P271" s="37">
        <v>1</v>
      </c>
      <c r="Q271" s="38">
        <v>1.4829764202468349E-3</v>
      </c>
      <c r="R271" s="39">
        <v>0.4</v>
      </c>
      <c r="S271" s="37">
        <v>4.28</v>
      </c>
      <c r="T271" s="36">
        <v>2.2999999999999998</v>
      </c>
      <c r="U271" s="36">
        <v>0.12</v>
      </c>
      <c r="V271" s="36">
        <v>0.8</v>
      </c>
      <c r="W271" s="39">
        <v>0.6</v>
      </c>
      <c r="Z271" s="32">
        <f t="shared" si="78"/>
        <v>-2.0816625909729863E-2</v>
      </c>
      <c r="AA271" s="32">
        <f t="shared" si="79"/>
        <v>-2.0787649122996934E-2</v>
      </c>
      <c r="AB271" s="32">
        <f t="shared" si="80"/>
        <v>-3.0657570176480822E-2</v>
      </c>
      <c r="AC271" s="74">
        <f t="shared" si="81"/>
        <v>-3.0657570176480822E-2</v>
      </c>
      <c r="AE271" s="42">
        <f t="shared" si="84"/>
        <v>-3.0597932060084862E-2</v>
      </c>
      <c r="AF271" s="42">
        <f t="shared" si="85"/>
        <v>-3.055533967476658E-2</v>
      </c>
      <c r="AG271" s="42">
        <f t="shared" si="82"/>
        <v>-4.5062934476273027E-2</v>
      </c>
      <c r="AH271" s="64">
        <f t="shared" si="83"/>
        <v>-4.5062934476273027E-2</v>
      </c>
    </row>
    <row r="272" spans="1:34">
      <c r="A272" s="30" t="s">
        <v>32</v>
      </c>
      <c r="B272" s="30">
        <v>2005</v>
      </c>
      <c r="C272" s="31">
        <v>-3.7307875274743747</v>
      </c>
      <c r="D272" s="31">
        <v>1.77</v>
      </c>
      <c r="E272" s="32">
        <f t="shared" si="87"/>
        <v>-5.5007875274743739E-2</v>
      </c>
      <c r="F272" s="33">
        <v>109993.72838</v>
      </c>
      <c r="G272" s="33">
        <v>201187</v>
      </c>
      <c r="H272" s="32">
        <f t="shared" si="76"/>
        <v>0.56428575035268758</v>
      </c>
      <c r="I272" s="32">
        <f t="shared" si="86"/>
        <v>0.5467238359337333</v>
      </c>
      <c r="J272" s="34">
        <v>4.0209878351764865E-2</v>
      </c>
      <c r="K272" s="35">
        <v>4.0209878351764865E-2</v>
      </c>
      <c r="L272" s="34">
        <v>0.28372033159161569</v>
      </c>
      <c r="M272" s="36">
        <v>1.08</v>
      </c>
      <c r="N272" s="31">
        <v>1.508</v>
      </c>
      <c r="O272" s="38">
        <f t="shared" si="65"/>
        <v>1.508E-2</v>
      </c>
      <c r="P272" s="37">
        <v>1</v>
      </c>
      <c r="Q272" s="38">
        <v>-4.9027965008229674E-5</v>
      </c>
      <c r="R272" s="39">
        <v>0.4</v>
      </c>
      <c r="S272" s="37">
        <v>4.28</v>
      </c>
      <c r="T272" s="36">
        <v>2.2999999999999998</v>
      </c>
      <c r="U272" s="36">
        <v>0.12</v>
      </c>
      <c r="V272" s="36">
        <v>0.8</v>
      </c>
      <c r="W272" s="39">
        <v>0.6</v>
      </c>
      <c r="Z272" s="32">
        <f t="shared" si="78"/>
        <v>-3.3256916564658852E-2</v>
      </c>
      <c r="AA272" s="32">
        <f t="shared" si="79"/>
        <v>-3.4540250884003816E-2</v>
      </c>
      <c r="AB272" s="32">
        <f t="shared" si="80"/>
        <v>-5.4297521925619277E-2</v>
      </c>
      <c r="AC272" s="74">
        <f t="shared" si="81"/>
        <v>-5.4297521925619277E-2</v>
      </c>
      <c r="AE272" s="42">
        <f t="shared" si="84"/>
        <v>-4.8883660492631091E-2</v>
      </c>
      <c r="AF272" s="42">
        <f t="shared" si="85"/>
        <v>-5.0770007323475495E-2</v>
      </c>
      <c r="AG272" s="42">
        <f t="shared" si="82"/>
        <v>-7.981081536054882E-2</v>
      </c>
      <c r="AH272" s="64">
        <f t="shared" si="83"/>
        <v>-7.981081536054882E-2</v>
      </c>
    </row>
    <row r="273" spans="1:34">
      <c r="A273" s="30" t="s">
        <v>32</v>
      </c>
      <c r="B273" s="30">
        <v>2006</v>
      </c>
      <c r="C273" s="31">
        <v>-3.6144310144585772</v>
      </c>
      <c r="D273" s="31">
        <v>1.77</v>
      </c>
      <c r="E273" s="32">
        <f t="shared" si="87"/>
        <v>-5.3844310144585773E-2</v>
      </c>
      <c r="F273" s="33">
        <v>108851.92902</v>
      </c>
      <c r="G273" s="33">
        <v>219368</v>
      </c>
      <c r="H273" s="32">
        <f t="shared" si="76"/>
        <v>0.56428575035268758</v>
      </c>
      <c r="I273" s="32">
        <f t="shared" si="86"/>
        <v>0.49620696282046606</v>
      </c>
      <c r="J273" s="34">
        <v>4.592679031602933E-2</v>
      </c>
      <c r="K273" s="35">
        <v>4.592679031602933E-2</v>
      </c>
      <c r="L273" s="34">
        <v>0.28722688399520813</v>
      </c>
      <c r="M273" s="36">
        <v>1.08</v>
      </c>
      <c r="N273" s="31">
        <v>3.6230000000000002</v>
      </c>
      <c r="O273" s="38">
        <f t="shared" si="65"/>
        <v>3.6230000000000005E-2</v>
      </c>
      <c r="P273" s="37">
        <v>1</v>
      </c>
      <c r="Q273" s="38">
        <v>1.5925587068763474E-3</v>
      </c>
      <c r="R273" s="39">
        <v>0.4</v>
      </c>
      <c r="S273" s="37">
        <v>4.28</v>
      </c>
      <c r="T273" s="36">
        <v>2.2999999999999998</v>
      </c>
      <c r="U273" s="36">
        <v>0.12</v>
      </c>
      <c r="V273" s="36">
        <v>0.8</v>
      </c>
      <c r="W273" s="39">
        <v>0.6</v>
      </c>
      <c r="Z273" s="32">
        <f t="shared" si="78"/>
        <v>-2.372313486341715E-2</v>
      </c>
      <c r="AA273" s="32">
        <f t="shared" si="79"/>
        <v>-2.9088507201257316E-2</v>
      </c>
      <c r="AB273" s="32">
        <f t="shared" si="80"/>
        <v>-5.1306559341219048E-2</v>
      </c>
      <c r="AC273" s="74">
        <f t="shared" si="81"/>
        <v>-5.1306559341219048E-2</v>
      </c>
      <c r="AE273" s="42">
        <f t="shared" si="84"/>
        <v>-3.4870150040203531E-2</v>
      </c>
      <c r="AF273" s="42">
        <f t="shared" si="85"/>
        <v>-4.2756600946426422E-2</v>
      </c>
      <c r="AG273" s="42">
        <f t="shared" si="82"/>
        <v>-7.5414460718418369E-2</v>
      </c>
      <c r="AH273" s="64">
        <f t="shared" si="83"/>
        <v>-7.5414460718418369E-2</v>
      </c>
    </row>
    <row r="274" spans="1:34">
      <c r="A274" s="30" t="s">
        <v>32</v>
      </c>
      <c r="B274" s="30">
        <v>2007</v>
      </c>
      <c r="C274" s="77">
        <v>-5.6933828566718825</v>
      </c>
      <c r="D274" s="31">
        <v>1.77</v>
      </c>
      <c r="E274" s="32">
        <f t="shared" si="87"/>
        <v>-7.4633828566718824E-2</v>
      </c>
      <c r="F274" s="33">
        <v>115401.7</v>
      </c>
      <c r="G274" s="33">
        <v>258574</v>
      </c>
      <c r="H274" s="32">
        <f t="shared" si="76"/>
        <v>0.56428575035268758</v>
      </c>
      <c r="I274" s="32">
        <f t="shared" si="86"/>
        <v>0.44630047877976903</v>
      </c>
      <c r="J274" s="43">
        <v>4.592679031602933E-2</v>
      </c>
      <c r="K274" s="44">
        <v>0.08</v>
      </c>
      <c r="L274" s="34">
        <v>0.31222718985642883</v>
      </c>
      <c r="M274" s="36">
        <v>1.08</v>
      </c>
      <c r="N274" s="31">
        <v>7.1349999999999998</v>
      </c>
      <c r="O274" s="38">
        <f t="shared" si="65"/>
        <v>7.1349999999999997E-2</v>
      </c>
      <c r="P274" s="37">
        <v>1</v>
      </c>
      <c r="Q274" s="38">
        <v>2.1545504005216791E-3</v>
      </c>
      <c r="R274" s="39">
        <v>0.4</v>
      </c>
      <c r="S274" s="37">
        <v>4.28</v>
      </c>
      <c r="T274" s="36">
        <v>2.2999999999999998</v>
      </c>
      <c r="U274" s="36">
        <v>0.12</v>
      </c>
      <c r="V274" s="36">
        <v>0.8</v>
      </c>
      <c r="W274" s="39">
        <v>0.6</v>
      </c>
      <c r="Z274" s="32">
        <f t="shared" si="78"/>
        <v>-2.3507796291444585E-2</v>
      </c>
      <c r="AA274" s="32">
        <f t="shared" si="79"/>
        <v>-3.7837831409075887E-2</v>
      </c>
      <c r="AB274" s="32">
        <f t="shared" si="80"/>
        <v>-7.6081317269208068E-2</v>
      </c>
      <c r="AC274" s="74">
        <f t="shared" si="81"/>
        <v>-8.2067630919919768E-2</v>
      </c>
      <c r="AE274" s="42">
        <f t="shared" si="84"/>
        <v>-3.4553628283810117E-2</v>
      </c>
      <c r="AF274" s="42">
        <f t="shared" si="85"/>
        <v>-5.5617053396472993E-2</v>
      </c>
      <c r="AG274" s="42">
        <f t="shared" si="82"/>
        <v>-0.1118303699619685</v>
      </c>
      <c r="AH274" s="65">
        <f t="shared" si="83"/>
        <v>-0.12062952978590619</v>
      </c>
    </row>
    <row r="275" spans="1:34">
      <c r="A275" s="30" t="s">
        <v>32</v>
      </c>
      <c r="B275" s="30">
        <v>2008</v>
      </c>
      <c r="C275" s="77">
        <v>-5.8041176206564966</v>
      </c>
      <c r="D275" s="31">
        <v>1.58</v>
      </c>
      <c r="E275" s="32">
        <f t="shared" si="87"/>
        <v>-7.3841176206564968E-2</v>
      </c>
      <c r="F275" s="33">
        <v>125715.70109683246</v>
      </c>
      <c r="G275" s="33">
        <v>290685</v>
      </c>
      <c r="H275" s="32">
        <f t="shared" si="76"/>
        <v>0.56428575035268758</v>
      </c>
      <c r="I275" s="32">
        <f t="shared" si="86"/>
        <v>0.4324808679389458</v>
      </c>
      <c r="J275" s="43">
        <v>4.592679031602933E-2</v>
      </c>
      <c r="K275" s="44">
        <v>0.1</v>
      </c>
      <c r="L275" s="87">
        <v>0.31</v>
      </c>
      <c r="M275" s="36">
        <v>1.08</v>
      </c>
      <c r="N275" s="31">
        <v>2.9510000000000001</v>
      </c>
      <c r="O275" s="38">
        <f t="shared" si="65"/>
        <v>2.9510000000000002E-2</v>
      </c>
      <c r="P275" s="37">
        <v>1</v>
      </c>
      <c r="Q275" s="38">
        <v>-1.1955127033639575E-2</v>
      </c>
      <c r="R275" s="39">
        <v>0.4</v>
      </c>
      <c r="S275" s="37">
        <v>4.28</v>
      </c>
      <c r="T275" s="36">
        <v>2.2999999999999998</v>
      </c>
      <c r="U275" s="36">
        <v>0.12</v>
      </c>
      <c r="V275" s="36">
        <v>0.8</v>
      </c>
      <c r="W275" s="39">
        <v>0.6</v>
      </c>
      <c r="Z275" s="32">
        <f t="shared" si="78"/>
        <v>-3.5668789025272048E-2</v>
      </c>
      <c r="AA275" s="32">
        <f t="shared" si="79"/>
        <v>-5.2013388937515039E-2</v>
      </c>
      <c r="AB275" s="32">
        <f t="shared" si="80"/>
        <v>-9.0682779080990442E-2</v>
      </c>
      <c r="AC275" s="62">
        <f t="shared" si="81"/>
        <v>-0.10063996880475749</v>
      </c>
      <c r="AE275" s="42">
        <f t="shared" si="84"/>
        <v>-5.2428822422689043E-2</v>
      </c>
      <c r="AF275" s="42">
        <f t="shared" si="85"/>
        <v>-7.6453415064781163E-2</v>
      </c>
      <c r="AG275" s="42">
        <f t="shared" si="82"/>
        <v>-0.13329275961302212</v>
      </c>
      <c r="AH275" s="65">
        <f t="shared" si="83"/>
        <v>-0.14792862884554717</v>
      </c>
    </row>
    <row r="276" spans="1:34">
      <c r="A276" s="36" t="s">
        <v>32</v>
      </c>
      <c r="B276" s="36">
        <v>2009</v>
      </c>
      <c r="C276" s="77">
        <v>-3.6120901118869653</v>
      </c>
      <c r="D276" s="31">
        <v>1.58</v>
      </c>
      <c r="E276" s="32">
        <f>(C276-D276)/100</f>
        <v>-5.1920901118869656E-2</v>
      </c>
      <c r="F276" s="33">
        <v>125715.70109683246</v>
      </c>
      <c r="G276" s="33">
        <v>290685</v>
      </c>
      <c r="H276" s="32">
        <f t="shared" si="76"/>
        <v>0.56428575035268758</v>
      </c>
      <c r="I276" s="32">
        <f>F276/G276</f>
        <v>0.4324808679389458</v>
      </c>
      <c r="J276" s="43">
        <v>4.592679031602933E-2</v>
      </c>
      <c r="K276" s="44">
        <v>0.08</v>
      </c>
      <c r="L276" s="87">
        <v>0.31</v>
      </c>
      <c r="M276" s="36">
        <v>1.08</v>
      </c>
      <c r="N276" s="31">
        <v>-2.4020000000000001</v>
      </c>
      <c r="O276" s="38">
        <f t="shared" si="65"/>
        <v>-2.402E-2</v>
      </c>
      <c r="P276" s="37">
        <v>1</v>
      </c>
      <c r="Q276" s="38">
        <v>-2.8221638945028587E-2</v>
      </c>
      <c r="R276" s="39">
        <v>0.4</v>
      </c>
      <c r="S276" s="37">
        <v>4.28</v>
      </c>
      <c r="T276" s="36">
        <v>2.2999999999999998</v>
      </c>
      <c r="U276" s="36">
        <v>0.12</v>
      </c>
      <c r="V276" s="36">
        <v>0.8</v>
      </c>
      <c r="W276" s="39">
        <v>0.6</v>
      </c>
      <c r="Z276" s="32">
        <f>(E276/H276+M276*O276-P276*Q276)/((1-R276)*S276+U276*W276+R276-W276)</f>
        <v>-3.67752781457912E-2</v>
      </c>
      <c r="AA276" s="32">
        <f>(E276/I276+M276*O276-P276*Q276)/((1-R276)*S276+U276*W276+R276-W276)</f>
        <v>-4.826786804572842E-2</v>
      </c>
      <c r="AB276" s="32">
        <f>(E276/(I276*(1-J276-L276))+M276*O276-P276*Q276)/((1-R276)*S276+U276*W276+R276-W276)</f>
        <v>-7.5457976398686608E-2</v>
      </c>
      <c r="AC276" s="62">
        <f>(E276/(I276*(1-K276-L276))+M276*O276-P276*Q276)/((1-R276)*S276+U276*W276+R276-W276)</f>
        <v>-7.9725082786978305E-2</v>
      </c>
      <c r="AE276" s="42">
        <f>(E276/(H276)+M276*O276-P276*Q276)/((1-R276)*T276+V276*W276+R276-W276)</f>
        <v>-5.4055228117909963E-2</v>
      </c>
      <c r="AF276" s="42">
        <f>(E276/(I276)+M276*O276-P276*Q276)/((1-R276)*T276+V276*W276+R276-W276)</f>
        <v>-7.0947950621432151E-2</v>
      </c>
      <c r="AG276" s="42">
        <f>(E276/(I276*(1-J276-L276))+M276*O276-P276*Q276)/((1-R276)*T276+V276*W276+R276-W276)</f>
        <v>-0.11091413398361166</v>
      </c>
      <c r="AH276" s="65">
        <f>(E276/(I276*(1-K276-L276))+M276*O276-P276*Q276)/((1-R276)*T276+V276*W276+R276-W276)</f>
        <v>-0.11718626626519704</v>
      </c>
    </row>
    <row r="277" spans="1:34">
      <c r="A277" s="36" t="s">
        <v>32</v>
      </c>
      <c r="B277" s="36">
        <v>2010</v>
      </c>
      <c r="C277" s="77">
        <v>1.5232367394143302</v>
      </c>
      <c r="D277" s="31">
        <v>1.58</v>
      </c>
      <c r="E277" s="32">
        <f>(C277-D277)/100</f>
        <v>-5.6763260585669824E-4</v>
      </c>
      <c r="F277" s="33">
        <v>125715.70109683246</v>
      </c>
      <c r="G277" s="33">
        <v>290685</v>
      </c>
      <c r="H277" s="32">
        <f t="shared" si="76"/>
        <v>0.56428575035268758</v>
      </c>
      <c r="I277" s="32">
        <f>F277/G277</f>
        <v>0.4324808679389458</v>
      </c>
      <c r="J277" s="43">
        <v>4.592679031602933E-2</v>
      </c>
      <c r="K277" s="44">
        <v>0.08</v>
      </c>
      <c r="L277" s="87">
        <v>0.31</v>
      </c>
      <c r="M277" s="36">
        <v>1.08</v>
      </c>
      <c r="N277" s="31">
        <v>-3.427</v>
      </c>
      <c r="O277" s="38">
        <f t="shared" si="65"/>
        <v>-3.4270000000000002E-2</v>
      </c>
      <c r="P277" s="37">
        <v>1</v>
      </c>
      <c r="Q277" s="38">
        <v>-2.8221638945028587E-2</v>
      </c>
      <c r="R277" s="39">
        <v>0.4</v>
      </c>
      <c r="S277" s="37">
        <v>4.28</v>
      </c>
      <c r="T277" s="36">
        <v>2.2999999999999998</v>
      </c>
      <c r="U277" s="36">
        <v>0.12</v>
      </c>
      <c r="V277" s="36">
        <v>0.8</v>
      </c>
      <c r="W277" s="39">
        <v>0.6</v>
      </c>
      <c r="Z277" s="32">
        <f>(E277/H277+M277*O277-P277*Q277)/((1-R277)*S277+U277*W277+R277-W277)</f>
        <v>-4.0147099143149787E-3</v>
      </c>
      <c r="AA277" s="32">
        <f>(E277/I277+M277*O277-P277*Q277)/((1-R277)*S277+U277*W277+R277-W277)</f>
        <v>-4.1403542812724851E-3</v>
      </c>
      <c r="AB277" s="32">
        <f>(E277/(I277*(1-J277-L277))+M277*O277-P277*Q277)/((1-R277)*S277+U277*W277+R277-W277)</f>
        <v>-4.4376139922043204E-3</v>
      </c>
      <c r="AC277" s="62">
        <f>(E277/(I277*(1-K277-L277))+M277*O277-P277*Q277)/((1-R277)*S277+U277*W277+R277-W277)</f>
        <v>-4.4842647372117786E-3</v>
      </c>
      <c r="AE277" s="42">
        <f>(E277/(H277)+M277*O277-P277*Q277)/((1-R277)*T277+V277*W277+R277-W277)</f>
        <v>-5.9011398740533433E-3</v>
      </c>
      <c r="AF277" s="42">
        <f>(E277/(I277)+M277*O277-P277*Q277)/((1-R277)*T277+V277*W277+R277-W277)</f>
        <v>-6.0858219556053405E-3</v>
      </c>
      <c r="AG277" s="42">
        <f>(E277/(I277*(1-J277-L277))+M277*O277-P277*Q277)/((1-R277)*T277+V277*W277+R277-W277)</f>
        <v>-6.5227579162521346E-3</v>
      </c>
      <c r="AH277" s="65">
        <f>(E277/(I277*(1-K277-L277))+M277*O277-P277*Q277)/((1-R277)*T277+V277*W277+R277-W277)</f>
        <v>-6.5913288908414107E-3</v>
      </c>
    </row>
    <row r="278" spans="1:34">
      <c r="O278" s="38"/>
      <c r="AC278" s="62"/>
      <c r="AE278" s="42"/>
      <c r="AF278" s="42"/>
      <c r="AG278" s="42"/>
      <c r="AH278" s="81"/>
    </row>
    <row r="279" spans="1:34">
      <c r="A279" s="30" t="s">
        <v>33</v>
      </c>
      <c r="B279" s="30">
        <v>1982</v>
      </c>
      <c r="C279" s="31">
        <v>7.4368158392827608</v>
      </c>
      <c r="D279" s="31">
        <v>3.35</v>
      </c>
      <c r="E279" s="32">
        <f t="shared" si="87"/>
        <v>4.0868158392827605E-2</v>
      </c>
      <c r="F279" s="33">
        <v>65694.484163999907</v>
      </c>
      <c r="G279" s="33">
        <v>144847</v>
      </c>
      <c r="H279" s="32">
        <f t="shared" ref="H279:H307" si="88">AVERAGE($I$279:$I$305)</f>
        <v>0.46125273677873041</v>
      </c>
      <c r="I279" s="32">
        <f t="shared" si="86"/>
        <v>0.45354397511857275</v>
      </c>
      <c r="J279" s="34">
        <v>0.26900964482580558</v>
      </c>
      <c r="K279" s="35">
        <v>0.26900964482580558</v>
      </c>
      <c r="L279" s="34">
        <v>-6.8999784418787317E-3</v>
      </c>
      <c r="M279" s="36">
        <v>1.75</v>
      </c>
      <c r="N279" s="31">
        <v>-4.6310000000000002</v>
      </c>
      <c r="O279" s="38">
        <f t="shared" ref="O279:O307" si="89">N279/100</f>
        <v>-4.6310000000000004E-2</v>
      </c>
      <c r="P279" s="37">
        <v>1</v>
      </c>
      <c r="Q279" s="38">
        <v>-3.2376515958904221E-2</v>
      </c>
      <c r="R279" s="39">
        <v>0.4</v>
      </c>
      <c r="S279" s="37">
        <v>0.4</v>
      </c>
      <c r="T279" s="36">
        <v>1.88</v>
      </c>
      <c r="U279" s="36">
        <v>0.37</v>
      </c>
      <c r="V279" s="36">
        <v>0.76</v>
      </c>
      <c r="W279" s="39">
        <v>0.6</v>
      </c>
      <c r="Z279" s="32">
        <f t="shared" si="78"/>
        <v>0.15242955599709443</v>
      </c>
      <c r="AA279" s="32">
        <f t="shared" si="79"/>
        <v>0.15817746702139115</v>
      </c>
      <c r="AB279" s="32">
        <f t="shared" si="80"/>
        <v>0.28034494009914263</v>
      </c>
      <c r="AC279" s="74">
        <f t="shared" si="81"/>
        <v>0.28034494009914263</v>
      </c>
      <c r="AE279" s="42">
        <f t="shared" si="84"/>
        <v>2.8855884155519325E-2</v>
      </c>
      <c r="AF279" s="42">
        <f t="shared" si="85"/>
        <v>2.9944000259829833E-2</v>
      </c>
      <c r="AG279" s="42">
        <f t="shared" si="82"/>
        <v>5.3071079700849261E-2</v>
      </c>
      <c r="AH279" s="64">
        <f t="shared" si="83"/>
        <v>5.3071079700849261E-2</v>
      </c>
    </row>
    <row r="280" spans="1:34">
      <c r="A280" s="30" t="s">
        <v>33</v>
      </c>
      <c r="B280" s="30">
        <v>1983</v>
      </c>
      <c r="C280" s="31">
        <v>7.6899777767255983</v>
      </c>
      <c r="D280" s="31">
        <v>3.35</v>
      </c>
      <c r="E280" s="32">
        <f t="shared" si="87"/>
        <v>4.3399777767255988E-2</v>
      </c>
      <c r="F280" s="33">
        <v>65675.537750000003</v>
      </c>
      <c r="G280" s="33">
        <v>141021</v>
      </c>
      <c r="H280" s="32">
        <f t="shared" si="88"/>
        <v>0.46125273677873041</v>
      </c>
      <c r="I280" s="32">
        <f t="shared" si="86"/>
        <v>0.46571459392572739</v>
      </c>
      <c r="J280" s="34">
        <v>0.2585022108236425</v>
      </c>
      <c r="K280" s="35">
        <v>0.2585022108236425</v>
      </c>
      <c r="L280" s="34">
        <v>-2.0105032319399703E-2</v>
      </c>
      <c r="M280" s="36">
        <v>1.75</v>
      </c>
      <c r="N280" s="31">
        <v>-4.5259999999999998</v>
      </c>
      <c r="O280" s="38">
        <f t="shared" si="89"/>
        <v>-4.5259999999999995E-2</v>
      </c>
      <c r="P280" s="37">
        <v>1</v>
      </c>
      <c r="Q280" s="38">
        <v>-2.0890522141853326E-2</v>
      </c>
      <c r="R280" s="39">
        <v>0.4</v>
      </c>
      <c r="S280" s="37">
        <v>0.4</v>
      </c>
      <c r="T280" s="36">
        <v>1.88</v>
      </c>
      <c r="U280" s="36">
        <v>0.37</v>
      </c>
      <c r="V280" s="36">
        <v>0.76</v>
      </c>
      <c r="W280" s="39">
        <v>0.6</v>
      </c>
      <c r="Z280" s="32">
        <f t="shared" si="78"/>
        <v>0.13655199609973187</v>
      </c>
      <c r="AA280" s="32">
        <f t="shared" si="79"/>
        <v>0.13311132569010153</v>
      </c>
      <c r="AB280" s="32">
        <f t="shared" si="80"/>
        <v>0.24444817667029661</v>
      </c>
      <c r="AC280" s="74">
        <f t="shared" si="81"/>
        <v>0.24444817667029661</v>
      </c>
      <c r="AE280" s="42">
        <f t="shared" si="84"/>
        <v>2.5850161111365431E-2</v>
      </c>
      <c r="AF280" s="42">
        <f t="shared" si="85"/>
        <v>2.5198820325727317E-2</v>
      </c>
      <c r="AG280" s="42">
        <f t="shared" si="82"/>
        <v>4.6275594138452107E-2</v>
      </c>
      <c r="AH280" s="64">
        <f t="shared" si="83"/>
        <v>4.6275594138452107E-2</v>
      </c>
    </row>
    <row r="281" spans="1:34">
      <c r="A281" s="30" t="s">
        <v>33</v>
      </c>
      <c r="B281" s="30">
        <v>1984</v>
      </c>
      <c r="C281" s="31">
        <v>11.109777121499368</v>
      </c>
      <c r="D281" s="31">
        <v>4.57</v>
      </c>
      <c r="E281" s="32">
        <f t="shared" si="87"/>
        <v>6.5397771214993683E-2</v>
      </c>
      <c r="F281" s="33">
        <v>65873.518729999894</v>
      </c>
      <c r="G281" s="33">
        <v>131260</v>
      </c>
      <c r="H281" s="32">
        <f t="shared" si="88"/>
        <v>0.46125273677873041</v>
      </c>
      <c r="I281" s="32">
        <f t="shared" si="86"/>
        <v>0.50185523944842214</v>
      </c>
      <c r="J281" s="34">
        <v>0.23926262167841136</v>
      </c>
      <c r="K281" s="35">
        <v>0.23926262167841136</v>
      </c>
      <c r="L281" s="34">
        <v>-2.4148082524829272E-2</v>
      </c>
      <c r="M281" s="36">
        <v>1.75</v>
      </c>
      <c r="N281" s="31">
        <v>-3.431</v>
      </c>
      <c r="O281" s="38">
        <f t="shared" si="89"/>
        <v>-3.431E-2</v>
      </c>
      <c r="P281" s="37">
        <v>1</v>
      </c>
      <c r="Q281" s="38">
        <v>-1.7859442066451393E-2</v>
      </c>
      <c r="R281" s="39">
        <v>0.4</v>
      </c>
      <c r="S281" s="37">
        <v>0.4</v>
      </c>
      <c r="T281" s="36">
        <v>1.88</v>
      </c>
      <c r="U281" s="36">
        <v>0.37</v>
      </c>
      <c r="V281" s="36">
        <v>0.76</v>
      </c>
      <c r="W281" s="39">
        <v>0.6</v>
      </c>
      <c r="Z281" s="32">
        <f t="shared" si="78"/>
        <v>0.38015223909966972</v>
      </c>
      <c r="AA281" s="32">
        <f t="shared" si="79"/>
        <v>0.33637009346275309</v>
      </c>
      <c r="AB281" s="32">
        <f t="shared" si="80"/>
        <v>0.47268604323548735</v>
      </c>
      <c r="AC281" s="74">
        <f t="shared" si="81"/>
        <v>0.47268604323548735</v>
      </c>
      <c r="AE281" s="42">
        <f t="shared" si="84"/>
        <v>7.1965236014532863E-2</v>
      </c>
      <c r="AF281" s="42">
        <f t="shared" si="85"/>
        <v>6.3676997461879575E-2</v>
      </c>
      <c r="AG281" s="42">
        <f t="shared" si="82"/>
        <v>8.9482473502671744E-2</v>
      </c>
      <c r="AH281" s="64">
        <f t="shared" si="83"/>
        <v>8.9482473502671744E-2</v>
      </c>
    </row>
    <row r="282" spans="1:34">
      <c r="A282" s="30" t="s">
        <v>33</v>
      </c>
      <c r="B282" s="30">
        <v>1985</v>
      </c>
      <c r="C282" s="31">
        <v>7.6416626936680601</v>
      </c>
      <c r="D282" s="31">
        <v>4.57</v>
      </c>
      <c r="E282" s="32">
        <f t="shared" si="87"/>
        <v>3.0716626936680598E-2</v>
      </c>
      <c r="F282" s="33">
        <v>68281.744825999893</v>
      </c>
      <c r="G282" s="33">
        <v>133171</v>
      </c>
      <c r="H282" s="32">
        <f t="shared" si="88"/>
        <v>0.46125273677873041</v>
      </c>
      <c r="I282" s="32">
        <f t="shared" si="86"/>
        <v>0.51273734391121106</v>
      </c>
      <c r="J282" s="34">
        <v>0.2315812920215285</v>
      </c>
      <c r="K282" s="35">
        <v>0.2315812920215285</v>
      </c>
      <c r="L282" s="34">
        <v>4.0736826499715119E-3</v>
      </c>
      <c r="M282" s="36">
        <v>1.75</v>
      </c>
      <c r="N282" s="31">
        <v>-2.7429999999999999</v>
      </c>
      <c r="O282" s="38">
        <f t="shared" si="89"/>
        <v>-2.743E-2</v>
      </c>
      <c r="P282" s="37">
        <v>1</v>
      </c>
      <c r="Q282" s="38">
        <v>-1.2310202924096403E-2</v>
      </c>
      <c r="R282" s="39">
        <v>0.4</v>
      </c>
      <c r="S282" s="37">
        <v>0.4</v>
      </c>
      <c r="T282" s="36">
        <v>1.88</v>
      </c>
      <c r="U282" s="36">
        <v>0.37</v>
      </c>
      <c r="V282" s="36">
        <v>0.76</v>
      </c>
      <c r="W282" s="39">
        <v>0.6</v>
      </c>
      <c r="Z282" s="32">
        <f t="shared" si="78"/>
        <v>0.11794511808354886</v>
      </c>
      <c r="AA282" s="32">
        <f t="shared" si="79"/>
        <v>9.242305783491607E-2</v>
      </c>
      <c r="AB282" s="32">
        <f t="shared" si="80"/>
        <v>0.16291905390328953</v>
      </c>
      <c r="AC282" s="74">
        <f t="shared" si="81"/>
        <v>0.16291905390328953</v>
      </c>
      <c r="AE282" s="42">
        <f t="shared" si="84"/>
        <v>2.2327760793272981E-2</v>
      </c>
      <c r="AF282" s="42">
        <f t="shared" si="85"/>
        <v>1.749627250921099E-2</v>
      </c>
      <c r="AG282" s="42">
        <f t="shared" si="82"/>
        <v>3.0841612805391518E-2</v>
      </c>
      <c r="AH282" s="64">
        <f t="shared" si="83"/>
        <v>3.0841612805391518E-2</v>
      </c>
    </row>
    <row r="283" spans="1:34">
      <c r="A283" s="30" t="s">
        <v>33</v>
      </c>
      <c r="B283" s="30">
        <v>1986</v>
      </c>
      <c r="C283" s="31">
        <v>1.9661621800324829</v>
      </c>
      <c r="D283" s="31">
        <v>4.57</v>
      </c>
      <c r="E283" s="32">
        <f t="shared" si="87"/>
        <v>-2.6038378199675173E-2</v>
      </c>
      <c r="F283" s="33">
        <v>80554.753093000007</v>
      </c>
      <c r="G283" s="33">
        <v>185595</v>
      </c>
      <c r="H283" s="32">
        <f t="shared" si="88"/>
        <v>0.46125273677873041</v>
      </c>
      <c r="I283" s="32">
        <f t="shared" si="86"/>
        <v>0.43403514692206152</v>
      </c>
      <c r="J283" s="34">
        <v>0.11185764331299913</v>
      </c>
      <c r="K283" s="35">
        <v>0.11185764331299913</v>
      </c>
      <c r="L283" s="34">
        <v>2.6530089575837355E-3</v>
      </c>
      <c r="M283" s="36">
        <v>1.75</v>
      </c>
      <c r="N283" s="31">
        <v>-2.1320000000000001</v>
      </c>
      <c r="O283" s="38">
        <f t="shared" si="89"/>
        <v>-2.1320000000000002E-2</v>
      </c>
      <c r="P283" s="37">
        <v>1</v>
      </c>
      <c r="Q283" s="38">
        <v>-6.1073909248645988E-3</v>
      </c>
      <c r="R283" s="39">
        <v>0.4</v>
      </c>
      <c r="S283" s="37">
        <v>0.4</v>
      </c>
      <c r="T283" s="36">
        <v>1.88</v>
      </c>
      <c r="U283" s="36">
        <v>0.37</v>
      </c>
      <c r="V283" s="36">
        <v>0.76</v>
      </c>
      <c r="W283" s="39">
        <v>0.6</v>
      </c>
      <c r="Z283" s="32">
        <f t="shared" si="78"/>
        <v>-0.33455741443140197</v>
      </c>
      <c r="AA283" s="32">
        <f t="shared" si="79"/>
        <v>-0.34806875527715564</v>
      </c>
      <c r="AB283" s="32">
        <f t="shared" si="80"/>
        <v>-0.37767956529862751</v>
      </c>
      <c r="AC283" s="74">
        <f t="shared" si="81"/>
        <v>-0.37767956529862751</v>
      </c>
      <c r="AE283" s="42">
        <f t="shared" si="84"/>
        <v>-6.3333845795539981E-2</v>
      </c>
      <c r="AF283" s="42">
        <f t="shared" si="85"/>
        <v>-6.5891628527900856E-2</v>
      </c>
      <c r="AG283" s="42">
        <f t="shared" si="82"/>
        <v>-7.1497143141792202E-2</v>
      </c>
      <c r="AH283" s="64">
        <f t="shared" si="83"/>
        <v>-7.1497143141792202E-2</v>
      </c>
    </row>
    <row r="284" spans="1:34">
      <c r="A284" s="30" t="s">
        <v>33</v>
      </c>
      <c r="B284" s="30">
        <v>1987</v>
      </c>
      <c r="C284" s="31">
        <v>1.551885235348204</v>
      </c>
      <c r="D284" s="31">
        <v>4.57</v>
      </c>
      <c r="E284" s="32">
        <f t="shared" si="87"/>
        <v>-3.0181147646517963E-2</v>
      </c>
      <c r="F284" s="33">
        <v>92881.236715000006</v>
      </c>
      <c r="G284" s="33">
        <v>226443</v>
      </c>
      <c r="H284" s="32">
        <f t="shared" si="88"/>
        <v>0.46125273677873041</v>
      </c>
      <c r="I284" s="32">
        <f t="shared" si="86"/>
        <v>0.41017490810049329</v>
      </c>
      <c r="J284" s="34">
        <v>0.10525274978081661</v>
      </c>
      <c r="K284" s="35">
        <v>0.10525274978081661</v>
      </c>
      <c r="L284" s="34">
        <v>-1.5529222181439206E-2</v>
      </c>
      <c r="M284" s="36">
        <v>1.75</v>
      </c>
      <c r="N284" s="31">
        <v>-2.9239999999999999</v>
      </c>
      <c r="O284" s="38">
        <f t="shared" si="89"/>
        <v>-2.9239999999999999E-2</v>
      </c>
      <c r="P284" s="37">
        <v>1</v>
      </c>
      <c r="Q284" s="38">
        <v>5.4318051972551522E-4</v>
      </c>
      <c r="R284" s="39">
        <v>0.4</v>
      </c>
      <c r="S284" s="37">
        <v>0.4</v>
      </c>
      <c r="T284" s="36">
        <v>1.88</v>
      </c>
      <c r="U284" s="36">
        <v>0.37</v>
      </c>
      <c r="V284" s="36">
        <v>0.76</v>
      </c>
      <c r="W284" s="39">
        <v>0.6</v>
      </c>
      <c r="Z284" s="32">
        <f t="shared" si="78"/>
        <v>-0.44712280424183032</v>
      </c>
      <c r="AA284" s="32">
        <f t="shared" si="79"/>
        <v>-0.47822269333252521</v>
      </c>
      <c r="AB284" s="32">
        <f t="shared" ref="AB284:AB335" si="90">(E284/(I284*(1-J284-L284))+M284*O284-P284*Q284)/((1-R284)*S284+U284*W284+R284-W284)</f>
        <v>-0.50590475242741484</v>
      </c>
      <c r="AC284" s="74">
        <f t="shared" ref="AC284:AC335" si="91">(E284/(I284*(1-K284-L284))+M284*O284-P284*Q284)/((1-R284)*S284+U284*W284+R284-W284)</f>
        <v>-0.50590475242741484</v>
      </c>
      <c r="AE284" s="42">
        <f t="shared" si="84"/>
        <v>-8.4643189820346493E-2</v>
      </c>
      <c r="AF284" s="42">
        <f t="shared" si="85"/>
        <v>-9.0530596570174579E-2</v>
      </c>
      <c r="AG284" s="42">
        <f t="shared" si="82"/>
        <v>-9.57709863699297E-2</v>
      </c>
      <c r="AH284" s="64">
        <f t="shared" si="83"/>
        <v>-9.57709863699297E-2</v>
      </c>
    </row>
    <row r="285" spans="1:34">
      <c r="A285" s="30" t="s">
        <v>33</v>
      </c>
      <c r="B285" s="30">
        <v>1988</v>
      </c>
      <c r="C285" s="31">
        <v>3.1917782763672418</v>
      </c>
      <c r="D285" s="31">
        <v>4.92</v>
      </c>
      <c r="E285" s="32">
        <f t="shared" si="87"/>
        <v>-1.7282217236327582E-2</v>
      </c>
      <c r="F285" s="33">
        <v>103559.051089999</v>
      </c>
      <c r="G285" s="33">
        <v>241381</v>
      </c>
      <c r="H285" s="32">
        <f t="shared" si="88"/>
        <v>0.46125273677873041</v>
      </c>
      <c r="I285" s="32">
        <f t="shared" si="86"/>
        <v>0.42902735132425091</v>
      </c>
      <c r="J285" s="34">
        <v>8.0302450036901632E-2</v>
      </c>
      <c r="K285" s="35">
        <v>8.0302450036901632E-2</v>
      </c>
      <c r="L285" s="34">
        <v>-1.1512433844010966E-2</v>
      </c>
      <c r="M285" s="36">
        <v>1.75</v>
      </c>
      <c r="N285" s="31">
        <v>-2.782</v>
      </c>
      <c r="O285" s="38">
        <f t="shared" si="89"/>
        <v>-2.7820000000000001E-2</v>
      </c>
      <c r="P285" s="37">
        <v>1</v>
      </c>
      <c r="Q285" s="38">
        <v>2.0639705752428697E-2</v>
      </c>
      <c r="R285" s="39">
        <v>0.4</v>
      </c>
      <c r="S285" s="37">
        <v>0.4</v>
      </c>
      <c r="T285" s="36">
        <v>1.88</v>
      </c>
      <c r="U285" s="36">
        <v>0.37</v>
      </c>
      <c r="V285" s="36">
        <v>0.76</v>
      </c>
      <c r="W285" s="39">
        <v>0.6</v>
      </c>
      <c r="Z285" s="32">
        <f t="shared" si="78"/>
        <v>-0.4076057446203824</v>
      </c>
      <c r="AA285" s="32">
        <f t="shared" si="79"/>
        <v>-0.41834742815096371</v>
      </c>
      <c r="AB285" s="32">
        <f t="shared" si="90"/>
        <v>-0.42970514340783261</v>
      </c>
      <c r="AC285" s="74">
        <f t="shared" si="91"/>
        <v>-0.42970514340783261</v>
      </c>
      <c r="AE285" s="42">
        <f t="shared" si="84"/>
        <v>-7.7162359169465455E-2</v>
      </c>
      <c r="AF285" s="42">
        <f t="shared" si="85"/>
        <v>-7.9195828161526372E-2</v>
      </c>
      <c r="AG285" s="42">
        <f t="shared" si="82"/>
        <v>-8.1345915876338271E-2</v>
      </c>
      <c r="AH285" s="64">
        <f t="shared" si="83"/>
        <v>-8.1345915876338271E-2</v>
      </c>
    </row>
    <row r="286" spans="1:34">
      <c r="A286" s="30" t="s">
        <v>33</v>
      </c>
      <c r="B286" s="30">
        <v>1989</v>
      </c>
      <c r="C286" s="31">
        <v>4.6528397227922262</v>
      </c>
      <c r="D286" s="31">
        <v>4.92</v>
      </c>
      <c r="E286" s="32">
        <f t="shared" si="87"/>
        <v>-2.6716027720777367E-3</v>
      </c>
      <c r="F286" s="33">
        <v>107872.63602000001</v>
      </c>
      <c r="G286" s="33">
        <v>238181</v>
      </c>
      <c r="H286" s="32">
        <f t="shared" si="88"/>
        <v>0.46125273677873041</v>
      </c>
      <c r="I286" s="32">
        <f t="shared" si="86"/>
        <v>0.45290193600665041</v>
      </c>
      <c r="J286" s="34">
        <v>9.3806385992822053E-2</v>
      </c>
      <c r="K286" s="35">
        <v>9.3806385992822053E-2</v>
      </c>
      <c r="L286" s="34">
        <v>-2.8042768057045492E-2</v>
      </c>
      <c r="M286" s="36">
        <v>1.75</v>
      </c>
      <c r="N286" s="31">
        <v>-1.012</v>
      </c>
      <c r="O286" s="38">
        <f t="shared" si="89"/>
        <v>-1.0120000000000001E-2</v>
      </c>
      <c r="P286" s="37">
        <v>1</v>
      </c>
      <c r="Q286" s="38">
        <v>1.7882077644839223E-2</v>
      </c>
      <c r="R286" s="39">
        <v>0.4</v>
      </c>
      <c r="S286" s="37">
        <v>0.4</v>
      </c>
      <c r="T286" s="36">
        <v>1.88</v>
      </c>
      <c r="U286" s="36">
        <v>0.37</v>
      </c>
      <c r="V286" s="36">
        <v>0.76</v>
      </c>
      <c r="W286" s="39">
        <v>0.6</v>
      </c>
      <c r="Z286" s="32">
        <f t="shared" si="78"/>
        <v>-0.15795471759182184</v>
      </c>
      <c r="AA286" s="32">
        <f t="shared" si="79"/>
        <v>-0.15836233768473604</v>
      </c>
      <c r="AB286" s="32">
        <f t="shared" si="90"/>
        <v>-0.1599472138657056</v>
      </c>
      <c r="AC286" s="74">
        <f t="shared" si="91"/>
        <v>-0.1599472138657056</v>
      </c>
      <c r="AE286" s="42">
        <f t="shared" si="84"/>
        <v>-2.9901832376486508E-2</v>
      </c>
      <c r="AF286" s="42">
        <f t="shared" si="85"/>
        <v>-2.9978997451879222E-2</v>
      </c>
      <c r="AG286" s="42">
        <f t="shared" si="82"/>
        <v>-3.0279024590184157E-2</v>
      </c>
      <c r="AH286" s="64">
        <f t="shared" si="83"/>
        <v>-3.0279024590184157E-2</v>
      </c>
    </row>
    <row r="287" spans="1:34">
      <c r="A287" s="30" t="s">
        <v>33</v>
      </c>
      <c r="B287" s="30">
        <v>1990</v>
      </c>
      <c r="C287" s="31">
        <v>2.9096544135385725</v>
      </c>
      <c r="D287" s="31">
        <v>4.92</v>
      </c>
      <c r="E287" s="32">
        <f t="shared" si="87"/>
        <v>-2.0103455864614275E-2</v>
      </c>
      <c r="F287" s="33">
        <v>131507.44464</v>
      </c>
      <c r="G287" s="33">
        <v>295460</v>
      </c>
      <c r="H287" s="32">
        <f t="shared" si="88"/>
        <v>0.46125273677873041</v>
      </c>
      <c r="I287" s="32">
        <f t="shared" si="86"/>
        <v>0.44509390320178704</v>
      </c>
      <c r="J287" s="34">
        <v>9.1160582029855053E-2</v>
      </c>
      <c r="K287" s="35">
        <v>9.1160582029855053E-2</v>
      </c>
      <c r="L287" s="34">
        <v>5.072444795170424E-3</v>
      </c>
      <c r="M287" s="36">
        <v>1.75</v>
      </c>
      <c r="N287" s="31">
        <v>0.29599999999999999</v>
      </c>
      <c r="O287" s="38">
        <f t="shared" si="89"/>
        <v>2.96E-3</v>
      </c>
      <c r="P287" s="37">
        <v>1</v>
      </c>
      <c r="Q287" s="38">
        <v>1.0066303068329023E-2</v>
      </c>
      <c r="R287" s="39">
        <v>0.4</v>
      </c>
      <c r="S287" s="37">
        <v>0.4</v>
      </c>
      <c r="T287" s="36">
        <v>1.88</v>
      </c>
      <c r="U287" s="36">
        <v>0.37</v>
      </c>
      <c r="V287" s="36">
        <v>0.76</v>
      </c>
      <c r="W287" s="39">
        <v>0.6</v>
      </c>
      <c r="Z287" s="32">
        <f t="shared" si="78"/>
        <v>-0.18500294895493721</v>
      </c>
      <c r="AA287" s="32">
        <f t="shared" si="79"/>
        <v>-0.19104228000086018</v>
      </c>
      <c r="AB287" s="32">
        <f t="shared" si="90"/>
        <v>-0.20939859337715783</v>
      </c>
      <c r="AC287" s="74">
        <f t="shared" si="91"/>
        <v>-0.20939859337715783</v>
      </c>
      <c r="AE287" s="42">
        <f t="shared" si="84"/>
        <v>-3.5022234556498236E-2</v>
      </c>
      <c r="AF287" s="42">
        <f t="shared" si="85"/>
        <v>-3.6165518323862264E-2</v>
      </c>
      <c r="AG287" s="42">
        <f t="shared" si="82"/>
        <v>-3.9640485162438843E-2</v>
      </c>
      <c r="AH287" s="64">
        <f t="shared" si="83"/>
        <v>-3.9640485162438843E-2</v>
      </c>
    </row>
    <row r="288" spans="1:34">
      <c r="A288" s="30" t="s">
        <v>33</v>
      </c>
      <c r="B288" s="30">
        <v>1991</v>
      </c>
      <c r="C288" s="31">
        <v>2.3870573424926551</v>
      </c>
      <c r="D288" s="31">
        <v>4.92</v>
      </c>
      <c r="E288" s="32">
        <f t="shared" si="87"/>
        <v>-2.5329426575073449E-2</v>
      </c>
      <c r="F288" s="33">
        <v>133554.17293</v>
      </c>
      <c r="G288" s="33">
        <v>303462</v>
      </c>
      <c r="H288" s="32">
        <f t="shared" si="88"/>
        <v>0.46125273677873041</v>
      </c>
      <c r="I288" s="32">
        <f t="shared" si="86"/>
        <v>0.44010180164238027</v>
      </c>
      <c r="J288" s="34">
        <v>8.0070120398489236E-2</v>
      </c>
      <c r="K288" s="35">
        <v>8.0070120398489236E-2</v>
      </c>
      <c r="L288" s="34">
        <v>-3.4617062741919831E-3</v>
      </c>
      <c r="M288" s="36">
        <v>1.75</v>
      </c>
      <c r="N288" s="31">
        <v>-0.156</v>
      </c>
      <c r="O288" s="38">
        <f t="shared" si="89"/>
        <v>-1.56E-3</v>
      </c>
      <c r="P288" s="37">
        <v>1</v>
      </c>
      <c r="Q288" s="38">
        <v>-1.6867854195092249E-2</v>
      </c>
      <c r="R288" s="39">
        <v>0.4</v>
      </c>
      <c r="S288" s="37">
        <v>0.4</v>
      </c>
      <c r="T288" s="36">
        <v>1.88</v>
      </c>
      <c r="U288" s="36">
        <v>0.37</v>
      </c>
      <c r="V288" s="36">
        <v>0.76</v>
      </c>
      <c r="W288" s="39">
        <v>0.6</v>
      </c>
      <c r="Z288" s="32">
        <f t="shared" si="78"/>
        <v>-0.15563574785552148</v>
      </c>
      <c r="AA288" s="32">
        <f t="shared" si="79"/>
        <v>-0.16570881056591838</v>
      </c>
      <c r="AB288" s="32">
        <f t="shared" si="90"/>
        <v>-0.18393355636779724</v>
      </c>
      <c r="AC288" s="74">
        <f t="shared" si="91"/>
        <v>-0.18393355636779724</v>
      </c>
      <c r="AE288" s="42">
        <f t="shared" si="84"/>
        <v>-2.9462836660510573E-2</v>
      </c>
      <c r="AF288" s="42">
        <f t="shared" si="85"/>
        <v>-3.1369731479964323E-2</v>
      </c>
      <c r="AG288" s="42">
        <f t="shared" si="82"/>
        <v>-3.4819791740146593E-2</v>
      </c>
      <c r="AH288" s="64">
        <f t="shared" si="83"/>
        <v>-3.4819791740146593E-2</v>
      </c>
    </row>
    <row r="289" spans="1:34">
      <c r="A289" s="30" t="s">
        <v>33</v>
      </c>
      <c r="B289" s="30">
        <v>1992</v>
      </c>
      <c r="C289" s="31">
        <v>1.8101730151602307</v>
      </c>
      <c r="D289" s="31">
        <v>4.8600000000000003</v>
      </c>
      <c r="E289" s="32">
        <f t="shared" si="87"/>
        <v>-3.0498269848397697E-2</v>
      </c>
      <c r="F289" s="33">
        <v>139934.27392000001</v>
      </c>
      <c r="G289" s="33">
        <v>334654</v>
      </c>
      <c r="H289" s="32">
        <f t="shared" si="88"/>
        <v>0.46125273677873041</v>
      </c>
      <c r="I289" s="32">
        <f t="shared" si="86"/>
        <v>0.41814612680559626</v>
      </c>
      <c r="J289" s="34">
        <v>7.4626478197801771E-2</v>
      </c>
      <c r="K289" s="35">
        <v>7.4626478197801771E-2</v>
      </c>
      <c r="L289" s="34">
        <v>7.0296468520383943E-3</v>
      </c>
      <c r="M289" s="36">
        <v>1.75</v>
      </c>
      <c r="N289" s="31">
        <v>-1.456</v>
      </c>
      <c r="O289" s="38">
        <f t="shared" si="89"/>
        <v>-1.456E-2</v>
      </c>
      <c r="P289" s="37">
        <v>1</v>
      </c>
      <c r="Q289" s="38">
        <v>-2.2979006489137883E-2</v>
      </c>
      <c r="R289" s="39">
        <v>0.4</v>
      </c>
      <c r="S289" s="37">
        <v>0.4</v>
      </c>
      <c r="T289" s="36">
        <v>1.88</v>
      </c>
      <c r="U289" s="36">
        <v>0.37</v>
      </c>
      <c r="V289" s="36">
        <v>0.76</v>
      </c>
      <c r="W289" s="39">
        <v>0.6</v>
      </c>
      <c r="Z289" s="32">
        <f t="shared" ref="Z289:Z335" si="92">(E289/H289+M289*O289-P289*Q289)/((1-R289)*S289+U289*W289+R289-W289)</f>
        <v>-0.26191416577137105</v>
      </c>
      <c r="AA289" s="32">
        <f t="shared" ref="AA289:AA335" si="93">(E289/I289+M289*O289-P289*Q289)/((1-R289)*S289+U289*W289+R289-W289)</f>
        <v>-0.28793077818821045</v>
      </c>
      <c r="AB289" s="32">
        <f t="shared" si="90"/>
        <v>-0.31268385936919613</v>
      </c>
      <c r="AC289" s="74">
        <f t="shared" si="91"/>
        <v>-0.31268385936919613</v>
      </c>
      <c r="AE289" s="42">
        <f t="shared" si="84"/>
        <v>-4.9582016930707531E-2</v>
      </c>
      <c r="AF289" s="42">
        <f t="shared" si="85"/>
        <v>-5.4507127084762387E-2</v>
      </c>
      <c r="AG289" s="42">
        <f t="shared" si="82"/>
        <v>-5.9193042741856494E-2</v>
      </c>
      <c r="AH289" s="64">
        <f t="shared" ref="AH289:AH335" si="94">(E289/(I289*(1-K289-L289))+M289*O289-P289*Q289)/((1-R289)*T289+V289*W289+R289-W289)</f>
        <v>-5.9193042741856494E-2</v>
      </c>
    </row>
    <row r="290" spans="1:34">
      <c r="A290" s="30" t="s">
        <v>33</v>
      </c>
      <c r="B290" s="30">
        <v>1993</v>
      </c>
      <c r="C290" s="31">
        <v>3.522091564989561</v>
      </c>
      <c r="D290" s="31">
        <v>4.8600000000000003</v>
      </c>
      <c r="E290" s="32">
        <f t="shared" si="87"/>
        <v>-1.3379084350104393E-2</v>
      </c>
      <c r="F290" s="33">
        <v>131143.256289999</v>
      </c>
      <c r="G290" s="33">
        <v>324390</v>
      </c>
      <c r="H290" s="32">
        <f t="shared" si="88"/>
        <v>0.46125273677873041</v>
      </c>
      <c r="I290" s="32">
        <f t="shared" si="86"/>
        <v>0.40427650756804773</v>
      </c>
      <c r="J290" s="34">
        <v>7.9400900000674526E-2</v>
      </c>
      <c r="K290" s="35">
        <v>7.9400900000674526E-2</v>
      </c>
      <c r="L290" s="34">
        <v>-7.2714525479740432E-3</v>
      </c>
      <c r="M290" s="36">
        <v>1.75</v>
      </c>
      <c r="N290" s="31">
        <v>-3.5459999999999998</v>
      </c>
      <c r="O290" s="38">
        <f t="shared" si="89"/>
        <v>-3.5459999999999998E-2</v>
      </c>
      <c r="P290" s="37">
        <v>1</v>
      </c>
      <c r="Q290" s="38">
        <v>-1.8656731938462387E-2</v>
      </c>
      <c r="R290" s="39">
        <v>0.4</v>
      </c>
      <c r="S290" s="37">
        <v>0.4</v>
      </c>
      <c r="T290" s="36">
        <v>1.88</v>
      </c>
      <c r="U290" s="36">
        <v>0.37</v>
      </c>
      <c r="V290" s="36">
        <v>0.76</v>
      </c>
      <c r="W290" s="39">
        <v>0.6</v>
      </c>
      <c r="Z290" s="32">
        <f t="shared" si="92"/>
        <v>-0.27635206446603466</v>
      </c>
      <c r="AA290" s="32">
        <f t="shared" si="93"/>
        <v>-0.29195482139012979</v>
      </c>
      <c r="AB290" s="32">
        <f t="shared" si="90"/>
        <v>-0.30177392422909916</v>
      </c>
      <c r="AC290" s="74">
        <f t="shared" si="91"/>
        <v>-0.30177392422909916</v>
      </c>
      <c r="AE290" s="42">
        <f t="shared" si="84"/>
        <v>-5.2315202955275357E-2</v>
      </c>
      <c r="AF290" s="42">
        <f t="shared" si="85"/>
        <v>-5.5268904049287582E-2</v>
      </c>
      <c r="AG290" s="42">
        <f t="shared" ref="AG290:AG335" si="95">(E290/(I290*(1-J290-L290))+M290*O290-P290*Q290)/((1-R290)*T290+V290*W290+R290-W290)</f>
        <v>-5.7127722650306342E-2</v>
      </c>
      <c r="AH290" s="64">
        <f t="shared" si="94"/>
        <v>-5.7127722650306342E-2</v>
      </c>
    </row>
    <row r="291" spans="1:34">
      <c r="A291" s="30" t="s">
        <v>33</v>
      </c>
      <c r="B291" s="30">
        <v>1994</v>
      </c>
      <c r="C291" s="31">
        <v>4.7614380385960642</v>
      </c>
      <c r="D291" s="31">
        <v>4.8600000000000003</v>
      </c>
      <c r="E291" s="32">
        <f t="shared" si="87"/>
        <v>-9.8561961403936132E-4</v>
      </c>
      <c r="F291" s="33">
        <v>145825.19897</v>
      </c>
      <c r="G291" s="33">
        <v>348911</v>
      </c>
      <c r="H291" s="32">
        <f t="shared" si="88"/>
        <v>0.46125273677873041</v>
      </c>
      <c r="I291" s="32">
        <f t="shared" si="86"/>
        <v>0.41794382799625118</v>
      </c>
      <c r="J291" s="34">
        <v>6.8183450701554765E-2</v>
      </c>
      <c r="K291" s="35">
        <v>6.8183450701554765E-2</v>
      </c>
      <c r="L291" s="34">
        <v>-2.6820403660078623E-2</v>
      </c>
      <c r="M291" s="36">
        <v>1.75</v>
      </c>
      <c r="N291" s="31">
        <v>-3.5670000000000002</v>
      </c>
      <c r="O291" s="38">
        <f t="shared" si="89"/>
        <v>-3.567E-2</v>
      </c>
      <c r="P291" s="37">
        <v>1</v>
      </c>
      <c r="Q291" s="38">
        <v>-3.3843738652626467E-3</v>
      </c>
      <c r="R291" s="39">
        <v>0.4</v>
      </c>
      <c r="S291" s="37">
        <v>0.4</v>
      </c>
      <c r="T291" s="36">
        <v>1.88</v>
      </c>
      <c r="U291" s="36">
        <v>0.37</v>
      </c>
      <c r="V291" s="36">
        <v>0.76</v>
      </c>
      <c r="W291" s="39">
        <v>0.6</v>
      </c>
      <c r="Z291" s="32">
        <f t="shared" si="92"/>
        <v>-0.23349220667080875</v>
      </c>
      <c r="AA291" s="32">
        <f t="shared" si="93"/>
        <v>-0.23433734620027022</v>
      </c>
      <c r="AB291" s="32">
        <f t="shared" si="90"/>
        <v>-0.234725718715768</v>
      </c>
      <c r="AC291" s="74">
        <f t="shared" si="91"/>
        <v>-0.234725718715768</v>
      </c>
      <c r="AE291" s="42">
        <f t="shared" si="84"/>
        <v>-4.4201559355312066E-2</v>
      </c>
      <c r="AF291" s="42">
        <f t="shared" si="85"/>
        <v>-4.4361549641958674E-2</v>
      </c>
      <c r="AG291" s="42">
        <f t="shared" si="95"/>
        <v>-4.4435071028563027E-2</v>
      </c>
      <c r="AH291" s="64">
        <f t="shared" si="94"/>
        <v>-4.4435071028563027E-2</v>
      </c>
    </row>
    <row r="292" spans="1:34">
      <c r="A292" s="30" t="s">
        <v>33</v>
      </c>
      <c r="B292" s="30">
        <v>1995</v>
      </c>
      <c r="C292" s="31">
        <v>5.642663516241667</v>
      </c>
      <c r="D292" s="31">
        <v>4.8600000000000003</v>
      </c>
      <c r="E292" s="32">
        <f t="shared" si="87"/>
        <v>7.8266351624166671E-3</v>
      </c>
      <c r="F292" s="33">
        <v>177626.230249999</v>
      </c>
      <c r="G292" s="33">
        <v>419348</v>
      </c>
      <c r="H292" s="32">
        <f t="shared" si="88"/>
        <v>0.46125273677873041</v>
      </c>
      <c r="I292" s="32">
        <f t="shared" si="86"/>
        <v>0.42357714893119558</v>
      </c>
      <c r="J292" s="34">
        <v>6.2787939181712868E-2</v>
      </c>
      <c r="K292" s="35">
        <v>6.2787939181712868E-2</v>
      </c>
      <c r="L292" s="34">
        <v>-4.3299826760830815E-2</v>
      </c>
      <c r="M292" s="36">
        <v>1.75</v>
      </c>
      <c r="N292" s="31">
        <v>-3.3090000000000002</v>
      </c>
      <c r="O292" s="38">
        <f t="shared" si="89"/>
        <v>-3.3090000000000001E-2</v>
      </c>
      <c r="P292" s="37">
        <v>1</v>
      </c>
      <c r="Q292" s="38">
        <v>-3.4253407465565907E-3</v>
      </c>
      <c r="R292" s="39">
        <v>0.4</v>
      </c>
      <c r="S292" s="37">
        <v>0.4</v>
      </c>
      <c r="T292" s="36">
        <v>1.88</v>
      </c>
      <c r="U292" s="36">
        <v>0.37</v>
      </c>
      <c r="V292" s="36">
        <v>0.76</v>
      </c>
      <c r="W292" s="39">
        <v>0.6</v>
      </c>
      <c r="Z292" s="32">
        <f t="shared" si="92"/>
        <v>-0.14318299701260986</v>
      </c>
      <c r="AA292" s="32">
        <f t="shared" si="93"/>
        <v>-0.13742246815143461</v>
      </c>
      <c r="AB292" s="32">
        <f t="shared" si="90"/>
        <v>-0.13602075809717426</v>
      </c>
      <c r="AC292" s="74">
        <f t="shared" si="91"/>
        <v>-0.13602075809717426</v>
      </c>
      <c r="AE292" s="42">
        <f t="shared" si="84"/>
        <v>-2.7105451746606782E-2</v>
      </c>
      <c r="AF292" s="42">
        <f t="shared" si="85"/>
        <v>-2.601494700554615E-2</v>
      </c>
      <c r="AG292" s="42">
        <f t="shared" si="95"/>
        <v>-2.5749594379667382E-2</v>
      </c>
      <c r="AH292" s="64">
        <f t="shared" si="94"/>
        <v>-2.5749594379667382E-2</v>
      </c>
    </row>
    <row r="293" spans="1:34">
      <c r="A293" s="30" t="s">
        <v>33</v>
      </c>
      <c r="B293" s="30">
        <v>1996</v>
      </c>
      <c r="C293" s="31">
        <v>5.2793257289944666</v>
      </c>
      <c r="D293" s="31">
        <v>4.03</v>
      </c>
      <c r="E293" s="32">
        <f t="shared" si="87"/>
        <v>1.2493257289944664E-2</v>
      </c>
      <c r="F293" s="33">
        <v>177368.49598000001</v>
      </c>
      <c r="G293" s="33">
        <v>418106</v>
      </c>
      <c r="H293" s="32">
        <f t="shared" si="88"/>
        <v>0.46125273677873041</v>
      </c>
      <c r="I293" s="32">
        <f t="shared" si="86"/>
        <v>0.42421896834773959</v>
      </c>
      <c r="J293" s="34">
        <v>7.894178187794211E-2</v>
      </c>
      <c r="K293" s="35">
        <v>7.894178187794211E-2</v>
      </c>
      <c r="L293" s="34">
        <v>-2.1473425649298897E-2</v>
      </c>
      <c r="M293" s="36">
        <v>1.75</v>
      </c>
      <c r="N293" s="31">
        <v>-2.9540000000000002</v>
      </c>
      <c r="O293" s="38">
        <f t="shared" si="89"/>
        <v>-2.954E-2</v>
      </c>
      <c r="P293" s="37">
        <v>1</v>
      </c>
      <c r="Q293" s="38">
        <v>-1.1877099244068162E-3</v>
      </c>
      <c r="R293" s="39">
        <v>0.4</v>
      </c>
      <c r="S293" s="37">
        <v>0.4</v>
      </c>
      <c r="T293" s="36">
        <v>1.88</v>
      </c>
      <c r="U293" s="36">
        <v>0.37</v>
      </c>
      <c r="V293" s="36">
        <v>0.76</v>
      </c>
      <c r="W293" s="39">
        <v>0.6</v>
      </c>
      <c r="Z293" s="32">
        <f t="shared" si="92"/>
        <v>-8.9396176043533934E-2</v>
      </c>
      <c r="AA293" s="32">
        <f t="shared" si="93"/>
        <v>-8.0371258141509777E-2</v>
      </c>
      <c r="AB293" s="32">
        <f t="shared" si="90"/>
        <v>-7.3517683536779357E-2</v>
      </c>
      <c r="AC293" s="74">
        <f t="shared" si="91"/>
        <v>-7.3517683536779357E-2</v>
      </c>
      <c r="AE293" s="42">
        <f t="shared" si="84"/>
        <v>-1.6923264540033157E-2</v>
      </c>
      <c r="AF293" s="42">
        <f t="shared" si="85"/>
        <v>-1.5214790197308935E-2</v>
      </c>
      <c r="AG293" s="42">
        <f t="shared" si="95"/>
        <v>-1.3917364946991469E-2</v>
      </c>
      <c r="AH293" s="64">
        <f t="shared" si="94"/>
        <v>-1.3917364946991469E-2</v>
      </c>
    </row>
    <row r="294" spans="1:34">
      <c r="A294" s="30" t="s">
        <v>33</v>
      </c>
      <c r="B294" s="30">
        <v>1997</v>
      </c>
      <c r="C294" s="31">
        <v>7.5359652169360842</v>
      </c>
      <c r="D294" s="31">
        <v>4.03</v>
      </c>
      <c r="E294" s="32">
        <f t="shared" si="87"/>
        <v>3.5059652169360842E-2</v>
      </c>
      <c r="F294" s="33">
        <v>184433.19759</v>
      </c>
      <c r="G294" s="33">
        <v>387013</v>
      </c>
      <c r="H294" s="32">
        <f t="shared" si="88"/>
        <v>0.46125273677873041</v>
      </c>
      <c r="I294" s="32">
        <f t="shared" si="86"/>
        <v>0.47655556167363888</v>
      </c>
      <c r="J294" s="34">
        <v>7.1146034305855185E-2</v>
      </c>
      <c r="K294" s="35">
        <v>7.1146034305855185E-2</v>
      </c>
      <c r="L294" s="34">
        <v>-4.0360462215826912E-2</v>
      </c>
      <c r="M294" s="36">
        <v>1.75</v>
      </c>
      <c r="N294" s="31">
        <v>-1.7829999999999999</v>
      </c>
      <c r="O294" s="38">
        <f t="shared" si="89"/>
        <v>-1.7829999999999999E-2</v>
      </c>
      <c r="P294" s="37">
        <v>1</v>
      </c>
      <c r="Q294" s="38">
        <v>1.5471705619464471E-3</v>
      </c>
      <c r="R294" s="39">
        <v>0.4</v>
      </c>
      <c r="S294" s="37">
        <v>0.4</v>
      </c>
      <c r="T294" s="36">
        <v>1.88</v>
      </c>
      <c r="U294" s="36">
        <v>0.37</v>
      </c>
      <c r="V294" s="36">
        <v>0.76</v>
      </c>
      <c r="W294" s="39">
        <v>0.6</v>
      </c>
      <c r="Z294" s="32">
        <f t="shared" si="92"/>
        <v>0.16511436811775704</v>
      </c>
      <c r="AA294" s="32">
        <f t="shared" si="93"/>
        <v>0.15579845515792681</v>
      </c>
      <c r="AB294" s="32">
        <f t="shared" si="90"/>
        <v>0.16471753655561447</v>
      </c>
      <c r="AC294" s="74">
        <f t="shared" si="91"/>
        <v>0.16471753655561447</v>
      </c>
      <c r="AE294" s="42">
        <f t="shared" si="84"/>
        <v>3.1257199744835512E-2</v>
      </c>
      <c r="AF294" s="42">
        <f t="shared" si="85"/>
        <v>2.9493638187411002E-2</v>
      </c>
      <c r="AG294" s="42">
        <f t="shared" si="95"/>
        <v>3.118207700691546E-2</v>
      </c>
      <c r="AH294" s="64">
        <f t="shared" si="94"/>
        <v>3.118207700691546E-2</v>
      </c>
    </row>
    <row r="295" spans="1:34">
      <c r="A295" s="30" t="s">
        <v>33</v>
      </c>
      <c r="B295" s="30">
        <v>1998</v>
      </c>
      <c r="C295" s="31">
        <v>3.5075149685411704</v>
      </c>
      <c r="D295" s="31">
        <v>4.03</v>
      </c>
      <c r="E295" s="32">
        <f t="shared" si="87"/>
        <v>-5.2248503145882986E-3</v>
      </c>
      <c r="F295" s="33">
        <v>167595.51632</v>
      </c>
      <c r="G295" s="33">
        <v>403202</v>
      </c>
      <c r="H295" s="32">
        <f t="shared" si="88"/>
        <v>0.46125273677873041</v>
      </c>
      <c r="I295" s="32">
        <f t="shared" si="86"/>
        <v>0.41566142112390314</v>
      </c>
      <c r="J295" s="34">
        <v>5.2905563373646387E-2</v>
      </c>
      <c r="K295" s="35">
        <v>5.2905563373646387E-2</v>
      </c>
      <c r="L295" s="34">
        <v>1.6959046660610759E-2</v>
      </c>
      <c r="M295" s="36">
        <v>1.75</v>
      </c>
      <c r="N295" s="31">
        <v>-0.86899999999999999</v>
      </c>
      <c r="O295" s="38">
        <f t="shared" si="89"/>
        <v>-8.6899999999999998E-3</v>
      </c>
      <c r="P295" s="37">
        <v>1</v>
      </c>
      <c r="Q295" s="38">
        <v>3.3907797462526634E-3</v>
      </c>
      <c r="R295" s="39">
        <v>0.4</v>
      </c>
      <c r="S295" s="37">
        <v>0.4</v>
      </c>
      <c r="T295" s="36">
        <v>1.88</v>
      </c>
      <c r="U295" s="36">
        <v>0.37</v>
      </c>
      <c r="V295" s="36">
        <v>0.76</v>
      </c>
      <c r="W295" s="39">
        <v>0.6</v>
      </c>
      <c r="Z295" s="32">
        <f t="shared" si="92"/>
        <v>-0.11422061562404932</v>
      </c>
      <c r="AA295" s="32">
        <f t="shared" si="93"/>
        <v>-0.11896277354578945</v>
      </c>
      <c r="AB295" s="32">
        <f t="shared" si="90"/>
        <v>-0.12256643441555201</v>
      </c>
      <c r="AC295" s="74">
        <f t="shared" si="91"/>
        <v>-0.12256643441555201</v>
      </c>
      <c r="AE295" s="42">
        <f t="shared" si="84"/>
        <v>-2.162268879588217E-2</v>
      </c>
      <c r="AF295" s="42">
        <f t="shared" si="85"/>
        <v>-2.2520409442916792E-2</v>
      </c>
      <c r="AG295" s="42">
        <f t="shared" si="95"/>
        <v>-2.3202605359013459E-2</v>
      </c>
      <c r="AH295" s="64">
        <f t="shared" si="94"/>
        <v>-2.3202605359013459E-2</v>
      </c>
    </row>
    <row r="296" spans="1:34">
      <c r="A296" s="30" t="s">
        <v>33</v>
      </c>
      <c r="B296" s="30">
        <v>1999</v>
      </c>
      <c r="C296" s="31">
        <v>3.6763694157250684</v>
      </c>
      <c r="D296" s="31">
        <v>4.03</v>
      </c>
      <c r="E296" s="32">
        <f t="shared" si="87"/>
        <v>-3.5363058427493187E-3</v>
      </c>
      <c r="F296" s="33">
        <v>170538.25323</v>
      </c>
      <c r="G296" s="33">
        <v>411997</v>
      </c>
      <c r="H296" s="32">
        <f t="shared" si="88"/>
        <v>0.46125273677873041</v>
      </c>
      <c r="I296" s="32">
        <f t="shared" si="86"/>
        <v>0.4139308131612609</v>
      </c>
      <c r="J296" s="34">
        <v>7.076931099873289E-2</v>
      </c>
      <c r="K296" s="35">
        <v>7.076931099873289E-2</v>
      </c>
      <c r="L296" s="34">
        <v>-2.2005189408487634E-2</v>
      </c>
      <c r="M296" s="36">
        <v>1.75</v>
      </c>
      <c r="N296" s="31">
        <v>0.93899999999999995</v>
      </c>
      <c r="O296" s="38">
        <f t="shared" si="89"/>
        <v>9.389999999999999E-3</v>
      </c>
      <c r="P296" s="37">
        <v>1</v>
      </c>
      <c r="Q296" s="38">
        <v>4.1585439198816845E-3</v>
      </c>
      <c r="R296" s="39">
        <v>0.4</v>
      </c>
      <c r="S296" s="37">
        <v>0.4</v>
      </c>
      <c r="T296" s="36">
        <v>1.88</v>
      </c>
      <c r="U296" s="36">
        <v>0.37</v>
      </c>
      <c r="V296" s="36">
        <v>0.76</v>
      </c>
      <c r="W296" s="39">
        <v>0.6</v>
      </c>
      <c r="Z296" s="32">
        <f t="shared" si="92"/>
        <v>1.7584785629676757E-2</v>
      </c>
      <c r="AA296" s="32">
        <f t="shared" si="93"/>
        <v>1.4239415268956569E-2</v>
      </c>
      <c r="AB296" s="32">
        <f t="shared" si="90"/>
        <v>1.2567812993705787E-2</v>
      </c>
      <c r="AC296" s="74">
        <f t="shared" si="91"/>
        <v>1.2567812993705787E-2</v>
      </c>
      <c r="AE296" s="42">
        <f t="shared" si="84"/>
        <v>3.3289117304734907E-3</v>
      </c>
      <c r="AF296" s="42">
        <f t="shared" si="85"/>
        <v>2.695611850048137E-3</v>
      </c>
      <c r="AG296" s="42">
        <f t="shared" si="95"/>
        <v>2.3791669106581767E-3</v>
      </c>
      <c r="AH296" s="64">
        <f t="shared" si="94"/>
        <v>2.3791669106581767E-3</v>
      </c>
    </row>
    <row r="297" spans="1:34">
      <c r="A297" s="30" t="s">
        <v>33</v>
      </c>
      <c r="B297" s="30">
        <v>2000</v>
      </c>
      <c r="C297" s="31">
        <v>2.1650903755487123</v>
      </c>
      <c r="D297" s="31">
        <v>3.82</v>
      </c>
      <c r="E297" s="32">
        <f t="shared" si="87"/>
        <v>-1.6549096244512874E-2</v>
      </c>
      <c r="F297" s="33">
        <v>180071.66583000001</v>
      </c>
      <c r="G297" s="33">
        <v>386204</v>
      </c>
      <c r="H297" s="32">
        <f t="shared" si="88"/>
        <v>0.46125273677873041</v>
      </c>
      <c r="I297" s="32">
        <f t="shared" si="86"/>
        <v>0.46626048883491628</v>
      </c>
      <c r="J297" s="34">
        <v>0.1119197297392146</v>
      </c>
      <c r="K297" s="35">
        <v>0.1119197297392146</v>
      </c>
      <c r="L297" s="34">
        <v>1.4006955916703546E-2</v>
      </c>
      <c r="M297" s="36">
        <v>1.75</v>
      </c>
      <c r="N297" s="31">
        <v>2.5219999999999998</v>
      </c>
      <c r="O297" s="38">
        <f t="shared" si="89"/>
        <v>2.5219999999999999E-2</v>
      </c>
      <c r="P297" s="37">
        <v>1</v>
      </c>
      <c r="Q297" s="38">
        <v>1.38191895445213E-2</v>
      </c>
      <c r="R297" s="39">
        <v>0.4</v>
      </c>
      <c r="S297" s="37">
        <v>0.4</v>
      </c>
      <c r="T297" s="36">
        <v>1.88</v>
      </c>
      <c r="U297" s="36">
        <v>0.37</v>
      </c>
      <c r="V297" s="36">
        <v>0.76</v>
      </c>
      <c r="W297" s="39">
        <v>0.6</v>
      </c>
      <c r="Z297" s="32">
        <f t="shared" si="92"/>
        <v>-2.1231969880806292E-2</v>
      </c>
      <c r="AA297" s="32">
        <f t="shared" si="93"/>
        <v>-1.9761188112827011E-2</v>
      </c>
      <c r="AB297" s="32">
        <f t="shared" si="90"/>
        <v>-3.9278243177064784E-2</v>
      </c>
      <c r="AC297" s="74">
        <f t="shared" si="91"/>
        <v>-3.9278243177064784E-2</v>
      </c>
      <c r="AE297" s="42">
        <f t="shared" si="84"/>
        <v>-4.0193468994011916E-3</v>
      </c>
      <c r="AF297" s="42">
        <f t="shared" si="85"/>
        <v>-3.7409185589311255E-3</v>
      </c>
      <c r="AG297" s="42">
        <f t="shared" si="95"/>
        <v>-7.4356211794732469E-3</v>
      </c>
      <c r="AH297" s="64">
        <f t="shared" si="94"/>
        <v>-7.4356211794732469E-3</v>
      </c>
    </row>
    <row r="298" spans="1:34">
      <c r="A298" s="30" t="s">
        <v>33</v>
      </c>
      <c r="B298" s="30">
        <v>2001</v>
      </c>
      <c r="C298" s="31">
        <v>2.2166631008205822</v>
      </c>
      <c r="D298" s="31">
        <v>3.82</v>
      </c>
      <c r="E298" s="32">
        <f t="shared" si="87"/>
        <v>-1.6033368991794177E-2</v>
      </c>
      <c r="F298" s="33">
        <v>169479.89064</v>
      </c>
      <c r="G298" s="33">
        <v>400998</v>
      </c>
      <c r="H298" s="32">
        <f t="shared" si="88"/>
        <v>0.46125273677873041</v>
      </c>
      <c r="I298" s="32">
        <f t="shared" si="86"/>
        <v>0.42264522675923571</v>
      </c>
      <c r="J298" s="34">
        <v>0.10216867640460851</v>
      </c>
      <c r="K298" s="35">
        <v>0.10216867640460851</v>
      </c>
      <c r="L298" s="34">
        <v>1.1023660774671536E-3</v>
      </c>
      <c r="M298" s="36">
        <v>1.75</v>
      </c>
      <c r="N298" s="31">
        <v>2.081</v>
      </c>
      <c r="O298" s="38">
        <f t="shared" si="89"/>
        <v>2.0809999999999999E-2</v>
      </c>
      <c r="P298" s="37">
        <v>1</v>
      </c>
      <c r="Q298" s="38">
        <v>5.1430488677985005E-3</v>
      </c>
      <c r="R298" s="39">
        <v>0.4</v>
      </c>
      <c r="S298" s="37">
        <v>0.4</v>
      </c>
      <c r="T298" s="36">
        <v>1.88</v>
      </c>
      <c r="U298" s="36">
        <v>0.37</v>
      </c>
      <c r="V298" s="36">
        <v>0.76</v>
      </c>
      <c r="W298" s="39">
        <v>0.6</v>
      </c>
      <c r="Z298" s="32">
        <f t="shared" si="92"/>
        <v>-1.3305474050429814E-2</v>
      </c>
      <c r="AA298" s="32">
        <f t="shared" si="93"/>
        <v>-2.5424852979589362E-2</v>
      </c>
      <c r="AB298" s="32">
        <f t="shared" si="90"/>
        <v>-4.2099816572159943E-2</v>
      </c>
      <c r="AC298" s="74">
        <f t="shared" si="91"/>
        <v>-4.2099816572159943E-2</v>
      </c>
      <c r="AE298" s="42">
        <f t="shared" si="84"/>
        <v>-2.5188108390264536E-3</v>
      </c>
      <c r="AF298" s="42">
        <f t="shared" si="85"/>
        <v>-4.8130863299511665E-3</v>
      </c>
      <c r="AG298" s="42">
        <f t="shared" si="95"/>
        <v>-7.9697629638048467E-3</v>
      </c>
      <c r="AH298" s="64">
        <f t="shared" si="94"/>
        <v>-7.9697629638048467E-3</v>
      </c>
    </row>
    <row r="299" spans="1:34">
      <c r="A299" s="30" t="s">
        <v>33</v>
      </c>
      <c r="B299" s="30">
        <v>2002</v>
      </c>
      <c r="C299" s="31">
        <v>2.1579509615274848</v>
      </c>
      <c r="D299" s="31">
        <v>3.82</v>
      </c>
      <c r="E299" s="32">
        <f t="shared" si="87"/>
        <v>-1.6620490384725149E-2</v>
      </c>
      <c r="F299" s="33">
        <v>175385.18385</v>
      </c>
      <c r="G299" s="33">
        <v>439357</v>
      </c>
      <c r="H299" s="32">
        <f t="shared" si="88"/>
        <v>0.46125273677873041</v>
      </c>
      <c r="I299" s="32">
        <f t="shared" si="86"/>
        <v>0.39918604654074025</v>
      </c>
      <c r="J299" s="34">
        <v>0.10012924384524727</v>
      </c>
      <c r="K299" s="35">
        <v>0.10012924384524727</v>
      </c>
      <c r="L299" s="34">
        <v>-3.582573594367112E-4</v>
      </c>
      <c r="M299" s="36">
        <v>1.75</v>
      </c>
      <c r="N299" s="31">
        <v>-2.5999999999999999E-2</v>
      </c>
      <c r="O299" s="38">
        <f t="shared" si="89"/>
        <v>-2.5999999999999998E-4</v>
      </c>
      <c r="P299" s="37">
        <v>1</v>
      </c>
      <c r="Q299" s="38">
        <v>-3.2244474333574745E-3</v>
      </c>
      <c r="R299" s="39">
        <v>0.4</v>
      </c>
      <c r="S299" s="37">
        <v>0.4</v>
      </c>
      <c r="T299" s="36">
        <v>1.88</v>
      </c>
      <c r="U299" s="36">
        <v>0.37</v>
      </c>
      <c r="V299" s="36">
        <v>0.76</v>
      </c>
      <c r="W299" s="39">
        <v>0.6</v>
      </c>
      <c r="Z299" s="32">
        <f t="shared" si="92"/>
        <v>-0.1269615353294794</v>
      </c>
      <c r="AA299" s="32">
        <f t="shared" si="93"/>
        <v>-0.14834543069789163</v>
      </c>
      <c r="AB299" s="32">
        <f t="shared" si="90"/>
        <v>-0.16595782705672907</v>
      </c>
      <c r="AC299" s="74">
        <f t="shared" si="91"/>
        <v>-0.16595782705672907</v>
      </c>
      <c r="AE299" s="42">
        <f t="shared" si="84"/>
        <v>-2.4034625907748269E-2</v>
      </c>
      <c r="AF299" s="42">
        <f t="shared" si="85"/>
        <v>-2.8082733267953477E-2</v>
      </c>
      <c r="AG299" s="42">
        <f t="shared" si="95"/>
        <v>-3.1416871885016635E-2</v>
      </c>
      <c r="AH299" s="64">
        <f t="shared" si="94"/>
        <v>-3.1416871885016635E-2</v>
      </c>
    </row>
    <row r="300" spans="1:34">
      <c r="A300" s="30" t="s">
        <v>33</v>
      </c>
      <c r="B300" s="30">
        <v>2003</v>
      </c>
      <c r="C300" s="31">
        <v>4.9368937952281708</v>
      </c>
      <c r="D300" s="31">
        <v>3.82</v>
      </c>
      <c r="E300" s="32">
        <f t="shared" si="87"/>
        <v>1.116893795228171E-2</v>
      </c>
      <c r="F300" s="33">
        <v>227343.89905000001</v>
      </c>
      <c r="G300" s="33">
        <v>539343</v>
      </c>
      <c r="H300" s="32">
        <f t="shared" si="88"/>
        <v>0.46125273677873041</v>
      </c>
      <c r="I300" s="32">
        <f t="shared" si="86"/>
        <v>0.42152006988131857</v>
      </c>
      <c r="J300" s="34">
        <v>9.369903691540124E-2</v>
      </c>
      <c r="K300" s="35">
        <v>9.369903691540124E-2</v>
      </c>
      <c r="L300" s="34">
        <v>-5.7878431115024401E-3</v>
      </c>
      <c r="M300" s="36">
        <v>1.75</v>
      </c>
      <c r="N300" s="31">
        <v>-1.571</v>
      </c>
      <c r="O300" s="38">
        <f t="shared" si="89"/>
        <v>-1.5709999999999998E-2</v>
      </c>
      <c r="P300" s="37">
        <v>1</v>
      </c>
      <c r="Q300" s="38">
        <v>-3.3825299946398987E-3</v>
      </c>
      <c r="R300" s="39">
        <v>0.4</v>
      </c>
      <c r="S300" s="37">
        <v>0.4</v>
      </c>
      <c r="T300" s="36">
        <v>1.88</v>
      </c>
      <c r="U300" s="36">
        <v>0.37</v>
      </c>
      <c r="V300" s="36">
        <v>0.76</v>
      </c>
      <c r="W300" s="39">
        <v>0.6</v>
      </c>
      <c r="Z300" s="32">
        <f t="shared" si="92"/>
        <v>3.9841964438673099E-4</v>
      </c>
      <c r="AA300" s="32">
        <f t="shared" si="93"/>
        <v>9.1100831015613597E-3</v>
      </c>
      <c r="AB300" s="32">
        <f t="shared" si="90"/>
        <v>1.8857720853224909E-2</v>
      </c>
      <c r="AC300" s="74">
        <f t="shared" si="91"/>
        <v>1.8857720853224909E-2</v>
      </c>
      <c r="AE300" s="42">
        <f t="shared" si="84"/>
        <v>7.5423371986505441E-5</v>
      </c>
      <c r="AF300" s="42">
        <f t="shared" si="85"/>
        <v>1.7245966565094483E-3</v>
      </c>
      <c r="AG300" s="42">
        <f t="shared" si="95"/>
        <v>3.5698864620989355E-3</v>
      </c>
      <c r="AH300" s="64">
        <f t="shared" si="94"/>
        <v>3.5698864620989355E-3</v>
      </c>
    </row>
    <row r="301" spans="1:34">
      <c r="A301" s="30" t="s">
        <v>33</v>
      </c>
      <c r="B301" s="30">
        <v>2004</v>
      </c>
      <c r="C301" s="31">
        <v>7.4573060685867425</v>
      </c>
      <c r="D301" s="31">
        <v>3.95</v>
      </c>
      <c r="E301" s="32">
        <f t="shared" si="87"/>
        <v>3.5073060685867422E-2</v>
      </c>
      <c r="F301" s="33">
        <v>290477.04044000001</v>
      </c>
      <c r="G301" s="33">
        <v>610691</v>
      </c>
      <c r="H301" s="32">
        <f t="shared" si="88"/>
        <v>0.46125273677873041</v>
      </c>
      <c r="I301" s="32">
        <f t="shared" si="86"/>
        <v>0.4756530560299726</v>
      </c>
      <c r="J301" s="34">
        <v>0.10687521975884046</v>
      </c>
      <c r="K301" s="35">
        <v>0.10687521975884046</v>
      </c>
      <c r="L301" s="34">
        <v>-4.2450771743240023E-2</v>
      </c>
      <c r="M301" s="36">
        <v>1.75</v>
      </c>
      <c r="N301" s="31">
        <v>-1.149</v>
      </c>
      <c r="O301" s="38">
        <f t="shared" si="89"/>
        <v>-1.149E-2</v>
      </c>
      <c r="P301" s="37">
        <v>1</v>
      </c>
      <c r="Q301" s="38">
        <v>3.3565138977898934E-3</v>
      </c>
      <c r="R301" s="39">
        <v>0.4</v>
      </c>
      <c r="S301" s="37">
        <v>0.4</v>
      </c>
      <c r="T301" s="36">
        <v>1.88</v>
      </c>
      <c r="U301" s="36">
        <v>0.37</v>
      </c>
      <c r="V301" s="36">
        <v>0.76</v>
      </c>
      <c r="W301" s="39">
        <v>0.6</v>
      </c>
      <c r="Z301" s="32">
        <f t="shared" si="92"/>
        <v>0.20066675913363433</v>
      </c>
      <c r="AA301" s="32">
        <f t="shared" si="93"/>
        <v>0.19188027258789692</v>
      </c>
      <c r="AB301" s="32">
        <f t="shared" si="90"/>
        <v>0.21126027941416334</v>
      </c>
      <c r="AC301" s="74">
        <f t="shared" si="91"/>
        <v>0.21126027941416334</v>
      </c>
      <c r="AE301" s="42">
        <f t="shared" si="84"/>
        <v>3.7987493419806499E-2</v>
      </c>
      <c r="AF301" s="42">
        <f t="shared" si="85"/>
        <v>3.6324155648864882E-2</v>
      </c>
      <c r="AG301" s="42">
        <f t="shared" si="95"/>
        <v>3.9992914166554046E-2</v>
      </c>
      <c r="AH301" s="64">
        <f t="shared" si="94"/>
        <v>3.9992914166554046E-2</v>
      </c>
    </row>
    <row r="302" spans="1:34">
      <c r="A302" s="30" t="s">
        <v>33</v>
      </c>
      <c r="B302" s="30">
        <v>2005</v>
      </c>
      <c r="C302" s="31">
        <v>7.3215224004153709</v>
      </c>
      <c r="D302" s="31">
        <v>3.95</v>
      </c>
      <c r="E302" s="32">
        <f t="shared" si="87"/>
        <v>3.3715224004153707E-2</v>
      </c>
      <c r="F302" s="33">
        <v>320065.00900999899</v>
      </c>
      <c r="G302" s="33">
        <v>634044</v>
      </c>
      <c r="H302" s="32">
        <f t="shared" si="88"/>
        <v>0.46125273677873041</v>
      </c>
      <c r="I302" s="32">
        <f t="shared" si="86"/>
        <v>0.50479936567493577</v>
      </c>
      <c r="J302" s="34">
        <v>0.13856687509740997</v>
      </c>
      <c r="K302" s="35">
        <v>0.13856687509740997</v>
      </c>
      <c r="L302" s="34">
        <v>-1.8409245309902737E-2</v>
      </c>
      <c r="M302" s="36">
        <v>1.75</v>
      </c>
      <c r="N302" s="31">
        <v>-0.91</v>
      </c>
      <c r="O302" s="38">
        <f t="shared" si="89"/>
        <v>-9.1000000000000004E-3</v>
      </c>
      <c r="P302" s="37">
        <v>1</v>
      </c>
      <c r="Q302" s="38">
        <v>-7.9383322786062108E-4</v>
      </c>
      <c r="R302" s="39">
        <v>0.4</v>
      </c>
      <c r="S302" s="37">
        <v>0.4</v>
      </c>
      <c r="T302" s="36">
        <v>1.88</v>
      </c>
      <c r="U302" s="36">
        <v>0.37</v>
      </c>
      <c r="V302" s="36">
        <v>0.76</v>
      </c>
      <c r="W302" s="39">
        <v>0.6</v>
      </c>
      <c r="Z302" s="32">
        <f t="shared" si="92"/>
        <v>0.22123563405059168</v>
      </c>
      <c r="AA302" s="32">
        <f t="shared" si="93"/>
        <v>0.19716865710355852</v>
      </c>
      <c r="AB302" s="32">
        <f t="shared" si="90"/>
        <v>0.23198253792604812</v>
      </c>
      <c r="AC302" s="74">
        <f t="shared" si="91"/>
        <v>0.23198253792604812</v>
      </c>
      <c r="AE302" s="42">
        <f t="shared" si="84"/>
        <v>4.1881312226340339E-2</v>
      </c>
      <c r="AF302" s="42">
        <f t="shared" si="85"/>
        <v>3.7325280463245909E-2</v>
      </c>
      <c r="AG302" s="42">
        <f t="shared" si="95"/>
        <v>4.3915769462879055E-2</v>
      </c>
      <c r="AH302" s="64">
        <f t="shared" si="94"/>
        <v>4.3915769462879055E-2</v>
      </c>
    </row>
    <row r="303" spans="1:34">
      <c r="A303" s="30" t="s">
        <v>33</v>
      </c>
      <c r="B303" s="30">
        <v>2006</v>
      </c>
      <c r="C303" s="31">
        <v>9.4620286876911361</v>
      </c>
      <c r="D303" s="31">
        <v>3.95</v>
      </c>
      <c r="E303" s="32">
        <f t="shared" si="87"/>
        <v>5.512028687691136E-2</v>
      </c>
      <c r="F303" s="33">
        <v>370209.48991</v>
      </c>
      <c r="G303" s="33">
        <v>670923</v>
      </c>
      <c r="H303" s="32">
        <f t="shared" si="88"/>
        <v>0.46125273677873041</v>
      </c>
      <c r="I303" s="32">
        <f t="shared" si="86"/>
        <v>0.55179132316227053</v>
      </c>
      <c r="J303" s="34">
        <v>0.15684759296662518</v>
      </c>
      <c r="K303" s="35">
        <v>0.15684759296662518</v>
      </c>
      <c r="L303" s="34">
        <v>-6.1598723185540008E-2</v>
      </c>
      <c r="M303" s="36">
        <v>1.75</v>
      </c>
      <c r="N303" s="31">
        <v>0.64200000000000002</v>
      </c>
      <c r="O303" s="38">
        <f t="shared" si="89"/>
        <v>6.4200000000000004E-3</v>
      </c>
      <c r="P303" s="37">
        <v>1</v>
      </c>
      <c r="Q303" s="38">
        <v>4.5720441540642834E-4</v>
      </c>
      <c r="R303" s="39">
        <v>0.4</v>
      </c>
      <c r="S303" s="37">
        <v>0.4</v>
      </c>
      <c r="T303" s="36">
        <v>1.88</v>
      </c>
      <c r="U303" s="36">
        <v>0.37</v>
      </c>
      <c r="V303" s="36">
        <v>0.76</v>
      </c>
      <c r="W303" s="39">
        <v>0.6</v>
      </c>
      <c r="Z303" s="32">
        <f t="shared" si="92"/>
        <v>0.49724833398934071</v>
      </c>
      <c r="AA303" s="32">
        <f t="shared" si="93"/>
        <v>0.42240897409260958</v>
      </c>
      <c r="AB303" s="32">
        <f t="shared" si="90"/>
        <v>0.46254792410552209</v>
      </c>
      <c r="AC303" s="74">
        <f t="shared" si="91"/>
        <v>0.46254792410552209</v>
      </c>
      <c r="AE303" s="42">
        <f t="shared" si="84"/>
        <v>9.4132271318791386E-2</v>
      </c>
      <c r="AF303" s="42">
        <f t="shared" si="85"/>
        <v>7.9964704633138525E-2</v>
      </c>
      <c r="AG303" s="42">
        <f t="shared" si="95"/>
        <v>8.7563263089340176E-2</v>
      </c>
      <c r="AH303" s="64">
        <f t="shared" si="94"/>
        <v>8.7563263089340176E-2</v>
      </c>
    </row>
    <row r="304" spans="1:34">
      <c r="A304" s="30" t="s">
        <v>33</v>
      </c>
      <c r="B304" s="30">
        <v>2007</v>
      </c>
      <c r="C304" s="31">
        <v>8.6870001546276239</v>
      </c>
      <c r="D304" s="31">
        <v>3.95</v>
      </c>
      <c r="E304" s="32">
        <f t="shared" si="87"/>
        <v>4.7370001546276234E-2</v>
      </c>
      <c r="F304" s="33">
        <v>456925.1</v>
      </c>
      <c r="G304" s="33">
        <v>768704</v>
      </c>
      <c r="H304" s="32">
        <f t="shared" si="88"/>
        <v>0.46125273677873041</v>
      </c>
      <c r="I304" s="32">
        <f t="shared" si="86"/>
        <v>0.59440968175006237</v>
      </c>
      <c r="J304" s="43">
        <v>0.15684759296662518</v>
      </c>
      <c r="K304" s="44">
        <v>0.2</v>
      </c>
      <c r="L304" s="34">
        <v>-2.0074502903445868E-2</v>
      </c>
      <c r="M304" s="36">
        <v>1.75</v>
      </c>
      <c r="N304" s="31">
        <v>2.4340000000000002</v>
      </c>
      <c r="O304" s="38">
        <f t="shared" si="89"/>
        <v>2.4340000000000001E-2</v>
      </c>
      <c r="P304" s="37">
        <v>1</v>
      </c>
      <c r="Q304" s="38">
        <v>2.6703473317902259E-3</v>
      </c>
      <c r="R304" s="39">
        <v>0.4</v>
      </c>
      <c r="S304" s="37">
        <v>0.4</v>
      </c>
      <c r="T304" s="36">
        <v>1.88</v>
      </c>
      <c r="U304" s="36">
        <v>0.37</v>
      </c>
      <c r="V304" s="36">
        <v>0.76</v>
      </c>
      <c r="W304" s="39">
        <v>0.6</v>
      </c>
      <c r="Z304" s="32">
        <f t="shared" si="92"/>
        <v>0.54436348725621875</v>
      </c>
      <c r="AA304" s="32">
        <f t="shared" si="93"/>
        <v>0.45655406908026602</v>
      </c>
      <c r="AB304" s="32">
        <f t="shared" si="90"/>
        <v>0.50474795235196368</v>
      </c>
      <c r="AC304" s="62">
        <f t="shared" si="91"/>
        <v>0.52328937180217305</v>
      </c>
      <c r="AE304" s="42">
        <f t="shared" si="84"/>
        <v>0.10305146940833043</v>
      </c>
      <c r="AF304" s="42">
        <f t="shared" si="85"/>
        <v>8.6428588221842267E-2</v>
      </c>
      <c r="AG304" s="42">
        <f t="shared" si="95"/>
        <v>9.5551996760270583E-2</v>
      </c>
      <c r="AH304" s="65">
        <f t="shared" si="94"/>
        <v>9.90620053556137E-2</v>
      </c>
    </row>
    <row r="305" spans="1:34">
      <c r="A305" s="30" t="s">
        <v>33</v>
      </c>
      <c r="B305" s="30">
        <v>2008</v>
      </c>
      <c r="C305" s="31">
        <v>4.59121837252804</v>
      </c>
      <c r="D305" s="31">
        <v>4.3499999999999996</v>
      </c>
      <c r="E305" s="32">
        <f t="shared" si="87"/>
        <v>2.4121837252804035E-3</v>
      </c>
      <c r="F305" s="33">
        <v>585099.75086908066</v>
      </c>
      <c r="G305" s="33">
        <v>862900</v>
      </c>
      <c r="H305" s="32">
        <f t="shared" si="88"/>
        <v>0.46125273677873041</v>
      </c>
      <c r="I305" s="32">
        <f t="shared" si="86"/>
        <v>0.67806205918308105</v>
      </c>
      <c r="J305" s="43">
        <v>0.15684759296662518</v>
      </c>
      <c r="K305" s="44">
        <v>0.22</v>
      </c>
      <c r="L305" s="87">
        <v>-0.02</v>
      </c>
      <c r="M305" s="36">
        <v>1.75</v>
      </c>
      <c r="N305" s="31">
        <v>2.8330000000000002</v>
      </c>
      <c r="O305" s="38">
        <f t="shared" si="89"/>
        <v>2.8330000000000001E-2</v>
      </c>
      <c r="P305" s="37">
        <v>1</v>
      </c>
      <c r="Q305" s="38">
        <v>-9.9700393980899239E-3</v>
      </c>
      <c r="R305" s="39">
        <v>0.4</v>
      </c>
      <c r="S305" s="37">
        <v>0.4</v>
      </c>
      <c r="T305" s="36">
        <v>1.88</v>
      </c>
      <c r="U305" s="36">
        <v>0.37</v>
      </c>
      <c r="V305" s="36">
        <v>0.76</v>
      </c>
      <c r="W305" s="39">
        <v>0.6</v>
      </c>
      <c r="Z305" s="32">
        <f t="shared" si="92"/>
        <v>0.24724112588422556</v>
      </c>
      <c r="AA305" s="32">
        <f t="shared" si="93"/>
        <v>0.24085880487997757</v>
      </c>
      <c r="AB305" s="32">
        <f t="shared" si="90"/>
        <v>0.24301153369705122</v>
      </c>
      <c r="AC305" s="62">
        <f t="shared" si="91"/>
        <v>0.24425333491858844</v>
      </c>
      <c r="AE305" s="42">
        <f t="shared" si="84"/>
        <v>4.6804317183285482E-2</v>
      </c>
      <c r="AF305" s="42">
        <f t="shared" si="85"/>
        <v>4.5596103235949516E-2</v>
      </c>
      <c r="AG305" s="42">
        <f t="shared" si="95"/>
        <v>4.6003628488892653E-2</v>
      </c>
      <c r="AH305" s="65">
        <f t="shared" si="94"/>
        <v>4.6238709355975564E-2</v>
      </c>
    </row>
    <row r="306" spans="1:34">
      <c r="A306" s="36" t="s">
        <v>33</v>
      </c>
      <c r="B306" s="36">
        <v>2009</v>
      </c>
      <c r="C306" s="31">
        <v>3.6083973596202608</v>
      </c>
      <c r="D306" s="31">
        <v>4.3499999999999996</v>
      </c>
      <c r="E306" s="32">
        <f>(C306-D306)/100</f>
        <v>-7.4160264037973888E-3</v>
      </c>
      <c r="F306" s="33">
        <v>585099.75086908066</v>
      </c>
      <c r="G306" s="33">
        <v>862900</v>
      </c>
      <c r="H306" s="32">
        <f t="shared" si="88"/>
        <v>0.46125273677873041</v>
      </c>
      <c r="I306" s="32">
        <f>F306/G306</f>
        <v>0.67806205918308105</v>
      </c>
      <c r="J306" s="43">
        <v>0.15684759296662501</v>
      </c>
      <c r="K306" s="44">
        <v>0.2</v>
      </c>
      <c r="L306" s="87">
        <v>-0.02</v>
      </c>
      <c r="M306" s="36">
        <v>1.75</v>
      </c>
      <c r="N306" s="31">
        <v>-1.754</v>
      </c>
      <c r="O306" s="38">
        <f t="shared" si="89"/>
        <v>-1.754E-2</v>
      </c>
      <c r="P306" s="37">
        <v>1</v>
      </c>
      <c r="Q306" s="38">
        <v>-2.6516661750114644E-2</v>
      </c>
      <c r="R306" s="39">
        <v>0.4</v>
      </c>
      <c r="S306" s="37">
        <v>0.4</v>
      </c>
      <c r="T306" s="36">
        <v>1.88</v>
      </c>
      <c r="U306" s="36">
        <v>0.37</v>
      </c>
      <c r="V306" s="36">
        <v>0.76</v>
      </c>
      <c r="W306" s="39">
        <v>0.6</v>
      </c>
      <c r="Z306" s="32">
        <f>(E306/H306+M306*O306-P306*Q306)/((1-R306)*S306+U306*W306+R306-W306)</f>
        <v>-7.7314308691528541E-2</v>
      </c>
      <c r="AA306" s="32">
        <f>(E306/I306+M306*O306-P306*Q306)/((1-R306)*S306+U306*W306+R306-W306)</f>
        <v>-5.7692477821447694E-2</v>
      </c>
      <c r="AB306" s="32">
        <f>(E306/(I306*(1-J306-L306))+M306*O306-P306*Q306)/((1-R306)*S306+U306*W306+R306-W306)</f>
        <v>-6.4310835113356599E-2</v>
      </c>
      <c r="AC306" s="62">
        <f>(E306/(I306*(1-K306-L306))+M306*O306-P306*Q306)/((1-R306)*S306+U306*W306+R306-W306)</f>
        <v>-6.6855931410537764E-2</v>
      </c>
      <c r="AE306" s="42">
        <f>(E306/(H306)+M306*O306-P306*Q306)/((1-R306)*T306+V306*W306+R306-W306)</f>
        <v>-1.4636090229176647E-2</v>
      </c>
      <c r="AF306" s="42">
        <f>(E306/(I306)+M306*O306-P306*Q306)/((1-R306)*T306+V306*W306+R306-W306)</f>
        <v>-1.0921552882383886E-2</v>
      </c>
      <c r="AG306" s="42">
        <f>(E306/(I306*(1-J306-L306))+M306*O306-P306*Q306)/((1-R306)*T306+V306*W306+R306-W306)</f>
        <v>-1.2174449999782826E-2</v>
      </c>
      <c r="AH306" s="65">
        <f>(E306/(I306*(1-K306-L306))+M306*O306-P306*Q306)/((1-R306)*T306+V306*W306+R306-W306)</f>
        <v>-1.2656252911532438E-2</v>
      </c>
    </row>
    <row r="307" spans="1:34">
      <c r="A307" s="36" t="s">
        <v>33</v>
      </c>
      <c r="B307" s="36">
        <v>2010</v>
      </c>
      <c r="C307" s="31">
        <v>5.7560317830344223</v>
      </c>
      <c r="D307" s="31">
        <v>4.3499999999999996</v>
      </c>
      <c r="E307" s="32">
        <f>(C307-D307)/100</f>
        <v>1.4060317830344227E-2</v>
      </c>
      <c r="F307" s="33">
        <v>585099.75086908066</v>
      </c>
      <c r="G307" s="33">
        <v>862900</v>
      </c>
      <c r="H307" s="32">
        <f t="shared" si="88"/>
        <v>0.46125273677873041</v>
      </c>
      <c r="I307" s="32">
        <f>F307/G307</f>
        <v>0.67806205918308105</v>
      </c>
      <c r="J307" s="43">
        <v>0.15684759296662501</v>
      </c>
      <c r="K307" s="44">
        <v>0.2</v>
      </c>
      <c r="L307" s="87">
        <v>-0.02</v>
      </c>
      <c r="M307" s="36">
        <v>1.75</v>
      </c>
      <c r="N307" s="31">
        <v>-1.167</v>
      </c>
      <c r="O307" s="38">
        <f t="shared" si="89"/>
        <v>-1.167E-2</v>
      </c>
      <c r="P307" s="37">
        <v>1</v>
      </c>
      <c r="Q307" s="38">
        <v>-2.6516661750114644E-2</v>
      </c>
      <c r="R307" s="39">
        <v>0.4</v>
      </c>
      <c r="S307" s="37">
        <v>0.4</v>
      </c>
      <c r="T307" s="36">
        <v>1.88</v>
      </c>
      <c r="U307" s="36">
        <v>0.37</v>
      </c>
      <c r="V307" s="36">
        <v>0.76</v>
      </c>
      <c r="W307" s="39">
        <v>0.6</v>
      </c>
      <c r="Z307" s="32">
        <f>(E307/H307+M307*O307-P307*Q307)/((1-R307)*S307+U307*W307+R307-W307)</f>
        <v>0.13960707927471688</v>
      </c>
      <c r="AA307" s="32">
        <f>(E307/I307+M307*O307-P307*Q307)/((1-R307)*S307+U307*W307+R307-W307)</f>
        <v>0.10240532682338697</v>
      </c>
      <c r="AB307" s="32">
        <f>(E307/(I307*(1-J307-L307))+M307*O307-P307*Q307)/((1-R307)*S307+U307*W307+R307-W307)</f>
        <v>0.11495331438062734</v>
      </c>
      <c r="AC307" s="62">
        <f>(E307/(I307*(1-K307-L307))+M307*O307-P307*Q307)/((1-R307)*S307+U307*W307+R307-W307)</f>
        <v>0.11977865626841719</v>
      </c>
      <c r="AE307" s="42">
        <f>(E307/(H307)+M307*O307-P307*Q307)/((1-R307)*T307+V307*W307+R307-W307)</f>
        <v>2.6428507781774441E-2</v>
      </c>
      <c r="AF307" s="42">
        <f>(E307/(I307)+M307*O307-P307*Q307)/((1-R307)*T307+V307*W307+R307-W307)</f>
        <v>1.9385979499803026E-2</v>
      </c>
      <c r="AG307" s="42">
        <f>(E307/(I307*(1-J307-L307))+M307*O307-P307*Q307)/((1-R307)*T307+V307*W307+R307-W307)</f>
        <v>2.176139332928061E-2</v>
      </c>
      <c r="AH307" s="65">
        <f>(E307/(I307*(1-K307-L307))+M307*O307-P307*Q307)/((1-R307)*T307+V307*W307+R307-W307)</f>
        <v>2.2674861230003833E-2</v>
      </c>
    </row>
    <row r="308" spans="1:34">
      <c r="O308" s="38"/>
      <c r="AC308" s="62"/>
      <c r="AE308" s="42"/>
      <c r="AF308" s="42"/>
      <c r="AG308" s="42"/>
      <c r="AH308" s="81"/>
    </row>
    <row r="309" spans="1:34">
      <c r="A309" s="30" t="s">
        <v>34</v>
      </c>
      <c r="B309" s="30">
        <v>1982</v>
      </c>
      <c r="C309" s="31">
        <v>-11.173378869678809</v>
      </c>
      <c r="D309" s="31">
        <v>-5.92</v>
      </c>
      <c r="E309" s="32">
        <f t="shared" si="87"/>
        <v>-5.2533788696788083E-2</v>
      </c>
      <c r="F309" s="33">
        <v>4170.9934300000004</v>
      </c>
      <c r="G309" s="33">
        <v>29337</v>
      </c>
      <c r="H309" s="32">
        <f t="shared" ref="H309:H337" si="96">AVERAGE($I$309:$I$335)</f>
        <v>0.20261000834387785</v>
      </c>
      <c r="I309" s="32">
        <f t="shared" si="86"/>
        <v>0.14217518594266626</v>
      </c>
      <c r="J309" s="34">
        <v>0.59125302594915841</v>
      </c>
      <c r="K309" s="35">
        <v>0.59125302594915841</v>
      </c>
      <c r="L309" s="34">
        <v>0.31381955934885042</v>
      </c>
      <c r="M309" s="36">
        <v>1.85</v>
      </c>
      <c r="N309" s="31">
        <v>2.9239999999999999</v>
      </c>
      <c r="O309" s="38">
        <f t="shared" ref="O309:O337" si="97">N309/100</f>
        <v>2.9239999999999999E-2</v>
      </c>
      <c r="P309" s="37">
        <v>1</v>
      </c>
      <c r="Q309" s="38">
        <v>-3.4832894606459608E-2</v>
      </c>
      <c r="R309" s="39">
        <v>0.6</v>
      </c>
      <c r="S309" s="37">
        <v>2.4300000000000002</v>
      </c>
      <c r="T309" s="36">
        <v>1.1000000000000001</v>
      </c>
      <c r="U309" s="36">
        <v>0.25</v>
      </c>
      <c r="V309" s="36">
        <v>0.8</v>
      </c>
      <c r="W309" s="39">
        <v>0.8</v>
      </c>
      <c r="Z309" s="32">
        <f t="shared" si="92"/>
        <v>-0.17526580804213224</v>
      </c>
      <c r="AA309" s="32">
        <f t="shared" si="93"/>
        <v>-0.28865587423938005</v>
      </c>
      <c r="AB309" s="78">
        <f t="shared" si="90"/>
        <v>-3.91309166306349</v>
      </c>
      <c r="AC309" s="79">
        <f t="shared" si="91"/>
        <v>-3.91309166306349</v>
      </c>
      <c r="AE309" s="42">
        <f t="shared" ref="AE309:AE335" si="98">(E309/(H309)+M309*O309-P309*Q309)/((1-R309)*T309+V309*W309+R309-W309)</f>
        <v>-0.19358905161017334</v>
      </c>
      <c r="AF309" s="42">
        <f t="shared" ref="AF309:AF335" si="99">(E309/(I309)+M309*O309-P309*Q309)/((1-R309)*T309+V309*W309+R309-W309)</f>
        <v>-0.31883353381895163</v>
      </c>
      <c r="AG309" s="78">
        <f t="shared" si="95"/>
        <v>-4.3221876096564911</v>
      </c>
      <c r="AH309" s="82">
        <f t="shared" si="94"/>
        <v>-4.3221876096564911</v>
      </c>
    </row>
    <row r="310" spans="1:34">
      <c r="A310" s="30" t="s">
        <v>34</v>
      </c>
      <c r="B310" s="30">
        <v>1983</v>
      </c>
      <c r="C310" s="31">
        <v>-5.694814254522286</v>
      </c>
      <c r="D310" s="31">
        <v>-5.92</v>
      </c>
      <c r="E310" s="32">
        <f t="shared" si="87"/>
        <v>2.2518574547771399E-3</v>
      </c>
      <c r="F310" s="33">
        <v>4601.5403740000002</v>
      </c>
      <c r="G310" s="33">
        <v>27032</v>
      </c>
      <c r="H310" s="32">
        <f t="shared" si="96"/>
        <v>0.20261000834387785</v>
      </c>
      <c r="I310" s="32">
        <f t="shared" si="86"/>
        <v>0.17022567231429417</v>
      </c>
      <c r="J310" s="34">
        <v>0.47061386868709437</v>
      </c>
      <c r="K310" s="35">
        <v>0.47061386868709437</v>
      </c>
      <c r="L310" s="34">
        <v>0.24084903618185366</v>
      </c>
      <c r="M310" s="36">
        <v>1.85</v>
      </c>
      <c r="N310" s="31">
        <v>0.52900000000000003</v>
      </c>
      <c r="O310" s="38">
        <f t="shared" si="97"/>
        <v>5.2900000000000004E-3</v>
      </c>
      <c r="P310" s="37">
        <v>1</v>
      </c>
      <c r="Q310" s="38">
        <v>-2.1960796451294517E-2</v>
      </c>
      <c r="R310" s="39">
        <v>0.6</v>
      </c>
      <c r="S310" s="37">
        <v>2.4300000000000002</v>
      </c>
      <c r="T310" s="36">
        <v>1.1000000000000001</v>
      </c>
      <c r="U310" s="36">
        <v>0.25</v>
      </c>
      <c r="V310" s="36">
        <v>0.8</v>
      </c>
      <c r="W310" s="39">
        <v>0.8</v>
      </c>
      <c r="Z310" s="32">
        <f t="shared" si="92"/>
        <v>4.4096236988158496E-2</v>
      </c>
      <c r="AA310" s="32">
        <f t="shared" si="93"/>
        <v>4.6271559606003695E-2</v>
      </c>
      <c r="AB310" s="32">
        <f t="shared" si="90"/>
        <v>7.9829877109149128E-2</v>
      </c>
      <c r="AC310" s="74">
        <f t="shared" si="91"/>
        <v>7.9829877109149128E-2</v>
      </c>
      <c r="AE310" s="42">
        <f t="shared" si="98"/>
        <v>4.8706298127829617E-2</v>
      </c>
      <c r="AF310" s="42">
        <f t="shared" si="99"/>
        <v>5.1109040837540448E-2</v>
      </c>
      <c r="AG310" s="42">
        <f t="shared" si="95"/>
        <v>8.8175727897832901E-2</v>
      </c>
      <c r="AH310" s="64">
        <f t="shared" si="94"/>
        <v>8.8175727897832901E-2</v>
      </c>
    </row>
    <row r="311" spans="1:34">
      <c r="A311" s="30" t="s">
        <v>34</v>
      </c>
      <c r="B311" s="30">
        <v>1984</v>
      </c>
      <c r="C311" s="31">
        <v>-2.4965384799568304</v>
      </c>
      <c r="D311" s="31">
        <v>-6.28</v>
      </c>
      <c r="E311" s="32">
        <f t="shared" si="87"/>
        <v>3.7834615200431701E-2</v>
      </c>
      <c r="F311" s="33">
        <v>5207.6829989999896</v>
      </c>
      <c r="G311" s="33">
        <v>24817</v>
      </c>
      <c r="H311" s="32">
        <f t="shared" si="96"/>
        <v>0.20261000834387785</v>
      </c>
      <c r="I311" s="32">
        <f t="shared" si="86"/>
        <v>0.20984337345368054</v>
      </c>
      <c r="J311" s="34">
        <v>0.42490927457883615</v>
      </c>
      <c r="K311" s="35">
        <v>0.42490927457883615</v>
      </c>
      <c r="L311" s="34">
        <v>0.23198697875149205</v>
      </c>
      <c r="M311" s="36">
        <v>1.85</v>
      </c>
      <c r="N311" s="31">
        <v>-3.8380000000000001</v>
      </c>
      <c r="O311" s="38">
        <f t="shared" si="97"/>
        <v>-3.8379999999999997E-2</v>
      </c>
      <c r="P311" s="37">
        <v>1</v>
      </c>
      <c r="Q311" s="38">
        <v>-1.7481258990943487E-2</v>
      </c>
      <c r="R311" s="39">
        <v>0.6</v>
      </c>
      <c r="S311" s="37">
        <v>2.4300000000000002</v>
      </c>
      <c r="T311" s="36">
        <v>1.1000000000000001</v>
      </c>
      <c r="U311" s="36">
        <v>0.25</v>
      </c>
      <c r="V311" s="36">
        <v>0.8</v>
      </c>
      <c r="W311" s="39">
        <v>0.8</v>
      </c>
      <c r="Z311" s="32">
        <f t="shared" si="92"/>
        <v>0.13705187273408678</v>
      </c>
      <c r="AA311" s="32">
        <f t="shared" si="93"/>
        <v>0.1304295965440857</v>
      </c>
      <c r="AB311" s="32">
        <f t="shared" si="90"/>
        <v>0.48556921296584554</v>
      </c>
      <c r="AC311" s="74">
        <f t="shared" si="91"/>
        <v>0.48556921296584554</v>
      </c>
      <c r="AE311" s="42">
        <f t="shared" si="98"/>
        <v>0.15138002306537771</v>
      </c>
      <c r="AF311" s="42">
        <f t="shared" si="99"/>
        <v>0.14406541800096742</v>
      </c>
      <c r="AG311" s="42">
        <f t="shared" si="95"/>
        <v>0.53633326704863848</v>
      </c>
      <c r="AH311" s="64">
        <f t="shared" si="94"/>
        <v>0.53633326704863848</v>
      </c>
    </row>
    <row r="312" spans="1:34">
      <c r="A312" s="30" t="s">
        <v>34</v>
      </c>
      <c r="B312" s="30">
        <v>1985</v>
      </c>
      <c r="C312" s="31">
        <v>1.3270534979808875</v>
      </c>
      <c r="D312" s="31">
        <v>-6.28</v>
      </c>
      <c r="E312" s="32">
        <f t="shared" si="87"/>
        <v>7.6070534979808868E-2</v>
      </c>
      <c r="F312" s="33">
        <v>5685.4229139999898</v>
      </c>
      <c r="G312" s="33">
        <v>26041</v>
      </c>
      <c r="H312" s="32">
        <f t="shared" si="96"/>
        <v>0.20261000834387785</v>
      </c>
      <c r="I312" s="32">
        <f t="shared" si="86"/>
        <v>0.218325829038823</v>
      </c>
      <c r="J312" s="34">
        <v>0.33265107755264683</v>
      </c>
      <c r="K312" s="35">
        <v>0.33265107755264683</v>
      </c>
      <c r="L312" s="34">
        <v>0.20162542363762384</v>
      </c>
      <c r="M312" s="36">
        <v>1.85</v>
      </c>
      <c r="N312" s="31">
        <v>-5.6769999999999996</v>
      </c>
      <c r="O312" s="38">
        <f t="shared" si="97"/>
        <v>-5.6769999999999994E-2</v>
      </c>
      <c r="P312" s="37">
        <v>1</v>
      </c>
      <c r="Q312" s="38">
        <v>-1.1117423403113842E-2</v>
      </c>
      <c r="R312" s="39">
        <v>0.6</v>
      </c>
      <c r="S312" s="37">
        <v>2.4300000000000002</v>
      </c>
      <c r="T312" s="36">
        <v>1.1000000000000001</v>
      </c>
      <c r="U312" s="36">
        <v>0.25</v>
      </c>
      <c r="V312" s="36">
        <v>0.8</v>
      </c>
      <c r="W312" s="39">
        <v>0.8</v>
      </c>
      <c r="Z312" s="32">
        <f t="shared" si="92"/>
        <v>0.28965629734526066</v>
      </c>
      <c r="AA312" s="32">
        <f t="shared" si="93"/>
        <v>0.26185140240760479</v>
      </c>
      <c r="AB312" s="32">
        <f t="shared" si="90"/>
        <v>0.67307971661141763</v>
      </c>
      <c r="AC312" s="74">
        <f t="shared" si="91"/>
        <v>0.67307971661141763</v>
      </c>
      <c r="AE312" s="42">
        <f t="shared" si="98"/>
        <v>0.31993854661317428</v>
      </c>
      <c r="AF312" s="42">
        <f t="shared" si="99"/>
        <v>0.28922677629567262</v>
      </c>
      <c r="AG312" s="42">
        <f t="shared" si="95"/>
        <v>0.743447141529884</v>
      </c>
      <c r="AH312" s="64">
        <f t="shared" si="94"/>
        <v>0.743447141529884</v>
      </c>
    </row>
    <row r="313" spans="1:34">
      <c r="A313" s="30" t="s">
        <v>34</v>
      </c>
      <c r="B313" s="30">
        <v>1986</v>
      </c>
      <c r="C313" s="31">
        <v>3.0841889992866127</v>
      </c>
      <c r="D313" s="31">
        <v>-6.28</v>
      </c>
      <c r="E313" s="32">
        <f t="shared" si="87"/>
        <v>9.3641889992866129E-2</v>
      </c>
      <c r="F313" s="33">
        <v>7160.1591369999896</v>
      </c>
      <c r="G313" s="33">
        <v>36214</v>
      </c>
      <c r="H313" s="32">
        <f t="shared" si="96"/>
        <v>0.20261000834387785</v>
      </c>
      <c r="I313" s="32">
        <f t="shared" si="86"/>
        <v>0.19771798577898023</v>
      </c>
      <c r="J313" s="34">
        <v>0.17599623675677817</v>
      </c>
      <c r="K313" s="35">
        <v>0.17599623675677817</v>
      </c>
      <c r="L313" s="34">
        <v>0.14089220001394961</v>
      </c>
      <c r="M313" s="36">
        <v>1.85</v>
      </c>
      <c r="N313" s="31">
        <v>-6.133</v>
      </c>
      <c r="O313" s="38">
        <f t="shared" si="97"/>
        <v>-6.1330000000000003E-2</v>
      </c>
      <c r="P313" s="37">
        <v>1</v>
      </c>
      <c r="Q313" s="38">
        <v>-5.6432463444688798E-3</v>
      </c>
      <c r="R313" s="39">
        <v>0.6</v>
      </c>
      <c r="S313" s="37">
        <v>2.4300000000000002</v>
      </c>
      <c r="T313" s="36">
        <v>1.1000000000000001</v>
      </c>
      <c r="U313" s="36">
        <v>0.25</v>
      </c>
      <c r="V313" s="36">
        <v>0.8</v>
      </c>
      <c r="W313" s="39">
        <v>0.8</v>
      </c>
      <c r="Z313" s="32">
        <f t="shared" si="92"/>
        <v>0.36456867698226469</v>
      </c>
      <c r="AA313" s="32">
        <f t="shared" si="93"/>
        <v>0.37633349693806495</v>
      </c>
      <c r="AB313" s="32">
        <f t="shared" si="90"/>
        <v>0.6023668270262218</v>
      </c>
      <c r="AC313" s="74">
        <f t="shared" si="91"/>
        <v>0.6023668270262218</v>
      </c>
      <c r="AE313" s="42">
        <f t="shared" si="98"/>
        <v>0.40268267503041061</v>
      </c>
      <c r="AF313" s="42">
        <f t="shared" si="99"/>
        <v>0.41567745343613538</v>
      </c>
      <c r="AG313" s="42">
        <f t="shared" si="95"/>
        <v>0.66534154076078134</v>
      </c>
      <c r="AH313" s="64">
        <f t="shared" si="94"/>
        <v>0.66534154076078134</v>
      </c>
    </row>
    <row r="314" spans="1:34">
      <c r="A314" s="30" t="s">
        <v>34</v>
      </c>
      <c r="B314" s="30">
        <v>1987</v>
      </c>
      <c r="C314" s="31">
        <v>1.0443541640444027</v>
      </c>
      <c r="D314" s="31">
        <v>-6.28</v>
      </c>
      <c r="E314" s="32">
        <f t="shared" si="87"/>
        <v>7.3243541640444026E-2</v>
      </c>
      <c r="F314" s="33">
        <v>9166.9624179999901</v>
      </c>
      <c r="G314" s="33">
        <v>45316</v>
      </c>
      <c r="H314" s="32">
        <f t="shared" si="96"/>
        <v>0.20261000834387785</v>
      </c>
      <c r="I314" s="32">
        <f t="shared" si="86"/>
        <v>0.2022897523611967</v>
      </c>
      <c r="J314" s="34">
        <v>0.14588982223719862</v>
      </c>
      <c r="K314" s="35">
        <v>0.14588982223719862</v>
      </c>
      <c r="L314" s="34">
        <v>9.2418811021696634E-2</v>
      </c>
      <c r="M314" s="36">
        <v>1.85</v>
      </c>
      <c r="N314" s="31">
        <v>-2.8580000000000001</v>
      </c>
      <c r="O314" s="38">
        <f t="shared" si="97"/>
        <v>-2.8580000000000001E-2</v>
      </c>
      <c r="P314" s="37">
        <v>1</v>
      </c>
      <c r="Q314" s="38">
        <v>8.5714017938317861E-4</v>
      </c>
      <c r="R314" s="39">
        <v>0.6</v>
      </c>
      <c r="S314" s="37">
        <v>2.4300000000000002</v>
      </c>
      <c r="T314" s="36">
        <v>1.1000000000000001</v>
      </c>
      <c r="U314" s="36">
        <v>0.25</v>
      </c>
      <c r="V314" s="36">
        <v>0.8</v>
      </c>
      <c r="W314" s="39">
        <v>0.8</v>
      </c>
      <c r="Z314" s="32">
        <f t="shared" si="92"/>
        <v>0.31663577820952199</v>
      </c>
      <c r="AA314" s="32">
        <f t="shared" si="93"/>
        <v>0.31722457515124247</v>
      </c>
      <c r="AB314" s="32">
        <f t="shared" si="90"/>
        <v>0.43376857821682913</v>
      </c>
      <c r="AC314" s="74">
        <f t="shared" si="91"/>
        <v>0.43376857821682913</v>
      </c>
      <c r="AE314" s="42">
        <f t="shared" si="98"/>
        <v>0.34973860956779018</v>
      </c>
      <c r="AF314" s="42">
        <f t="shared" si="99"/>
        <v>0.35038896255341784</v>
      </c>
      <c r="AG314" s="42">
        <f t="shared" si="95"/>
        <v>0.47911711139404312</v>
      </c>
      <c r="AH314" s="64">
        <f t="shared" si="94"/>
        <v>0.47911711139404312</v>
      </c>
    </row>
    <row r="315" spans="1:34">
      <c r="A315" s="30" t="s">
        <v>34</v>
      </c>
      <c r="B315" s="30">
        <v>1988</v>
      </c>
      <c r="C315" s="31">
        <v>-2.046684822721109</v>
      </c>
      <c r="D315" s="31">
        <v>-4.5199999999999996</v>
      </c>
      <c r="E315" s="32">
        <f t="shared" si="87"/>
        <v>2.4733151772788908E-2</v>
      </c>
      <c r="F315" s="33">
        <v>10997.694310999899</v>
      </c>
      <c r="G315" s="33">
        <v>53012</v>
      </c>
      <c r="H315" s="32">
        <f t="shared" si="96"/>
        <v>0.20261000834387785</v>
      </c>
      <c r="I315" s="32">
        <f t="shared" si="86"/>
        <v>0.20745669491812985</v>
      </c>
      <c r="J315" s="34">
        <v>0.10985895436775206</v>
      </c>
      <c r="K315" s="35">
        <v>0.10985895436775206</v>
      </c>
      <c r="L315" s="34">
        <v>7.1227475819395467E-2</v>
      </c>
      <c r="M315" s="36">
        <v>1.85</v>
      </c>
      <c r="N315" s="31">
        <v>-1.704</v>
      </c>
      <c r="O315" s="38">
        <f t="shared" si="97"/>
        <v>-1.704E-2</v>
      </c>
      <c r="P315" s="37">
        <v>1</v>
      </c>
      <c r="Q315" s="38">
        <v>2.0246154481784774E-2</v>
      </c>
      <c r="R315" s="39">
        <v>0.6</v>
      </c>
      <c r="S315" s="37">
        <v>2.4300000000000002</v>
      </c>
      <c r="T315" s="36">
        <v>1.1000000000000001</v>
      </c>
      <c r="U315" s="36">
        <v>0.25</v>
      </c>
      <c r="V315" s="36">
        <v>0.8</v>
      </c>
      <c r="W315" s="39">
        <v>0.8</v>
      </c>
      <c r="Z315" s="32">
        <f t="shared" si="92"/>
        <v>7.2327726841034959E-2</v>
      </c>
      <c r="AA315" s="32">
        <f t="shared" si="93"/>
        <v>6.9393661480683988E-2</v>
      </c>
      <c r="AB315" s="32">
        <f t="shared" si="90"/>
        <v>9.6516402846575824E-2</v>
      </c>
      <c r="AC315" s="74">
        <f t="shared" si="91"/>
        <v>9.6516402846575824E-2</v>
      </c>
      <c r="AE315" s="42">
        <f t="shared" si="98"/>
        <v>7.9889261919870447E-2</v>
      </c>
      <c r="AF315" s="42">
        <f t="shared" si="99"/>
        <v>7.6648453362755498E-2</v>
      </c>
      <c r="AG315" s="42">
        <f t="shared" si="95"/>
        <v>0.10660675405326331</v>
      </c>
      <c r="AH315" s="64">
        <f t="shared" si="94"/>
        <v>0.10660675405326331</v>
      </c>
    </row>
    <row r="316" spans="1:34">
      <c r="A316" s="30" t="s">
        <v>34</v>
      </c>
      <c r="B316" s="30">
        <v>1989</v>
      </c>
      <c r="C316" s="31">
        <v>-7.3798083360713529E-2</v>
      </c>
      <c r="D316" s="31">
        <v>-4.5199999999999996</v>
      </c>
      <c r="E316" s="32">
        <f t="shared" si="87"/>
        <v>4.4462019166392856E-2</v>
      </c>
      <c r="F316" s="33">
        <v>12797.415582</v>
      </c>
      <c r="G316" s="33">
        <v>57192</v>
      </c>
      <c r="H316" s="32">
        <f t="shared" si="96"/>
        <v>0.20261000834387785</v>
      </c>
      <c r="I316" s="32">
        <f t="shared" si="86"/>
        <v>0.22376233707511539</v>
      </c>
      <c r="J316" s="34">
        <v>0.13699722195517428</v>
      </c>
      <c r="K316" s="35">
        <v>0.13699722195517428</v>
      </c>
      <c r="L316" s="34">
        <v>4.8779402710025128E-2</v>
      </c>
      <c r="M316" s="36">
        <v>1.85</v>
      </c>
      <c r="N316" s="31">
        <v>0.69899999999999995</v>
      </c>
      <c r="O316" s="38">
        <f t="shared" si="97"/>
        <v>6.9899999999999997E-3</v>
      </c>
      <c r="P316" s="37">
        <v>1</v>
      </c>
      <c r="Q316" s="38">
        <v>1.815254599343261E-2</v>
      </c>
      <c r="R316" s="39">
        <v>0.6</v>
      </c>
      <c r="S316" s="37">
        <v>2.4300000000000002</v>
      </c>
      <c r="T316" s="36">
        <v>1.1000000000000001</v>
      </c>
      <c r="U316" s="36">
        <v>0.25</v>
      </c>
      <c r="V316" s="36">
        <v>0.8</v>
      </c>
      <c r="W316" s="39">
        <v>0.8</v>
      </c>
      <c r="Z316" s="32">
        <f t="shared" si="92"/>
        <v>0.2203963645142325</v>
      </c>
      <c r="AA316" s="32">
        <f t="shared" si="93"/>
        <v>0.19905445765971813</v>
      </c>
      <c r="AB316" s="32">
        <f t="shared" si="90"/>
        <v>0.24569713044276742</v>
      </c>
      <c r="AC316" s="74">
        <f t="shared" si="91"/>
        <v>0.24569713044276742</v>
      </c>
      <c r="AE316" s="42">
        <f t="shared" si="98"/>
        <v>0.24343780262253864</v>
      </c>
      <c r="AF316" s="42">
        <f t="shared" si="99"/>
        <v>0.21986469641505232</v>
      </c>
      <c r="AG316" s="42">
        <f t="shared" si="95"/>
        <v>0.27138364862542042</v>
      </c>
      <c r="AH316" s="64">
        <f t="shared" si="94"/>
        <v>0.27138364862542042</v>
      </c>
    </row>
    <row r="317" spans="1:34">
      <c r="A317" s="30" t="s">
        <v>34</v>
      </c>
      <c r="B317" s="30">
        <v>1990</v>
      </c>
      <c r="C317" s="31">
        <v>-0.6899355351324743</v>
      </c>
      <c r="D317" s="31">
        <v>-4.5199999999999996</v>
      </c>
      <c r="E317" s="32">
        <f t="shared" si="87"/>
        <v>3.8300644648675247E-2</v>
      </c>
      <c r="F317" s="33">
        <v>16425.882279000001</v>
      </c>
      <c r="G317" s="33">
        <v>75967</v>
      </c>
      <c r="H317" s="32">
        <f t="shared" si="96"/>
        <v>0.20261000834387785</v>
      </c>
      <c r="I317" s="32">
        <f t="shared" si="86"/>
        <v>0.21622391668750907</v>
      </c>
      <c r="J317" s="34">
        <v>0.1448991568060434</v>
      </c>
      <c r="K317" s="35">
        <v>0.1448991568060434</v>
      </c>
      <c r="L317" s="34">
        <v>6.0734972710564531E-3</v>
      </c>
      <c r="M317" s="36">
        <v>1.85</v>
      </c>
      <c r="N317" s="31">
        <v>4.4329999999999998</v>
      </c>
      <c r="O317" s="38">
        <f t="shared" si="97"/>
        <v>4.4330000000000001E-2</v>
      </c>
      <c r="P317" s="37">
        <v>1</v>
      </c>
      <c r="Q317" s="38">
        <v>1.0609775055405833E-2</v>
      </c>
      <c r="R317" s="39">
        <v>0.6</v>
      </c>
      <c r="S317" s="37">
        <v>2.4300000000000002</v>
      </c>
      <c r="T317" s="36">
        <v>1.1000000000000001</v>
      </c>
      <c r="U317" s="36">
        <v>0.25</v>
      </c>
      <c r="V317" s="36">
        <v>0.8</v>
      </c>
      <c r="W317" s="39">
        <v>0.8</v>
      </c>
      <c r="Z317" s="32">
        <f t="shared" si="92"/>
        <v>0.26793931758658424</v>
      </c>
      <c r="AA317" s="32">
        <f t="shared" si="93"/>
        <v>0.25569433937024622</v>
      </c>
      <c r="AB317" s="32">
        <f t="shared" si="90"/>
        <v>0.28809938970792315</v>
      </c>
      <c r="AC317" s="74">
        <f t="shared" si="91"/>
        <v>0.28809938970792315</v>
      </c>
      <c r="AE317" s="42">
        <f t="shared" si="98"/>
        <v>0.29595115533427258</v>
      </c>
      <c r="AF317" s="42">
        <f t="shared" si="99"/>
        <v>0.28242602030440833</v>
      </c>
      <c r="AG317" s="42">
        <f t="shared" si="95"/>
        <v>0.31821887135920607</v>
      </c>
      <c r="AH317" s="64">
        <f t="shared" si="94"/>
        <v>0.31821887135920607</v>
      </c>
    </row>
    <row r="318" spans="1:34">
      <c r="A318" s="30" t="s">
        <v>34</v>
      </c>
      <c r="B318" s="30">
        <v>1991</v>
      </c>
      <c r="C318" s="31">
        <v>-1.4313158400288841</v>
      </c>
      <c r="D318" s="31">
        <v>-4.5199999999999996</v>
      </c>
      <c r="E318" s="32">
        <f t="shared" si="87"/>
        <v>3.0886841599711154E-2</v>
      </c>
      <c r="F318" s="33">
        <v>16346.46372</v>
      </c>
      <c r="G318" s="33">
        <v>85975</v>
      </c>
      <c r="H318" s="32">
        <f t="shared" si="96"/>
        <v>0.20261000834387785</v>
      </c>
      <c r="I318" s="32">
        <f t="shared" si="86"/>
        <v>0.19013043000872346</v>
      </c>
      <c r="J318" s="34">
        <v>0.12230015381760005</v>
      </c>
      <c r="K318" s="35">
        <v>0.12230015381760005</v>
      </c>
      <c r="L318" s="34">
        <v>-1.1677499955693895E-2</v>
      </c>
      <c r="M318" s="36">
        <v>1.85</v>
      </c>
      <c r="N318" s="31">
        <v>3.9769999999999999</v>
      </c>
      <c r="O318" s="38">
        <f t="shared" si="97"/>
        <v>3.977E-2</v>
      </c>
      <c r="P318" s="37">
        <v>1</v>
      </c>
      <c r="Q318" s="38">
        <v>-1.6390433108947632E-2</v>
      </c>
      <c r="R318" s="39">
        <v>0.6</v>
      </c>
      <c r="S318" s="37">
        <v>2.4300000000000002</v>
      </c>
      <c r="T318" s="36">
        <v>1.1000000000000001</v>
      </c>
      <c r="U318" s="36">
        <v>0.25</v>
      </c>
      <c r="V318" s="36">
        <v>0.8</v>
      </c>
      <c r="W318" s="39">
        <v>0.8</v>
      </c>
      <c r="Z318" s="32">
        <f t="shared" si="92"/>
        <v>0.24939272648792446</v>
      </c>
      <c r="AA318" s="32">
        <f t="shared" si="93"/>
        <v>0.25968697439012184</v>
      </c>
      <c r="AB318" s="32">
        <f t="shared" si="90"/>
        <v>0.2804750178218296</v>
      </c>
      <c r="AC318" s="74">
        <f t="shared" si="91"/>
        <v>0.2804750178218296</v>
      </c>
      <c r="AE318" s="42">
        <f t="shared" si="98"/>
        <v>0.27546560243893475</v>
      </c>
      <c r="AF318" s="42">
        <f t="shared" si="99"/>
        <v>0.286836067167271</v>
      </c>
      <c r="AG318" s="42">
        <f t="shared" si="95"/>
        <v>0.30979740604865724</v>
      </c>
      <c r="AH318" s="64">
        <f t="shared" si="94"/>
        <v>0.30979740604865724</v>
      </c>
    </row>
    <row r="319" spans="1:34">
      <c r="A319" s="30" t="s">
        <v>34</v>
      </c>
      <c r="B319" s="30">
        <v>1992</v>
      </c>
      <c r="C319" s="31">
        <v>-0.76083476148179385</v>
      </c>
      <c r="D319" s="31">
        <v>-3.45</v>
      </c>
      <c r="E319" s="32">
        <f t="shared" si="87"/>
        <v>2.6891652385182062E-2</v>
      </c>
      <c r="F319" s="33">
        <v>18564.558951999901</v>
      </c>
      <c r="G319" s="33">
        <v>103394</v>
      </c>
      <c r="H319" s="32">
        <f t="shared" si="96"/>
        <v>0.20261000834387785</v>
      </c>
      <c r="I319" s="32">
        <f t="shared" si="86"/>
        <v>0.17955160794630154</v>
      </c>
      <c r="J319" s="34">
        <v>0.11358671390136477</v>
      </c>
      <c r="K319" s="35">
        <v>0.11358671390136477</v>
      </c>
      <c r="L319" s="34">
        <v>-3.3940557257751802E-2</v>
      </c>
      <c r="M319" s="36">
        <v>1.85</v>
      </c>
      <c r="N319" s="31">
        <v>3.4860000000000002</v>
      </c>
      <c r="O319" s="38">
        <f t="shared" si="97"/>
        <v>3.4860000000000002E-2</v>
      </c>
      <c r="P319" s="37">
        <v>1</v>
      </c>
      <c r="Q319" s="38">
        <v>-2.2696468849190063E-2</v>
      </c>
      <c r="R319" s="39">
        <v>0.6</v>
      </c>
      <c r="S319" s="37">
        <v>2.4300000000000002</v>
      </c>
      <c r="T319" s="36">
        <v>1.1000000000000001</v>
      </c>
      <c r="U319" s="36">
        <v>0.25</v>
      </c>
      <c r="V319" s="36">
        <v>0.8</v>
      </c>
      <c r="W319" s="39">
        <v>0.8</v>
      </c>
      <c r="Z319" s="32">
        <f t="shared" si="92"/>
        <v>0.22624860966275609</v>
      </c>
      <c r="AA319" s="32">
        <f t="shared" si="93"/>
        <v>0.24378459633923216</v>
      </c>
      <c r="AB319" s="32">
        <f t="shared" si="90"/>
        <v>0.25711894842994659</v>
      </c>
      <c r="AC319" s="74">
        <f t="shared" si="91"/>
        <v>0.25711894842994659</v>
      </c>
      <c r="AE319" s="42">
        <f t="shared" si="98"/>
        <v>0.24990187340022607</v>
      </c>
      <c r="AF319" s="42">
        <f t="shared" si="99"/>
        <v>0.26927116777469734</v>
      </c>
      <c r="AG319" s="42">
        <f t="shared" si="95"/>
        <v>0.28399956576580471</v>
      </c>
      <c r="AH319" s="64">
        <f t="shared" si="94"/>
        <v>0.28399956576580471</v>
      </c>
    </row>
    <row r="320" spans="1:34">
      <c r="A320" s="30" t="s">
        <v>34</v>
      </c>
      <c r="B320" s="30">
        <v>1993</v>
      </c>
      <c r="C320" s="31">
        <v>0.37012631249878575</v>
      </c>
      <c r="D320" s="31">
        <v>-3.45</v>
      </c>
      <c r="E320" s="32">
        <f t="shared" si="87"/>
        <v>3.820126312498786E-2</v>
      </c>
      <c r="F320" s="33">
        <v>15417.361884</v>
      </c>
      <c r="G320" s="33">
        <v>90982</v>
      </c>
      <c r="H320" s="32">
        <f t="shared" si="96"/>
        <v>0.20261000834387785</v>
      </c>
      <c r="I320" s="32">
        <f t="shared" ref="I320:I335" si="100">F320/G320</f>
        <v>0.16945507775164317</v>
      </c>
      <c r="J320" s="34">
        <v>0.12248162960552107</v>
      </c>
      <c r="K320" s="35">
        <v>0.12248162960552107</v>
      </c>
      <c r="L320" s="34">
        <v>-1.4745368134143814E-2</v>
      </c>
      <c r="M320" s="36">
        <v>1.85</v>
      </c>
      <c r="N320" s="31">
        <v>-0.63700000000000001</v>
      </c>
      <c r="O320" s="38">
        <f t="shared" si="97"/>
        <v>-6.3699999999999998E-3</v>
      </c>
      <c r="P320" s="37">
        <v>1</v>
      </c>
      <c r="Q320" s="38">
        <v>-1.9431549077038004E-2</v>
      </c>
      <c r="R320" s="39">
        <v>0.6</v>
      </c>
      <c r="S320" s="37">
        <v>2.4300000000000002</v>
      </c>
      <c r="T320" s="36">
        <v>1.1000000000000001</v>
      </c>
      <c r="U320" s="36">
        <v>0.25</v>
      </c>
      <c r="V320" s="36">
        <v>0.8</v>
      </c>
      <c r="W320" s="39">
        <v>0.8</v>
      </c>
      <c r="Z320" s="32">
        <f t="shared" si="92"/>
        <v>0.20184447977191641</v>
      </c>
      <c r="AA320" s="32">
        <f t="shared" si="93"/>
        <v>0.23979730405576011</v>
      </c>
      <c r="AB320" s="32">
        <f t="shared" si="90"/>
        <v>0.2678016560992787</v>
      </c>
      <c r="AC320" s="74">
        <f t="shared" si="91"/>
        <v>0.2678016560992787</v>
      </c>
      <c r="AE320" s="42">
        <f t="shared" si="98"/>
        <v>0.22294640265716223</v>
      </c>
      <c r="AF320" s="42">
        <f t="shared" si="99"/>
        <v>0.26486702220704411</v>
      </c>
      <c r="AG320" s="42">
        <f t="shared" si="95"/>
        <v>0.29579910196420334</v>
      </c>
      <c r="AH320" s="64">
        <f t="shared" si="94"/>
        <v>0.29579910196420334</v>
      </c>
    </row>
    <row r="321" spans="1:34">
      <c r="A321" s="30" t="s">
        <v>34</v>
      </c>
      <c r="B321" s="30">
        <v>1994</v>
      </c>
      <c r="C321" s="31">
        <v>-2.0541399921486003</v>
      </c>
      <c r="D321" s="31">
        <v>-3.45</v>
      </c>
      <c r="E321" s="32">
        <f t="shared" si="87"/>
        <v>1.3958600078513999E-2</v>
      </c>
      <c r="F321" s="33">
        <v>17980.732691000001</v>
      </c>
      <c r="G321" s="33">
        <v>95335</v>
      </c>
      <c r="H321" s="32">
        <f t="shared" si="96"/>
        <v>0.20261000834387785</v>
      </c>
      <c r="I321" s="32">
        <f t="shared" si="100"/>
        <v>0.18860578686736246</v>
      </c>
      <c r="J321" s="34">
        <v>0.11000447209782843</v>
      </c>
      <c r="K321" s="35">
        <v>0.11000447209782843</v>
      </c>
      <c r="L321" s="34">
        <v>3.2706223203377092E-2</v>
      </c>
      <c r="M321" s="36">
        <v>1.85</v>
      </c>
      <c r="N321" s="31">
        <v>-2.3740000000000001</v>
      </c>
      <c r="O321" s="38">
        <f t="shared" si="97"/>
        <v>-2.3740000000000001E-2</v>
      </c>
      <c r="P321" s="37">
        <v>1</v>
      </c>
      <c r="Q321" s="38">
        <v>-3.3479335141731259E-3</v>
      </c>
      <c r="R321" s="39">
        <v>0.6</v>
      </c>
      <c r="S321" s="37">
        <v>2.4300000000000002</v>
      </c>
      <c r="T321" s="36">
        <v>1.1000000000000001</v>
      </c>
      <c r="U321" s="36">
        <v>0.25</v>
      </c>
      <c r="V321" s="36">
        <v>0.8</v>
      </c>
      <c r="W321" s="39">
        <v>0.8</v>
      </c>
      <c r="Z321" s="32">
        <f t="shared" si="92"/>
        <v>2.9138750230165392E-2</v>
      </c>
      <c r="AA321" s="32">
        <f t="shared" si="93"/>
        <v>3.440157199430123E-2</v>
      </c>
      <c r="AB321" s="32">
        <f t="shared" si="90"/>
        <v>4.7076622613224803E-2</v>
      </c>
      <c r="AC321" s="74">
        <f t="shared" si="91"/>
        <v>4.7076622613224803E-2</v>
      </c>
      <c r="AE321" s="42">
        <f t="shared" si="98"/>
        <v>3.2185074117864504E-2</v>
      </c>
      <c r="AF321" s="42">
        <f t="shared" si="99"/>
        <v>3.7998099975523635E-2</v>
      </c>
      <c r="AG321" s="42">
        <f t="shared" si="95"/>
        <v>5.1998269522789221E-2</v>
      </c>
      <c r="AH321" s="64">
        <f t="shared" si="94"/>
        <v>5.1998269522789221E-2</v>
      </c>
    </row>
    <row r="322" spans="1:34">
      <c r="A322" s="30" t="s">
        <v>34</v>
      </c>
      <c r="B322" s="30">
        <v>1995</v>
      </c>
      <c r="C322" s="31">
        <v>-0.28983432175113788</v>
      </c>
      <c r="D322" s="31">
        <v>-3.45</v>
      </c>
      <c r="E322" s="32">
        <f t="shared" si="87"/>
        <v>3.1601656782488628E-2</v>
      </c>
      <c r="F322" s="33">
        <v>23369.993903999901</v>
      </c>
      <c r="G322" s="33">
        <v>113017</v>
      </c>
      <c r="H322" s="32">
        <f t="shared" si="96"/>
        <v>0.20261000834387785</v>
      </c>
      <c r="I322" s="32">
        <f t="shared" si="100"/>
        <v>0.20678299639877099</v>
      </c>
      <c r="J322" s="34">
        <v>9.7420593653008522E-2</v>
      </c>
      <c r="K322" s="35">
        <v>9.7420593653008522E-2</v>
      </c>
      <c r="L322" s="34">
        <v>-9.2261373292567433E-4</v>
      </c>
      <c r="M322" s="36">
        <v>1.85</v>
      </c>
      <c r="N322" s="31">
        <v>-3.2130000000000001</v>
      </c>
      <c r="O322" s="38">
        <f t="shared" si="97"/>
        <v>-3.2129999999999999E-2</v>
      </c>
      <c r="P322" s="37">
        <v>1</v>
      </c>
      <c r="Q322" s="38">
        <v>-3.9716723482984065E-3</v>
      </c>
      <c r="R322" s="39">
        <v>0.6</v>
      </c>
      <c r="S322" s="37">
        <v>2.4300000000000002</v>
      </c>
      <c r="T322" s="36">
        <v>1.1000000000000001</v>
      </c>
      <c r="U322" s="36">
        <v>0.25</v>
      </c>
      <c r="V322" s="36">
        <v>0.8</v>
      </c>
      <c r="W322" s="39">
        <v>0.8</v>
      </c>
      <c r="Z322" s="32">
        <f t="shared" si="92"/>
        <v>0.1033991813752297</v>
      </c>
      <c r="AA322" s="32">
        <f t="shared" si="93"/>
        <v>0.10016089680892999</v>
      </c>
      <c r="AB322" s="32">
        <f t="shared" si="90"/>
        <v>0.11695349347297351</v>
      </c>
      <c r="AC322" s="74">
        <f t="shared" si="91"/>
        <v>0.11695349347297351</v>
      </c>
      <c r="AE322" s="42">
        <f t="shared" si="98"/>
        <v>0.114209095791731</v>
      </c>
      <c r="AF322" s="42">
        <f t="shared" si="99"/>
        <v>0.11063226329349996</v>
      </c>
      <c r="AG322" s="42">
        <f t="shared" si="95"/>
        <v>0.12918044960878439</v>
      </c>
      <c r="AH322" s="64">
        <f t="shared" si="94"/>
        <v>0.12918044960878439</v>
      </c>
    </row>
    <row r="323" spans="1:34">
      <c r="A323" s="30" t="s">
        <v>34</v>
      </c>
      <c r="B323" s="30">
        <v>1996</v>
      </c>
      <c r="C323" s="31">
        <v>-3.5972516796731098</v>
      </c>
      <c r="D323" s="31">
        <v>-2.98</v>
      </c>
      <c r="E323" s="32">
        <f t="shared" si="87"/>
        <v>-6.1725167967310981E-3</v>
      </c>
      <c r="F323" s="33">
        <v>23180.973974</v>
      </c>
      <c r="G323" s="33">
        <v>117658</v>
      </c>
      <c r="H323" s="32">
        <f t="shared" si="96"/>
        <v>0.20261000834387785</v>
      </c>
      <c r="I323" s="32">
        <f t="shared" si="100"/>
        <v>0.19701995592309915</v>
      </c>
      <c r="J323" s="34">
        <v>9.3945690031481635E-2</v>
      </c>
      <c r="K323" s="35">
        <v>9.3945690031481635E-2</v>
      </c>
      <c r="L323" s="34">
        <v>3.9264460947574173E-2</v>
      </c>
      <c r="M323" s="36">
        <v>1.85</v>
      </c>
      <c r="N323" s="31">
        <v>-2.7290000000000001</v>
      </c>
      <c r="O323" s="38">
        <f t="shared" si="97"/>
        <v>-2.7290000000000002E-2</v>
      </c>
      <c r="P323" s="37">
        <v>1</v>
      </c>
      <c r="Q323" s="38">
        <v>-1.8908746230805796E-3</v>
      </c>
      <c r="R323" s="39">
        <v>0.6</v>
      </c>
      <c r="S323" s="37">
        <v>2.4300000000000002</v>
      </c>
      <c r="T323" s="36">
        <v>1.1000000000000001</v>
      </c>
      <c r="U323" s="36">
        <v>0.25</v>
      </c>
      <c r="V323" s="36">
        <v>0.8</v>
      </c>
      <c r="W323" s="39">
        <v>0.8</v>
      </c>
      <c r="Z323" s="32">
        <f t="shared" si="92"/>
        <v>-8.1338106639183658E-2</v>
      </c>
      <c r="AA323" s="32">
        <f t="shared" si="93"/>
        <v>-8.2227391264588098E-2</v>
      </c>
      <c r="AB323" s="32">
        <f t="shared" si="90"/>
        <v>-8.7180858580728965E-2</v>
      </c>
      <c r="AC323" s="74">
        <f t="shared" si="91"/>
        <v>-8.7180858580728965E-2</v>
      </c>
      <c r="AE323" s="42">
        <f t="shared" si="98"/>
        <v>-8.9841635969643785E-2</v>
      </c>
      <c r="AF323" s="42">
        <f t="shared" si="99"/>
        <v>-9.0823891260431416E-2</v>
      </c>
      <c r="AG323" s="42">
        <f t="shared" si="95"/>
        <v>-9.6295221068714271E-2</v>
      </c>
      <c r="AH323" s="64">
        <f t="shared" si="94"/>
        <v>-9.6295221068714271E-2</v>
      </c>
    </row>
    <row r="324" spans="1:34">
      <c r="A324" s="30" t="s">
        <v>34</v>
      </c>
      <c r="B324" s="30">
        <v>1997</v>
      </c>
      <c r="C324" s="31">
        <v>-5.5530396216468301</v>
      </c>
      <c r="D324" s="31">
        <v>-2.98</v>
      </c>
      <c r="E324" s="32">
        <f t="shared" si="87"/>
        <v>-2.5730396216468301E-2</v>
      </c>
      <c r="F324" s="33">
        <v>23524.898734999901</v>
      </c>
      <c r="G324" s="33">
        <v>112134</v>
      </c>
      <c r="H324" s="32">
        <f t="shared" si="96"/>
        <v>0.20261000834387785</v>
      </c>
      <c r="I324" s="32">
        <f t="shared" si="100"/>
        <v>0.20979273668111278</v>
      </c>
      <c r="J324" s="34">
        <v>9.1124373924360846E-2</v>
      </c>
      <c r="K324" s="35">
        <v>9.1124373924360846E-2</v>
      </c>
      <c r="L324" s="34">
        <v>5.852848209020909E-2</v>
      </c>
      <c r="M324" s="36">
        <v>1.85</v>
      </c>
      <c r="N324" s="31">
        <v>-1.5980000000000001</v>
      </c>
      <c r="O324" s="38">
        <f t="shared" si="97"/>
        <v>-1.5980000000000001E-2</v>
      </c>
      <c r="P324" s="37">
        <v>1</v>
      </c>
      <c r="Q324" s="38">
        <v>1.3675071037964805E-3</v>
      </c>
      <c r="R324" s="39">
        <v>0.6</v>
      </c>
      <c r="S324" s="37">
        <v>2.4300000000000002</v>
      </c>
      <c r="T324" s="36">
        <v>1.1000000000000001</v>
      </c>
      <c r="U324" s="36">
        <v>0.25</v>
      </c>
      <c r="V324" s="36">
        <v>0.8</v>
      </c>
      <c r="W324" s="39">
        <v>0.8</v>
      </c>
      <c r="Z324" s="32">
        <f t="shared" si="92"/>
        <v>-0.16247448777578263</v>
      </c>
      <c r="AA324" s="32">
        <f t="shared" si="93"/>
        <v>-0.15800128786803649</v>
      </c>
      <c r="AB324" s="32">
        <f t="shared" si="90"/>
        <v>-0.18020770598523816</v>
      </c>
      <c r="AC324" s="74">
        <f t="shared" si="91"/>
        <v>-0.18020770598523816</v>
      </c>
      <c r="AE324" s="42">
        <f t="shared" si="98"/>
        <v>-0.17946045695234172</v>
      </c>
      <c r="AF324" s="42">
        <f t="shared" si="99"/>
        <v>-0.17451960432696759</v>
      </c>
      <c r="AG324" s="42">
        <f t="shared" si="95"/>
        <v>-0.19904760252005851</v>
      </c>
      <c r="AH324" s="64">
        <f t="shared" si="94"/>
        <v>-0.19904760252005851</v>
      </c>
    </row>
    <row r="325" spans="1:34">
      <c r="A325" s="30" t="s">
        <v>34</v>
      </c>
      <c r="B325" s="30">
        <v>1998</v>
      </c>
      <c r="C325" s="31">
        <v>-6.9121002553036277</v>
      </c>
      <c r="D325" s="31">
        <v>-2.98</v>
      </c>
      <c r="E325" s="32">
        <f t="shared" si="87"/>
        <v>-3.9321002553036277E-2</v>
      </c>
      <c r="F325" s="33">
        <v>24217.867862999901</v>
      </c>
      <c r="G325" s="33">
        <v>118711</v>
      </c>
      <c r="H325" s="32">
        <f t="shared" si="96"/>
        <v>0.20261000834387785</v>
      </c>
      <c r="I325" s="32">
        <f t="shared" si="100"/>
        <v>0.20400694007294945</v>
      </c>
      <c r="J325" s="34">
        <v>6.7367182301992581E-2</v>
      </c>
      <c r="K325" s="35">
        <v>6.7367182301992581E-2</v>
      </c>
      <c r="L325" s="34">
        <v>6.3287297389907307E-2</v>
      </c>
      <c r="M325" s="36">
        <v>1.85</v>
      </c>
      <c r="N325" s="31">
        <v>0.34</v>
      </c>
      <c r="O325" s="38">
        <f t="shared" si="97"/>
        <v>3.4000000000000002E-3</v>
      </c>
      <c r="P325" s="37">
        <v>1</v>
      </c>
      <c r="Q325" s="38">
        <v>4.4230787692983642E-3</v>
      </c>
      <c r="R325" s="39">
        <v>0.6</v>
      </c>
      <c r="S325" s="37">
        <v>2.4300000000000002</v>
      </c>
      <c r="T325" s="36">
        <v>1.1000000000000001</v>
      </c>
      <c r="U325" s="36">
        <v>0.25</v>
      </c>
      <c r="V325" s="36">
        <v>0.8</v>
      </c>
      <c r="W325" s="39">
        <v>0.8</v>
      </c>
      <c r="Z325" s="32">
        <f t="shared" si="92"/>
        <v>-0.19774222133243349</v>
      </c>
      <c r="AA325" s="32">
        <f t="shared" si="93"/>
        <v>-0.19637503514248067</v>
      </c>
      <c r="AB325" s="32">
        <f t="shared" si="90"/>
        <v>-0.2261770248078131</v>
      </c>
      <c r="AC325" s="74">
        <f t="shared" si="91"/>
        <v>-0.2261770248078131</v>
      </c>
      <c r="AE325" s="42">
        <f t="shared" si="98"/>
        <v>-0.21841527174446065</v>
      </c>
      <c r="AF325" s="42">
        <f t="shared" si="99"/>
        <v>-0.21690515245283096</v>
      </c>
      <c r="AG325" s="42">
        <f t="shared" si="95"/>
        <v>-0.24982280467408449</v>
      </c>
      <c r="AH325" s="64">
        <f t="shared" si="94"/>
        <v>-0.24982280467408449</v>
      </c>
    </row>
    <row r="326" spans="1:34">
      <c r="A326" s="30" t="s">
        <v>34</v>
      </c>
      <c r="B326" s="30">
        <v>1999</v>
      </c>
      <c r="C326" s="31">
        <v>-8.5119006120355163</v>
      </c>
      <c r="D326" s="31">
        <v>-2.98</v>
      </c>
      <c r="E326" s="32">
        <f t="shared" si="87"/>
        <v>-5.531900612035516E-2</v>
      </c>
      <c r="F326" s="33">
        <v>24493.549734</v>
      </c>
      <c r="G326" s="33">
        <v>121823</v>
      </c>
      <c r="H326" s="32">
        <f t="shared" si="96"/>
        <v>0.20261000834387785</v>
      </c>
      <c r="I326" s="32">
        <f t="shared" si="100"/>
        <v>0.20105850072646381</v>
      </c>
      <c r="J326" s="34">
        <v>9.2403797784848224E-2</v>
      </c>
      <c r="K326" s="35">
        <v>9.2403797784848224E-2</v>
      </c>
      <c r="L326" s="34">
        <v>6.7912131000723408E-2</v>
      </c>
      <c r="M326" s="36">
        <v>1.85</v>
      </c>
      <c r="N326" s="31">
        <v>1.5449999999999999</v>
      </c>
      <c r="O326" s="38">
        <f t="shared" si="97"/>
        <v>1.5449999999999998E-2</v>
      </c>
      <c r="P326" s="37">
        <v>1</v>
      </c>
      <c r="Q326" s="38">
        <v>6.102186359502707E-3</v>
      </c>
      <c r="R326" s="39">
        <v>0.6</v>
      </c>
      <c r="S326" s="37">
        <v>2.4300000000000002</v>
      </c>
      <c r="T326" s="36">
        <v>1.1000000000000001</v>
      </c>
      <c r="U326" s="36">
        <v>0.25</v>
      </c>
      <c r="V326" s="36">
        <v>0.8</v>
      </c>
      <c r="W326" s="39">
        <v>0.8</v>
      </c>
      <c r="Z326" s="32">
        <f t="shared" si="92"/>
        <v>-0.25776917550812073</v>
      </c>
      <c r="AA326" s="32">
        <f t="shared" si="93"/>
        <v>-0.25993677321003278</v>
      </c>
      <c r="AB326" s="32">
        <f t="shared" si="90"/>
        <v>-0.31398064125130748</v>
      </c>
      <c r="AC326" s="74">
        <f t="shared" si="91"/>
        <v>-0.31398064125130748</v>
      </c>
      <c r="AE326" s="42">
        <f t="shared" si="98"/>
        <v>-0.28471777112942426</v>
      </c>
      <c r="AF326" s="42">
        <f t="shared" si="99"/>
        <v>-0.28711198131835441</v>
      </c>
      <c r="AG326" s="42">
        <f t="shared" si="95"/>
        <v>-0.34680589010939872</v>
      </c>
      <c r="AH326" s="64">
        <f t="shared" si="94"/>
        <v>-0.34680589010939872</v>
      </c>
    </row>
    <row r="327" spans="1:34">
      <c r="A327" s="30" t="s">
        <v>34</v>
      </c>
      <c r="B327" s="30">
        <v>2000</v>
      </c>
      <c r="C327" s="31">
        <v>-10.1763838745167</v>
      </c>
      <c r="D327" s="31">
        <v>-3.42</v>
      </c>
      <c r="E327" s="32">
        <f t="shared" si="87"/>
        <v>-6.7563838745166999E-2</v>
      </c>
      <c r="F327" s="33">
        <v>24364.79794</v>
      </c>
      <c r="G327" s="33">
        <v>112980</v>
      </c>
      <c r="H327" s="32">
        <f t="shared" si="96"/>
        <v>0.20261000834387785</v>
      </c>
      <c r="I327" s="32">
        <f t="shared" si="100"/>
        <v>0.21565585006195787</v>
      </c>
      <c r="J327" s="34">
        <v>0.14309896319446544</v>
      </c>
      <c r="K327" s="35">
        <v>0.14309896319446544</v>
      </c>
      <c r="L327" s="34">
        <v>9.9636185670543123E-2</v>
      </c>
      <c r="M327" s="36">
        <v>1.85</v>
      </c>
      <c r="N327" s="31">
        <v>3.1139999999999999</v>
      </c>
      <c r="O327" s="38">
        <f t="shared" si="97"/>
        <v>3.1139999999999998E-2</v>
      </c>
      <c r="P327" s="37">
        <v>1</v>
      </c>
      <c r="Q327" s="38">
        <v>1.5923408031388798E-2</v>
      </c>
      <c r="R327" s="39">
        <v>0.6</v>
      </c>
      <c r="S327" s="37">
        <v>2.4300000000000002</v>
      </c>
      <c r="T327" s="36">
        <v>1.1000000000000001</v>
      </c>
      <c r="U327" s="36">
        <v>0.25</v>
      </c>
      <c r="V327" s="36">
        <v>0.8</v>
      </c>
      <c r="W327" s="39">
        <v>0.8</v>
      </c>
      <c r="Z327" s="32">
        <f t="shared" si="92"/>
        <v>-0.30018707601396005</v>
      </c>
      <c r="AA327" s="32">
        <f t="shared" si="93"/>
        <v>-0.27943325730528623</v>
      </c>
      <c r="AB327" s="32">
        <f t="shared" si="90"/>
        <v>-0.38275023110905237</v>
      </c>
      <c r="AC327" s="74">
        <f t="shared" si="91"/>
        <v>-0.38275023110905237</v>
      </c>
      <c r="AE327" s="42">
        <f t="shared" si="98"/>
        <v>-0.33157027032451042</v>
      </c>
      <c r="AF327" s="42">
        <f t="shared" si="99"/>
        <v>-0.30864673420538435</v>
      </c>
      <c r="AG327" s="42">
        <f t="shared" si="95"/>
        <v>-0.42276502799772608</v>
      </c>
      <c r="AH327" s="64">
        <f t="shared" si="94"/>
        <v>-0.42276502799772608</v>
      </c>
    </row>
    <row r="328" spans="1:34">
      <c r="A328" s="30" t="s">
        <v>34</v>
      </c>
      <c r="B328" s="30">
        <v>2001</v>
      </c>
      <c r="C328" s="31">
        <v>-9.9981090175386331</v>
      </c>
      <c r="D328" s="31">
        <v>-3.42</v>
      </c>
      <c r="E328" s="32">
        <f t="shared" ref="E328:E335" si="101">(C328-D328)/100</f>
        <v>-6.5781090175386331E-2</v>
      </c>
      <c r="F328" s="33">
        <v>24086.378809000002</v>
      </c>
      <c r="G328" s="33">
        <v>115812</v>
      </c>
      <c r="H328" s="32">
        <f t="shared" si="96"/>
        <v>0.20261000834387785</v>
      </c>
      <c r="I328" s="32">
        <f t="shared" si="100"/>
        <v>0.20797826485165616</v>
      </c>
      <c r="J328" s="34">
        <v>0.13475558204386487</v>
      </c>
      <c r="K328" s="35">
        <v>0.13475558204386487</v>
      </c>
      <c r="L328" s="34">
        <v>0.14603438010248132</v>
      </c>
      <c r="M328" s="36">
        <v>1.85</v>
      </c>
      <c r="N328" s="31">
        <v>3.081</v>
      </c>
      <c r="O328" s="38">
        <f t="shared" si="97"/>
        <v>3.0810000000000001E-2</v>
      </c>
      <c r="P328" s="37">
        <v>1</v>
      </c>
      <c r="Q328" s="38">
        <v>5.7380491179105176E-3</v>
      </c>
      <c r="R328" s="39">
        <v>0.6</v>
      </c>
      <c r="S328" s="37">
        <v>2.4300000000000002</v>
      </c>
      <c r="T328" s="36">
        <v>1.1000000000000001</v>
      </c>
      <c r="U328" s="36">
        <v>0.25</v>
      </c>
      <c r="V328" s="36">
        <v>0.8</v>
      </c>
      <c r="W328" s="39">
        <v>0.8</v>
      </c>
      <c r="Z328" s="32">
        <f t="shared" si="92"/>
        <v>-0.28128401476559983</v>
      </c>
      <c r="AA328" s="32">
        <f t="shared" si="93"/>
        <v>-0.27266238804239395</v>
      </c>
      <c r="AB328" s="32">
        <f t="shared" si="90"/>
        <v>-0.39970303283360714</v>
      </c>
      <c r="AC328" s="74">
        <f t="shared" si="91"/>
        <v>-0.39970303283360714</v>
      </c>
      <c r="AE328" s="42">
        <f t="shared" si="98"/>
        <v>-0.31069097994563982</v>
      </c>
      <c r="AF328" s="42">
        <f t="shared" si="99"/>
        <v>-0.30116800133773514</v>
      </c>
      <c r="AG328" s="42">
        <f t="shared" si="95"/>
        <v>-0.4414901680843934</v>
      </c>
      <c r="AH328" s="64">
        <f t="shared" si="94"/>
        <v>-0.4414901680843934</v>
      </c>
    </row>
    <row r="329" spans="1:34">
      <c r="A329" s="30" t="s">
        <v>34</v>
      </c>
      <c r="B329" s="30">
        <v>2002</v>
      </c>
      <c r="C329" s="31">
        <v>-8.2435032233089665</v>
      </c>
      <c r="D329" s="31">
        <v>-3.42</v>
      </c>
      <c r="E329" s="32">
        <f t="shared" si="101"/>
        <v>-4.8235032233089663E-2</v>
      </c>
      <c r="F329" s="33">
        <v>25839.048674000001</v>
      </c>
      <c r="G329" s="33">
        <v>127906</v>
      </c>
      <c r="H329" s="32">
        <f t="shared" si="96"/>
        <v>0.20261000834387785</v>
      </c>
      <c r="I329" s="32">
        <f t="shared" si="100"/>
        <v>0.20201592320923178</v>
      </c>
      <c r="J329" s="34">
        <v>0.11706656073433774</v>
      </c>
      <c r="K329" s="35">
        <v>0.11706656073433774</v>
      </c>
      <c r="L329" s="34">
        <v>0.11784876905555097</v>
      </c>
      <c r="M329" s="36">
        <v>1.85</v>
      </c>
      <c r="N329" s="31">
        <v>2.0710000000000002</v>
      </c>
      <c r="O329" s="38">
        <f t="shared" si="97"/>
        <v>2.0710000000000003E-2</v>
      </c>
      <c r="P329" s="37">
        <v>1</v>
      </c>
      <c r="Q329" s="38">
        <v>-2.871127439685579E-3</v>
      </c>
      <c r="R329" s="39">
        <v>0.6</v>
      </c>
      <c r="S329" s="37">
        <v>2.4300000000000002</v>
      </c>
      <c r="T329" s="36">
        <v>1.1000000000000001</v>
      </c>
      <c r="U329" s="36">
        <v>0.25</v>
      </c>
      <c r="V329" s="36">
        <v>0.8</v>
      </c>
      <c r="W329" s="39">
        <v>0.8</v>
      </c>
      <c r="Z329" s="32">
        <f t="shared" si="92"/>
        <v>-0.20255527953377991</v>
      </c>
      <c r="AA329" s="32">
        <f t="shared" si="93"/>
        <v>-0.20327555479169213</v>
      </c>
      <c r="AB329" s="32">
        <f t="shared" si="90"/>
        <v>-0.27870007629764987</v>
      </c>
      <c r="AC329" s="74">
        <f t="shared" si="91"/>
        <v>-0.27870007629764987</v>
      </c>
      <c r="AE329" s="42">
        <f t="shared" si="98"/>
        <v>-0.22373151330322058</v>
      </c>
      <c r="AF329" s="42">
        <f t="shared" si="99"/>
        <v>-0.22452709006536906</v>
      </c>
      <c r="AG329" s="42">
        <f t="shared" si="95"/>
        <v>-0.30783690245604056</v>
      </c>
      <c r="AH329" s="64">
        <f t="shared" si="94"/>
        <v>-0.30783690245604056</v>
      </c>
    </row>
    <row r="330" spans="1:34">
      <c r="A330" s="30" t="s">
        <v>34</v>
      </c>
      <c r="B330" s="30">
        <v>2003</v>
      </c>
      <c r="C330" s="31">
        <v>-6.3796217250482643</v>
      </c>
      <c r="D330" s="31">
        <v>-3.42</v>
      </c>
      <c r="E330" s="32">
        <f t="shared" si="101"/>
        <v>-2.9596217250482643E-2</v>
      </c>
      <c r="F330" s="33">
        <v>31829.400816000001</v>
      </c>
      <c r="G330" s="33">
        <v>156712</v>
      </c>
      <c r="H330" s="32">
        <f t="shared" si="96"/>
        <v>0.20261000834387785</v>
      </c>
      <c r="I330" s="32">
        <f t="shared" si="100"/>
        <v>0.20310761662157334</v>
      </c>
      <c r="J330" s="34">
        <v>0.11564023869486659</v>
      </c>
      <c r="K330" s="35">
        <v>0.11564023869486659</v>
      </c>
      <c r="L330" s="34">
        <v>8.4705336000894832E-2</v>
      </c>
      <c r="M330" s="36">
        <v>1.85</v>
      </c>
      <c r="N330" s="31">
        <v>-0.24199999999999999</v>
      </c>
      <c r="O330" s="38">
        <f t="shared" si="97"/>
        <v>-2.4199999999999998E-3</v>
      </c>
      <c r="P330" s="37">
        <v>1</v>
      </c>
      <c r="Q330" s="38">
        <v>-3.3492054467950433E-3</v>
      </c>
      <c r="R330" s="39">
        <v>0.6</v>
      </c>
      <c r="S330" s="37">
        <v>2.4300000000000002</v>
      </c>
      <c r="T330" s="36">
        <v>1.1000000000000001</v>
      </c>
      <c r="U330" s="36">
        <v>0.25</v>
      </c>
      <c r="V330" s="36">
        <v>0.8</v>
      </c>
      <c r="W330" s="39">
        <v>0.8</v>
      </c>
      <c r="Z330" s="32">
        <f t="shared" si="92"/>
        <v>-0.1514430025922878</v>
      </c>
      <c r="AA330" s="32">
        <f t="shared" si="93"/>
        <v>-0.15107481391096086</v>
      </c>
      <c r="AB330" s="32">
        <f t="shared" si="90"/>
        <v>-0.18863442967489752</v>
      </c>
      <c r="AC330" s="74">
        <f t="shared" si="91"/>
        <v>-0.18863442967489752</v>
      </c>
      <c r="AE330" s="42">
        <f t="shared" si="98"/>
        <v>-0.16727568013602698</v>
      </c>
      <c r="AF330" s="42">
        <f t="shared" si="99"/>
        <v>-0.16686899900165225</v>
      </c>
      <c r="AG330" s="42">
        <f t="shared" si="95"/>
        <v>-0.2083553018681823</v>
      </c>
      <c r="AH330" s="64">
        <f t="shared" si="94"/>
        <v>-0.2083553018681823</v>
      </c>
    </row>
    <row r="331" spans="1:34">
      <c r="A331" s="30" t="s">
        <v>34</v>
      </c>
      <c r="B331" s="30">
        <v>2004</v>
      </c>
      <c r="C331" s="31">
        <v>-7.6757398182898902</v>
      </c>
      <c r="D331" s="31">
        <v>-3.97</v>
      </c>
      <c r="E331" s="32">
        <f t="shared" si="101"/>
        <v>-3.7057398182898903E-2</v>
      </c>
      <c r="F331" s="33">
        <v>35712.169560000002</v>
      </c>
      <c r="G331" s="33">
        <v>179195</v>
      </c>
      <c r="H331" s="32">
        <f t="shared" si="96"/>
        <v>0.20261000834387785</v>
      </c>
      <c r="I331" s="32">
        <f t="shared" si="100"/>
        <v>0.19929222109991909</v>
      </c>
      <c r="J331" s="34">
        <v>0.13517595950769995</v>
      </c>
      <c r="K331" s="35">
        <v>0.13517595950769995</v>
      </c>
      <c r="L331" s="34">
        <v>0.1040682517848513</v>
      </c>
      <c r="M331" s="36">
        <v>1.85</v>
      </c>
      <c r="N331" s="31">
        <v>-1.0999999999999999E-2</v>
      </c>
      <c r="O331" s="38">
        <f t="shared" si="97"/>
        <v>-1.0999999999999999E-4</v>
      </c>
      <c r="P331" s="37">
        <v>1</v>
      </c>
      <c r="Q331" s="38">
        <v>3.0727234763086196E-3</v>
      </c>
      <c r="R331" s="39">
        <v>0.6</v>
      </c>
      <c r="S331" s="37">
        <v>2.4300000000000002</v>
      </c>
      <c r="T331" s="36">
        <v>1.1000000000000001</v>
      </c>
      <c r="U331" s="36">
        <v>0.25</v>
      </c>
      <c r="V331" s="36">
        <v>0.8</v>
      </c>
      <c r="W331" s="39">
        <v>0.8</v>
      </c>
      <c r="Z331" s="32">
        <f t="shared" si="92"/>
        <v>-0.1915394649989316</v>
      </c>
      <c r="AA331" s="32">
        <f t="shared" si="93"/>
        <v>-0.19467207226084526</v>
      </c>
      <c r="AB331" s="32">
        <f t="shared" si="90"/>
        <v>-0.25483299441419666</v>
      </c>
      <c r="AC331" s="74">
        <f t="shared" si="91"/>
        <v>-0.25483299441419666</v>
      </c>
      <c r="AE331" s="42">
        <f t="shared" si="98"/>
        <v>-0.21156404543063809</v>
      </c>
      <c r="AF331" s="42">
        <f t="shared" si="99"/>
        <v>-0.21502415254266091</v>
      </c>
      <c r="AG331" s="42">
        <f t="shared" si="95"/>
        <v>-0.28147462564840814</v>
      </c>
      <c r="AH331" s="64">
        <f t="shared" si="94"/>
        <v>-0.28147462564840814</v>
      </c>
    </row>
    <row r="332" spans="1:34">
      <c r="A332" s="30" t="s">
        <v>34</v>
      </c>
      <c r="B332" s="30">
        <v>2005</v>
      </c>
      <c r="C332" s="31">
        <v>-9.5230643401835824</v>
      </c>
      <c r="D332" s="31">
        <v>-3.97</v>
      </c>
      <c r="E332" s="32">
        <f t="shared" si="101"/>
        <v>-5.5530643401835819E-2</v>
      </c>
      <c r="F332" s="33">
        <v>38085.718895999897</v>
      </c>
      <c r="G332" s="33">
        <v>185771</v>
      </c>
      <c r="H332" s="32">
        <f t="shared" si="96"/>
        <v>0.20261000834387785</v>
      </c>
      <c r="I332" s="32">
        <f t="shared" si="100"/>
        <v>0.20501433967626753</v>
      </c>
      <c r="J332" s="34">
        <v>0.18822658255974872</v>
      </c>
      <c r="K332" s="35">
        <v>0.18822658255974872</v>
      </c>
      <c r="L332" s="34">
        <v>0.12968763791231111</v>
      </c>
      <c r="M332" s="36">
        <v>1.85</v>
      </c>
      <c r="N332" s="31">
        <v>-0.20799999999999999</v>
      </c>
      <c r="O332" s="38">
        <f t="shared" si="97"/>
        <v>-2.0799999999999998E-3</v>
      </c>
      <c r="P332" s="37">
        <v>1</v>
      </c>
      <c r="Q332" s="38">
        <v>-1.8763772836649152E-4</v>
      </c>
      <c r="R332" s="39">
        <v>0.6</v>
      </c>
      <c r="S332" s="37">
        <v>2.4300000000000002</v>
      </c>
      <c r="T332" s="36">
        <v>1.1000000000000001</v>
      </c>
      <c r="U332" s="36">
        <v>0.25</v>
      </c>
      <c r="V332" s="36">
        <v>0.8</v>
      </c>
      <c r="W332" s="39">
        <v>0.8</v>
      </c>
      <c r="Z332" s="32">
        <f t="shared" si="92"/>
        <v>-0.28573751998777364</v>
      </c>
      <c r="AA332" s="32">
        <f t="shared" si="93"/>
        <v>-0.28243066140056827</v>
      </c>
      <c r="AB332" s="32">
        <f t="shared" si="90"/>
        <v>-0.41231391555441865</v>
      </c>
      <c r="AC332" s="74">
        <f t="shared" si="91"/>
        <v>-0.41231391555441865</v>
      </c>
      <c r="AE332" s="42">
        <f t="shared" si="98"/>
        <v>-0.31561007889558634</v>
      </c>
      <c r="AF332" s="42">
        <f t="shared" si="99"/>
        <v>-0.31195750327426408</v>
      </c>
      <c r="AG332" s="42">
        <f t="shared" si="95"/>
        <v>-0.45541946127147154</v>
      </c>
      <c r="AH332" s="64">
        <f t="shared" si="94"/>
        <v>-0.45541946127147154</v>
      </c>
    </row>
    <row r="333" spans="1:34">
      <c r="A333" s="30" t="s">
        <v>34</v>
      </c>
      <c r="B333" s="30">
        <v>2006</v>
      </c>
      <c r="C333" s="31">
        <v>-10.05951823977964</v>
      </c>
      <c r="D333" s="31">
        <v>-3.97</v>
      </c>
      <c r="E333" s="32">
        <f t="shared" si="101"/>
        <v>-6.0895182397796399E-2</v>
      </c>
      <c r="F333" s="33">
        <v>43358.436559000002</v>
      </c>
      <c r="G333" s="33">
        <v>194974</v>
      </c>
      <c r="H333" s="32">
        <f t="shared" si="96"/>
        <v>0.20261000834387785</v>
      </c>
      <c r="I333" s="32">
        <f t="shared" si="100"/>
        <v>0.22238060746048191</v>
      </c>
      <c r="J333" s="34">
        <v>0.19228289383104666</v>
      </c>
      <c r="K333" s="35">
        <v>0.19228289383104666</v>
      </c>
      <c r="L333" s="34">
        <v>0.16400054207223894</v>
      </c>
      <c r="M333" s="36">
        <v>1.85</v>
      </c>
      <c r="N333" s="31">
        <v>0.18099999999999999</v>
      </c>
      <c r="O333" s="38">
        <f t="shared" si="97"/>
        <v>1.81E-3</v>
      </c>
      <c r="P333" s="37">
        <v>1</v>
      </c>
      <c r="Q333" s="38">
        <v>1.0794087742625191E-3</v>
      </c>
      <c r="R333" s="39">
        <v>0.6</v>
      </c>
      <c r="S333" s="37">
        <v>2.4300000000000002</v>
      </c>
      <c r="T333" s="36">
        <v>1.1000000000000001</v>
      </c>
      <c r="U333" s="36">
        <v>0.25</v>
      </c>
      <c r="V333" s="36">
        <v>0.8</v>
      </c>
      <c r="W333" s="39">
        <v>0.8</v>
      </c>
      <c r="Z333" s="32">
        <f t="shared" si="92"/>
        <v>-0.30687714277630923</v>
      </c>
      <c r="AA333" s="32">
        <f t="shared" si="93"/>
        <v>-0.27938689247393239</v>
      </c>
      <c r="AB333" s="32">
        <f t="shared" si="90"/>
        <v>-0.43531367080711136</v>
      </c>
      <c r="AC333" s="74">
        <f t="shared" si="91"/>
        <v>-0.43531367080711136</v>
      </c>
      <c r="AE333" s="42">
        <f t="shared" si="98"/>
        <v>-0.33895975315746885</v>
      </c>
      <c r="AF333" s="42">
        <f t="shared" si="99"/>
        <v>-0.30859552214166169</v>
      </c>
      <c r="AG333" s="42">
        <f t="shared" si="95"/>
        <v>-0.48082373639149123</v>
      </c>
      <c r="AH333" s="64">
        <f t="shared" si="94"/>
        <v>-0.48082373639149123</v>
      </c>
    </row>
    <row r="334" spans="1:34">
      <c r="A334" s="30" t="s">
        <v>34</v>
      </c>
      <c r="B334" s="30">
        <v>2007</v>
      </c>
      <c r="C334" s="31">
        <v>-9.5074050420835192</v>
      </c>
      <c r="D334" s="31">
        <v>-3.97</v>
      </c>
      <c r="E334" s="32">
        <f t="shared" si="101"/>
        <v>-5.5374050420835187E-2</v>
      </c>
      <c r="F334" s="33">
        <v>51690.96</v>
      </c>
      <c r="G334" s="33">
        <v>223303</v>
      </c>
      <c r="H334" s="32">
        <f t="shared" si="96"/>
        <v>0.20261000834387785</v>
      </c>
      <c r="I334" s="32">
        <f t="shared" si="100"/>
        <v>0.23148349999776088</v>
      </c>
      <c r="J334" s="43">
        <v>0.19228289383104666</v>
      </c>
      <c r="K334" s="44">
        <v>0.2</v>
      </c>
      <c r="L334" s="87">
        <v>0.16</v>
      </c>
      <c r="M334" s="36">
        <v>1.85</v>
      </c>
      <c r="N334" s="31">
        <v>1.171</v>
      </c>
      <c r="O334" s="38">
        <f t="shared" si="97"/>
        <v>1.171E-2</v>
      </c>
      <c r="P334" s="37">
        <v>1</v>
      </c>
      <c r="Q334" s="38">
        <v>2.4459361150564389E-3</v>
      </c>
      <c r="R334" s="39">
        <v>0.6</v>
      </c>
      <c r="S334" s="37">
        <v>2.4300000000000002</v>
      </c>
      <c r="T334" s="36">
        <v>1.1000000000000001</v>
      </c>
      <c r="U334" s="36">
        <v>0.25</v>
      </c>
      <c r="V334" s="36">
        <v>0.8</v>
      </c>
      <c r="W334" s="39">
        <v>0.8</v>
      </c>
      <c r="Z334" s="32">
        <f t="shared" si="92"/>
        <v>-0.26140541611849455</v>
      </c>
      <c r="AA334" s="32">
        <f t="shared" si="93"/>
        <v>-0.22633358846804399</v>
      </c>
      <c r="AB334" s="32">
        <f t="shared" si="90"/>
        <v>-0.36018599229171666</v>
      </c>
      <c r="AC334" s="62">
        <f t="shared" si="91"/>
        <v>-0.36476750737769809</v>
      </c>
      <c r="AE334" s="42">
        <f t="shared" si="98"/>
        <v>-0.28873416416724623</v>
      </c>
      <c r="AF334" s="42">
        <f t="shared" si="99"/>
        <v>-0.24999573635333952</v>
      </c>
      <c r="AG334" s="42">
        <f t="shared" si="95"/>
        <v>-0.39784180057675977</v>
      </c>
      <c r="AH334" s="65">
        <f t="shared" si="94"/>
        <v>-0.40290229223991203</v>
      </c>
    </row>
    <row r="335" spans="1:34">
      <c r="A335" s="30" t="s">
        <v>34</v>
      </c>
      <c r="B335" s="30">
        <v>2008</v>
      </c>
      <c r="C335" s="31">
        <v>-12.226845904776074</v>
      </c>
      <c r="D335" s="31">
        <v>-4.3099999999999996</v>
      </c>
      <c r="E335" s="32">
        <f t="shared" si="101"/>
        <v>-7.9168459047760736E-2</v>
      </c>
      <c r="F335" s="33">
        <v>61989.059142209298</v>
      </c>
      <c r="G335" s="33">
        <v>248835</v>
      </c>
      <c r="H335" s="32">
        <f t="shared" si="96"/>
        <v>0.20261000834387785</v>
      </c>
      <c r="I335" s="32">
        <f t="shared" si="100"/>
        <v>0.24911712235903027</v>
      </c>
      <c r="J335" s="43">
        <v>0.19228289383104666</v>
      </c>
      <c r="K335" s="44">
        <v>0.22</v>
      </c>
      <c r="L335" s="87">
        <v>0.16</v>
      </c>
      <c r="M335" s="36">
        <v>1.85</v>
      </c>
      <c r="N335" s="31">
        <v>0.40400000000000003</v>
      </c>
      <c r="O335" s="38">
        <f t="shared" si="97"/>
        <v>4.0400000000000002E-3</v>
      </c>
      <c r="P335" s="37">
        <v>1</v>
      </c>
      <c r="Q335" s="38">
        <v>-1.1211958614595388E-2</v>
      </c>
      <c r="R335" s="39">
        <v>0.6</v>
      </c>
      <c r="S335" s="37">
        <v>2.4300000000000002</v>
      </c>
      <c r="T335" s="36">
        <v>1.1000000000000001</v>
      </c>
      <c r="U335" s="36">
        <v>0.25</v>
      </c>
      <c r="V335" s="36">
        <v>0.8</v>
      </c>
      <c r="W335" s="39">
        <v>0.8</v>
      </c>
      <c r="Z335" s="32">
        <f t="shared" si="92"/>
        <v>-0.38277481801048274</v>
      </c>
      <c r="AA335" s="32">
        <f t="shared" si="93"/>
        <v>-0.30772652056587102</v>
      </c>
      <c r="AB335" s="32">
        <f t="shared" si="90"/>
        <v>-0.48554976779741432</v>
      </c>
      <c r="AC335" s="62">
        <f t="shared" si="91"/>
        <v>-0.5081156947158717</v>
      </c>
      <c r="AE335" s="42">
        <f t="shared" si="98"/>
        <v>-0.42279218534794238</v>
      </c>
      <c r="AF335" s="42">
        <f t="shared" si="99"/>
        <v>-0.33989792953412123</v>
      </c>
      <c r="AG335" s="42">
        <f t="shared" si="95"/>
        <v>-0.53631178897623499</v>
      </c>
      <c r="AH335" s="65">
        <f t="shared" si="94"/>
        <v>-0.56123688098162194</v>
      </c>
    </row>
    <row r="336" spans="1:34">
      <c r="A336" s="36" t="s">
        <v>34</v>
      </c>
      <c r="B336" s="36">
        <v>2009</v>
      </c>
      <c r="C336" s="31">
        <v>-10.50839937361795</v>
      </c>
      <c r="D336" s="31">
        <v>-4.3099999999999996</v>
      </c>
      <c r="E336" s="32">
        <f>(C336-D336)/100</f>
        <v>-6.19839937361795E-2</v>
      </c>
      <c r="F336" s="33">
        <v>61989.059142209298</v>
      </c>
      <c r="G336" s="33">
        <v>248835</v>
      </c>
      <c r="H336" s="32">
        <f t="shared" si="96"/>
        <v>0.20261000834387785</v>
      </c>
      <c r="I336" s="32">
        <f>F336/G336</f>
        <v>0.24911712235903027</v>
      </c>
      <c r="J336" s="43">
        <v>0.19228289383104666</v>
      </c>
      <c r="K336" s="44">
        <v>0.2</v>
      </c>
      <c r="L336" s="87">
        <v>0.16</v>
      </c>
      <c r="M336" s="36">
        <v>1.85</v>
      </c>
      <c r="N336" s="31">
        <v>-2.5779999999999998</v>
      </c>
      <c r="O336" s="38">
        <f t="shared" si="97"/>
        <v>-2.5779999999999997E-2</v>
      </c>
      <c r="P336" s="37">
        <v>1</v>
      </c>
      <c r="Q336" s="38">
        <v>-2.8002329549678195E-2</v>
      </c>
      <c r="R336" s="39">
        <v>0.6</v>
      </c>
      <c r="S336" s="37">
        <v>2.4300000000000002</v>
      </c>
      <c r="T336" s="36">
        <v>1.1000000000000001</v>
      </c>
      <c r="U336" s="36">
        <v>0.25</v>
      </c>
      <c r="V336" s="36">
        <v>0.8</v>
      </c>
      <c r="W336" s="39">
        <v>0.8</v>
      </c>
      <c r="Z336" s="32">
        <f>(E336/H336+M336*O336-P336*Q336)/((1-R336)*S336+U336*W336+R336-W336)</f>
        <v>-0.33499822137716312</v>
      </c>
      <c r="AA336" s="32">
        <f>(E336/I336+M336*O336-P336*Q336)/((1-R336)*S336+U336*W336+R336-W336)</f>
        <v>-0.27624005866098061</v>
      </c>
      <c r="AB336" s="32">
        <f>(E336/(I336*(1-J336-L336))+M336*O336-P336*Q336)/((1-R336)*S336+U336*W336+R336-W336)</f>
        <v>-0.41546463338584183</v>
      </c>
      <c r="AC336" s="62">
        <f>(E336/(I336*(1-K336-L336))+M336*O336-P336*Q336)/((1-R336)*S336+U336*W336+R336-W336)</f>
        <v>-0.42023002773977192</v>
      </c>
      <c r="AE336" s="42">
        <f>(E336/(H336)+M336*O336-P336*Q336)/((1-R336)*T336+V336*W336+R336-W336)</f>
        <v>-0.37002076270295742</v>
      </c>
      <c r="AF336" s="42">
        <f>(E336/(I336)+M336*O336-P336*Q336)/((1-R336)*T336+V336*W336+R336-W336)</f>
        <v>-0.30511970115735593</v>
      </c>
      <c r="AG336" s="42">
        <f>(E336/(I336*(1-J336-L336))+M336*O336-P336*Q336)/((1-R336)*T336+V336*W336+R336-W336)</f>
        <v>-0.45889957233072537</v>
      </c>
      <c r="AH336" s="65">
        <f>(E336/(I336*(1-K336-L336))+M336*O336-P336*Q336)/((1-R336)*T336+V336*W336+R336-W336)</f>
        <v>-0.46416316700347537</v>
      </c>
    </row>
    <row r="337" spans="1:34">
      <c r="A337" s="36" t="s">
        <v>34</v>
      </c>
      <c r="B337" s="36">
        <v>2010</v>
      </c>
      <c r="C337" s="31">
        <v>-8.6352746821979043</v>
      </c>
      <c r="D337" s="31">
        <v>-4.3099999999999996</v>
      </c>
      <c r="E337" s="32">
        <f>(C337-D337)/100</f>
        <v>-4.3252746821979049E-2</v>
      </c>
      <c r="F337" s="33">
        <v>61989.059142209298</v>
      </c>
      <c r="G337" s="33">
        <v>248835</v>
      </c>
      <c r="H337" s="32">
        <f t="shared" si="96"/>
        <v>0.20261000834387785</v>
      </c>
      <c r="I337" s="32">
        <f>F337/G337</f>
        <v>0.24911712235903027</v>
      </c>
      <c r="J337" s="43">
        <v>0.19228289383104666</v>
      </c>
      <c r="K337" s="44">
        <v>0.2</v>
      </c>
      <c r="L337" s="87">
        <v>0.16</v>
      </c>
      <c r="M337" s="36">
        <v>1.85</v>
      </c>
      <c r="N337" s="31">
        <v>-2.39</v>
      </c>
      <c r="O337" s="38">
        <f t="shared" si="97"/>
        <v>-2.3900000000000001E-2</v>
      </c>
      <c r="P337" s="37">
        <v>1</v>
      </c>
      <c r="Q337" s="38">
        <v>-2.8002329549678195E-2</v>
      </c>
      <c r="R337" s="39">
        <v>0.6</v>
      </c>
      <c r="S337" s="37">
        <v>2.4300000000000002</v>
      </c>
      <c r="T337" s="36">
        <v>1.1000000000000001</v>
      </c>
      <c r="U337" s="36">
        <v>0.25</v>
      </c>
      <c r="V337" s="36">
        <v>0.8</v>
      </c>
      <c r="W337" s="39">
        <v>0.8</v>
      </c>
      <c r="Z337" s="32">
        <f>(E337/H337+M337*O337-P337*Q337)/((1-R337)*S337+U337*W337+R337-W337)</f>
        <v>-0.23630710889906131</v>
      </c>
      <c r="AA337" s="32">
        <f>(E337/I337+M337*O337-P337*Q337)/((1-R337)*S337+U337*W337+R337-W337)</f>
        <v>-0.19530536340804328</v>
      </c>
      <c r="AB337" s="32">
        <f>(E337/(I337*(1-J337-L337))+M337*O337-P337*Q337)/((1-R337)*S337+U337*W337+R337-W337)</f>
        <v>-0.29245698141450338</v>
      </c>
      <c r="AC337" s="62">
        <f>(E337/(I337*(1-K337-L337))+M337*O337-P337*Q337)/((1-R337)*S337+U337*W337+R337-W337)</f>
        <v>-0.29578229788853883</v>
      </c>
      <c r="AE337" s="42">
        <f>(E337/(H337)+M337*O337-P337*Q337)/((1-R337)*T337+V337*W337+R337-W337)</f>
        <v>-0.26101194301123593</v>
      </c>
      <c r="AF337" s="42">
        <f>(E337/(I337)+M337*O337-P337*Q337)/((1-R337)*T337+V337*W337+R337-W337)</f>
        <v>-0.21572365140070238</v>
      </c>
      <c r="AG337" s="42">
        <f>(E337/(I337*(1-J337-L337))+M337*O337-P337*Q337)/((1-R337)*T337+V337*W337+R337-W337)</f>
        <v>-0.32303202947147419</v>
      </c>
      <c r="AH337" s="65">
        <f>(E337/(I337*(1-K337-L337))+M337*O337-P337*Q337)/((1-R337)*T337+V337*W337+R337-W337)</f>
        <v>-0.32670499266779518</v>
      </c>
    </row>
    <row r="338" spans="1:34">
      <c r="C338" s="67" t="s">
        <v>19</v>
      </c>
      <c r="D338" s="67" t="s">
        <v>19</v>
      </c>
      <c r="E338" s="68" t="s">
        <v>66</v>
      </c>
      <c r="R338" s="80" t="s">
        <v>69</v>
      </c>
    </row>
    <row r="339" spans="1:34">
      <c r="B339" s="59"/>
    </row>
  </sheetData>
  <autoFilter ref="A1:B33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5"/>
  <sheetViews>
    <sheetView zoomScale="90" zoomScaleNormal="90" workbookViewId="0">
      <pane xSplit="2" ySplit="4" topLeftCell="N219" activePane="bottomRight" state="frozen"/>
      <selection pane="topRight" activeCell="C1" sqref="C1"/>
      <selection pane="bottomLeft" activeCell="A5" sqref="A5"/>
      <selection pane="bottomRight" activeCell="Z221" sqref="Z221:Z252"/>
    </sheetView>
  </sheetViews>
  <sheetFormatPr baseColWidth="10" defaultRowHeight="12.75"/>
  <cols>
    <col min="1" max="1" width="18" style="2" bestFit="1" customWidth="1"/>
    <col min="2" max="3" width="11.42578125" style="2"/>
    <col min="4" max="7" width="11.42578125" style="12"/>
    <col min="8" max="8" width="11.7109375" style="12" bestFit="1" customWidth="1"/>
    <col min="9" max="9" width="12.7109375" style="12" customWidth="1"/>
    <col min="10" max="10" width="13" style="5" bestFit="1" customWidth="1"/>
    <col min="11" max="11" width="12.140625" style="5" bestFit="1" customWidth="1"/>
    <col min="12" max="12" width="11.42578125" style="5"/>
    <col min="13" max="13" width="13.5703125" style="5" bestFit="1" customWidth="1"/>
    <col min="14" max="14" width="13.5703125" style="5" customWidth="1"/>
    <col min="15" max="15" width="12.28515625" style="5" bestFit="1" customWidth="1"/>
    <col min="16" max="16" width="13.140625" style="2" bestFit="1" customWidth="1"/>
    <col min="17" max="19" width="11.42578125" style="6"/>
    <col min="20" max="20" width="11.42578125" style="2"/>
    <col min="21" max="21" width="12.140625" style="2" bestFit="1" customWidth="1"/>
    <col min="22" max="22" width="11.140625" style="2" bestFit="1" customWidth="1"/>
    <col min="23" max="23" width="13.5703125" style="2" bestFit="1" customWidth="1"/>
    <col min="24" max="24" width="11.42578125" style="2"/>
    <col min="25" max="25" width="11.85546875" style="7" customWidth="1"/>
    <col min="26" max="26" width="11.42578125" style="8"/>
    <col min="27" max="16384" width="11.42578125" style="2"/>
  </cols>
  <sheetData>
    <row r="1" spans="1:26">
      <c r="A1" s="1" t="s">
        <v>35</v>
      </c>
      <c r="C1" s="3" t="s">
        <v>67</v>
      </c>
      <c r="D1" s="3"/>
      <c r="E1" s="3"/>
      <c r="F1" s="3"/>
      <c r="G1" s="3"/>
      <c r="H1" s="3"/>
      <c r="I1" s="3"/>
      <c r="J1" s="4"/>
      <c r="K1" s="4"/>
    </row>
    <row r="2" spans="1:26">
      <c r="A2" s="1" t="s">
        <v>37</v>
      </c>
      <c r="C2" s="3" t="s">
        <v>38</v>
      </c>
      <c r="D2" s="3"/>
      <c r="E2" s="3"/>
      <c r="F2" s="3"/>
      <c r="G2" s="9"/>
      <c r="H2" s="9"/>
      <c r="I2" s="3" t="s">
        <v>36</v>
      </c>
      <c r="J2" s="4"/>
      <c r="K2" s="3"/>
      <c r="L2" s="3"/>
      <c r="M2" s="3"/>
      <c r="N2" s="3"/>
      <c r="Q2" s="10" t="s">
        <v>63</v>
      </c>
    </row>
    <row r="3" spans="1:26" s="9" customFormat="1">
      <c r="C3" s="11" t="s">
        <v>68</v>
      </c>
      <c r="D3" s="12"/>
      <c r="E3" s="12"/>
      <c r="F3" s="12"/>
      <c r="G3" s="12"/>
      <c r="H3" s="12"/>
      <c r="I3" s="12"/>
      <c r="J3" s="13" t="s">
        <v>62</v>
      </c>
      <c r="K3" s="14"/>
      <c r="L3" s="14"/>
      <c r="M3" s="14"/>
      <c r="N3" s="14"/>
      <c r="O3" s="14"/>
      <c r="P3" s="15" t="s">
        <v>39</v>
      </c>
      <c r="Q3" s="15" t="s">
        <v>40</v>
      </c>
      <c r="R3" s="15" t="s">
        <v>40</v>
      </c>
      <c r="S3" s="15" t="s">
        <v>40</v>
      </c>
      <c r="T3" s="15" t="s">
        <v>40</v>
      </c>
      <c r="U3" s="16"/>
      <c r="V3" s="16"/>
      <c r="W3" s="16"/>
      <c r="X3" s="16"/>
      <c r="Y3" s="17" t="s">
        <v>64</v>
      </c>
      <c r="Z3" s="18"/>
    </row>
    <row r="4" spans="1:26">
      <c r="C4" s="2" t="s">
        <v>41</v>
      </c>
      <c r="D4" s="12" t="s">
        <v>42</v>
      </c>
      <c r="E4" s="12" t="s">
        <v>43</v>
      </c>
      <c r="F4" s="12" t="s">
        <v>44</v>
      </c>
      <c r="G4" s="12" t="s">
        <v>45</v>
      </c>
      <c r="H4" s="12" t="s">
        <v>72</v>
      </c>
      <c r="I4" s="12" t="s">
        <v>46</v>
      </c>
      <c r="J4" s="15" t="s">
        <v>47</v>
      </c>
      <c r="K4" s="15" t="s">
        <v>48</v>
      </c>
      <c r="L4" s="15" t="s">
        <v>49</v>
      </c>
      <c r="M4" s="15" t="s">
        <v>50</v>
      </c>
      <c r="N4" s="15" t="s">
        <v>71</v>
      </c>
      <c r="O4" s="15" t="s">
        <v>51</v>
      </c>
      <c r="P4" s="15" t="s">
        <v>52</v>
      </c>
      <c r="Q4" s="15" t="s">
        <v>53</v>
      </c>
      <c r="R4" s="15" t="s">
        <v>54</v>
      </c>
      <c r="S4" s="15" t="s">
        <v>55</v>
      </c>
      <c r="T4" s="15" t="s">
        <v>56</v>
      </c>
      <c r="U4" s="15" t="s">
        <v>48</v>
      </c>
      <c r="V4" s="15" t="s">
        <v>49</v>
      </c>
      <c r="W4" s="19" t="s">
        <v>50</v>
      </c>
      <c r="X4" s="20"/>
      <c r="Y4" s="21" t="s">
        <v>57</v>
      </c>
    </row>
    <row r="5" spans="1:26">
      <c r="A5" s="2" t="s">
        <v>58</v>
      </c>
      <c r="B5" s="2">
        <v>1980</v>
      </c>
      <c r="C5" s="12">
        <v>190703.91177999901</v>
      </c>
      <c r="D5" s="12">
        <v>1131.6829439999899</v>
      </c>
      <c r="E5" s="12">
        <v>10830.242598999899</v>
      </c>
      <c r="F5" s="12">
        <v>12710.584631</v>
      </c>
      <c r="G5" s="12">
        <v>2169.9505204000002</v>
      </c>
      <c r="H5" s="12">
        <v>88907.014743220003</v>
      </c>
      <c r="I5" s="12">
        <v>74954.436342379107</v>
      </c>
      <c r="J5" s="15">
        <f t="shared" ref="J5:J33" si="0">D5/$C5*100</f>
        <v>0.59342408524138124</v>
      </c>
      <c r="K5" s="15">
        <f t="shared" ref="K5:K33" si="1">E5/$C5*100</f>
        <v>5.6790878057572041</v>
      </c>
      <c r="L5" s="15">
        <f t="shared" ref="L5:L33" si="2">F5/$C5*100</f>
        <v>6.6650885723116478</v>
      </c>
      <c r="M5" s="15">
        <f t="shared" ref="M5:N33" si="3">G5/$C5*100</f>
        <v>1.1378636652735847</v>
      </c>
      <c r="N5" s="15">
        <f t="shared" si="3"/>
        <v>46.620446278933933</v>
      </c>
      <c r="O5" s="15">
        <f>I5/$C5*100</f>
        <v>39.304089592482242</v>
      </c>
      <c r="P5" s="15"/>
      <c r="Q5" s="15">
        <v>-1.5680000000000001</v>
      </c>
      <c r="R5" s="15">
        <v>-0.63500000000000001</v>
      </c>
      <c r="S5" s="15">
        <v>-0.46</v>
      </c>
      <c r="T5" s="15"/>
      <c r="U5" s="16">
        <f t="shared" ref="U5:U33" si="4">K5/($K5+$L5+$M5)</f>
        <v>0.42123356609978274</v>
      </c>
      <c r="V5" s="16">
        <f t="shared" ref="V5:W70" si="5">L5/($K5+$L5+$M5)</f>
        <v>0.49436795550855328</v>
      </c>
      <c r="W5" s="16">
        <f t="shared" si="5"/>
        <v>8.439847839166395E-2</v>
      </c>
      <c r="X5" s="16">
        <f>SUM(U5:W5)</f>
        <v>0.99999999999999989</v>
      </c>
      <c r="Y5" s="22">
        <f t="shared" ref="Y5:Y34" si="6">Q5*U5+V5*R5+W5*S5</f>
        <v>-1.0132411834525561</v>
      </c>
      <c r="Z5" s="23">
        <f>Y5/100</f>
        <v>-1.0132411834525561E-2</v>
      </c>
    </row>
    <row r="6" spans="1:26">
      <c r="A6" s="2" t="s">
        <v>58</v>
      </c>
      <c r="B6" s="2">
        <v>1981</v>
      </c>
      <c r="C6" s="12">
        <v>174011.84267000001</v>
      </c>
      <c r="D6" s="12">
        <v>951.38899200000003</v>
      </c>
      <c r="E6" s="12">
        <v>10273.381751000001</v>
      </c>
      <c r="F6" s="12">
        <v>11554.873126</v>
      </c>
      <c r="G6" s="12">
        <v>2134.3358361000001</v>
      </c>
      <c r="H6" s="12">
        <v>76210.92740031</v>
      </c>
      <c r="I6" s="12">
        <v>72886.935564590007</v>
      </c>
      <c r="J6" s="15">
        <f t="shared" si="0"/>
        <v>0.54673807104280581</v>
      </c>
      <c r="K6" s="15">
        <f t="shared" si="1"/>
        <v>5.9038405624395773</v>
      </c>
      <c r="L6" s="15">
        <f t="shared" si="2"/>
        <v>6.6402797353930234</v>
      </c>
      <c r="M6" s="15">
        <f t="shared" si="3"/>
        <v>1.2265463104988794</v>
      </c>
      <c r="N6" s="15">
        <f t="shared" si="3"/>
        <v>43.796402722335472</v>
      </c>
      <c r="O6" s="15">
        <f t="shared" ref="O6:O31" si="7">I6/$C6*100</f>
        <v>41.886192598290243</v>
      </c>
      <c r="P6" s="15"/>
      <c r="Q6" s="15">
        <v>-1.7410000000000001</v>
      </c>
      <c r="R6" s="15">
        <v>-3.097</v>
      </c>
      <c r="S6" s="15">
        <v>-0.39400000000000002</v>
      </c>
      <c r="T6" s="15"/>
      <c r="U6" s="16">
        <f t="shared" si="4"/>
        <v>0.42872583661764468</v>
      </c>
      <c r="V6" s="16">
        <f t="shared" si="5"/>
        <v>0.48220466911714682</v>
      </c>
      <c r="W6" s="16">
        <f t="shared" si="5"/>
        <v>8.9069494265208535E-2</v>
      </c>
      <c r="X6" s="16">
        <f t="shared" ref="X6:X71" si="8">SUM(U6:W6)</f>
        <v>1</v>
      </c>
      <c r="Y6" s="22">
        <f t="shared" si="6"/>
        <v>-2.2748929225476155</v>
      </c>
      <c r="Z6" s="23">
        <f t="shared" ref="Z6:Z71" si="9">Y6/100</f>
        <v>-2.2748929225476156E-2</v>
      </c>
    </row>
    <row r="7" spans="1:26">
      <c r="A7" s="2" t="s">
        <v>58</v>
      </c>
      <c r="B7" s="2">
        <v>1982</v>
      </c>
      <c r="C7" s="12">
        <v>173458.30780000001</v>
      </c>
      <c r="D7" s="12">
        <v>809.46201599999904</v>
      </c>
      <c r="E7" s="12">
        <v>10824.410261000001</v>
      </c>
      <c r="F7" s="12">
        <v>12733.033960000001</v>
      </c>
      <c r="G7" s="12">
        <v>2102.6738657999899</v>
      </c>
      <c r="H7" s="12">
        <v>75647.649936989998</v>
      </c>
      <c r="I7" s="12">
        <v>71341.077760209999</v>
      </c>
      <c r="J7" s="15">
        <f t="shared" si="0"/>
        <v>0.46666085139797431</v>
      </c>
      <c r="K7" s="15">
        <f t="shared" si="1"/>
        <v>6.2403527385270623</v>
      </c>
      <c r="L7" s="15">
        <f t="shared" si="2"/>
        <v>7.3406884464025657</v>
      </c>
      <c r="M7" s="15">
        <f t="shared" si="3"/>
        <v>1.2122070672016494</v>
      </c>
      <c r="N7" s="15">
        <f t="shared" si="3"/>
        <v>43.611430836863029</v>
      </c>
      <c r="O7" s="15">
        <f t="shared" si="7"/>
        <v>41.128660059607704</v>
      </c>
      <c r="P7" s="15"/>
      <c r="Q7" s="15">
        <v>-6.2510000000000003</v>
      </c>
      <c r="R7" s="15">
        <v>-2.5110000000000001</v>
      </c>
      <c r="S7" s="15">
        <v>-0.40100000000000002</v>
      </c>
      <c r="T7" s="15"/>
      <c r="U7" s="16">
        <f t="shared" si="4"/>
        <v>0.42183789740890804</v>
      </c>
      <c r="V7" s="16">
        <f t="shared" si="5"/>
        <v>0.49621883722156729</v>
      </c>
      <c r="W7" s="16">
        <f t="shared" si="5"/>
        <v>8.1943265369524607E-2</v>
      </c>
      <c r="X7" s="16">
        <f t="shared" si="8"/>
        <v>0.99999999999999989</v>
      </c>
      <c r="Y7" s="22">
        <f t="shared" si="6"/>
        <v>-3.9157734463796188</v>
      </c>
      <c r="Z7" s="23">
        <f t="shared" si="9"/>
        <v>-3.9157734463796189E-2</v>
      </c>
    </row>
    <row r="8" spans="1:26">
      <c r="A8" s="2" t="s">
        <v>58</v>
      </c>
      <c r="B8" s="2">
        <v>1983</v>
      </c>
      <c r="C8" s="12">
        <v>167712.307139999</v>
      </c>
      <c r="D8" s="12">
        <v>1056.764032</v>
      </c>
      <c r="E8" s="12">
        <v>11655.249872</v>
      </c>
      <c r="F8" s="12">
        <v>14276.086284999899</v>
      </c>
      <c r="G8" s="12">
        <v>2207.2067373</v>
      </c>
      <c r="H8" s="12">
        <v>72393.818279490006</v>
      </c>
      <c r="I8" s="12">
        <v>66123.181934209075</v>
      </c>
      <c r="J8" s="15">
        <f t="shared" si="0"/>
        <v>0.63010523796435458</v>
      </c>
      <c r="K8" s="15">
        <f t="shared" si="1"/>
        <v>6.9495495415674542</v>
      </c>
      <c r="L8" s="15">
        <f t="shared" si="2"/>
        <v>8.5122472694164522</v>
      </c>
      <c r="M8" s="15">
        <f t="shared" si="3"/>
        <v>1.3160672433284928</v>
      </c>
      <c r="N8" s="15">
        <f t="shared" si="3"/>
        <v>43.165477545460497</v>
      </c>
      <c r="O8" s="15">
        <f t="shared" si="7"/>
        <v>39.426553162262742</v>
      </c>
      <c r="P8" s="15"/>
      <c r="Q8" s="15">
        <v>-4.8460000000000001</v>
      </c>
      <c r="R8" s="15">
        <v>-1.1719999999999999</v>
      </c>
      <c r="S8" s="15">
        <v>-1.486</v>
      </c>
      <c r="T8" s="15"/>
      <c r="U8" s="16">
        <f t="shared" si="4"/>
        <v>0.41420943208687033</v>
      </c>
      <c r="V8" s="16">
        <f t="shared" si="5"/>
        <v>0.5073498773062568</v>
      </c>
      <c r="W8" s="16">
        <f t="shared" si="5"/>
        <v>7.8440690606872879E-2</v>
      </c>
      <c r="X8" s="16">
        <f t="shared" si="8"/>
        <v>1</v>
      </c>
      <c r="Y8" s="22">
        <f t="shared" si="6"/>
        <v>-2.7184358303377194</v>
      </c>
      <c r="Z8" s="23">
        <f t="shared" si="9"/>
        <v>-2.7184358303377194E-2</v>
      </c>
    </row>
    <row r="9" spans="1:26">
      <c r="A9" s="2" t="s">
        <v>58</v>
      </c>
      <c r="B9" s="2">
        <v>1984</v>
      </c>
      <c r="C9" s="12">
        <v>169194.56476000001</v>
      </c>
      <c r="D9" s="12">
        <v>1009.5859840000001</v>
      </c>
      <c r="E9" s="12">
        <v>15323.821303999899</v>
      </c>
      <c r="F9" s="12">
        <v>14492.051097</v>
      </c>
      <c r="G9" s="12">
        <v>2411.3042461999999</v>
      </c>
      <c r="H9" s="12">
        <v>71694.007854009906</v>
      </c>
      <c r="I9" s="12">
        <v>64263.794274790198</v>
      </c>
      <c r="J9" s="15">
        <f t="shared" si="0"/>
        <v>0.59670119157319434</v>
      </c>
      <c r="K9" s="15">
        <f t="shared" si="1"/>
        <v>9.0569229134142191</v>
      </c>
      <c r="L9" s="15">
        <f t="shared" si="2"/>
        <v>8.565317164624501</v>
      </c>
      <c r="M9" s="15">
        <f t="shared" si="3"/>
        <v>1.4251664937466515</v>
      </c>
      <c r="N9" s="15">
        <f t="shared" si="3"/>
        <v>42.373706245059822</v>
      </c>
      <c r="O9" s="15">
        <f t="shared" si="7"/>
        <v>37.982185991581609</v>
      </c>
      <c r="P9" s="15"/>
      <c r="Q9" s="15">
        <v>-1.1279999999999999</v>
      </c>
      <c r="R9" s="15">
        <v>-2.101</v>
      </c>
      <c r="S9" s="15">
        <v>-1.3680000000000001</v>
      </c>
      <c r="T9" s="15"/>
      <c r="U9" s="16">
        <f t="shared" si="4"/>
        <v>0.47549375707819969</v>
      </c>
      <c r="V9" s="16">
        <f t="shared" si="5"/>
        <v>0.44968416736124966</v>
      </c>
      <c r="W9" s="16">
        <f t="shared" si="5"/>
        <v>7.4822075560550511E-2</v>
      </c>
      <c r="X9" s="16">
        <f t="shared" si="8"/>
        <v>0.99999999999999989</v>
      </c>
      <c r="Y9" s="22">
        <f t="shared" si="6"/>
        <v>-1.5834999929770279</v>
      </c>
      <c r="Z9" s="23">
        <f t="shared" si="9"/>
        <v>-1.5834999929770281E-2</v>
      </c>
    </row>
    <row r="10" spans="1:26">
      <c r="A10" s="2" t="s">
        <v>58</v>
      </c>
      <c r="B10" s="2">
        <v>1985</v>
      </c>
      <c r="C10" s="12">
        <v>181534.23772</v>
      </c>
      <c r="D10" s="12">
        <v>2183.1769599999898</v>
      </c>
      <c r="E10" s="12">
        <v>17862.015059000001</v>
      </c>
      <c r="F10" s="12">
        <v>15966.300332999899</v>
      </c>
      <c r="G10" s="12">
        <v>2598.2749853999899</v>
      </c>
      <c r="H10" s="12">
        <v>77146.548032520004</v>
      </c>
      <c r="I10" s="12">
        <v>65777.922350080116</v>
      </c>
      <c r="J10" s="15">
        <f t="shared" si="0"/>
        <v>1.2026254592080536</v>
      </c>
      <c r="K10" s="15">
        <f t="shared" si="1"/>
        <v>9.8394745163997825</v>
      </c>
      <c r="L10" s="15">
        <f t="shared" si="2"/>
        <v>8.7952005822871069</v>
      </c>
      <c r="M10" s="15">
        <f t="shared" si="3"/>
        <v>1.4312864713749436</v>
      </c>
      <c r="N10" s="15">
        <f t="shared" si="3"/>
        <v>42.496968616747388</v>
      </c>
      <c r="O10" s="15">
        <f t="shared" si="7"/>
        <v>36.234444353982724</v>
      </c>
      <c r="P10" s="15"/>
      <c r="Q10" s="15">
        <v>-0.23599999999999999</v>
      </c>
      <c r="R10" s="15">
        <v>-1.72</v>
      </c>
      <c r="S10" s="15">
        <v>0.04</v>
      </c>
      <c r="T10" s="15"/>
      <c r="U10" s="16">
        <f t="shared" si="4"/>
        <v>0.49035649161613848</v>
      </c>
      <c r="V10" s="16">
        <f t="shared" si="5"/>
        <v>0.4383144337029648</v>
      </c>
      <c r="W10" s="16">
        <f t="shared" si="5"/>
        <v>7.1329074680896692E-2</v>
      </c>
      <c r="X10" s="16">
        <f t="shared" si="8"/>
        <v>0.99999999999999989</v>
      </c>
      <c r="Y10" s="22">
        <f t="shared" si="6"/>
        <v>-0.86677179500327228</v>
      </c>
      <c r="Z10" s="23">
        <f t="shared" si="9"/>
        <v>-8.6677179500327228E-3</v>
      </c>
    </row>
    <row r="11" spans="1:26">
      <c r="A11" s="2" t="s">
        <v>58</v>
      </c>
      <c r="B11" s="2">
        <v>1986</v>
      </c>
      <c r="C11" s="12">
        <v>241283.326299999</v>
      </c>
      <c r="D11" s="12">
        <v>2826.5669119999902</v>
      </c>
      <c r="E11" s="12">
        <v>23231.7333489999</v>
      </c>
      <c r="F11" s="12">
        <v>20684.526462000002</v>
      </c>
      <c r="G11" s="12">
        <v>3988.2581187000001</v>
      </c>
      <c r="H11" s="12">
        <v>108748.4276681</v>
      </c>
      <c r="I11" s="12">
        <v>81803.813790199085</v>
      </c>
      <c r="J11" s="15">
        <f t="shared" si="0"/>
        <v>1.1714721258797574</v>
      </c>
      <c r="K11" s="15">
        <f t="shared" si="1"/>
        <v>9.6284039619525075</v>
      </c>
      <c r="L11" s="15">
        <f t="shared" si="2"/>
        <v>8.5727127436406239</v>
      </c>
      <c r="M11" s="15">
        <f t="shared" si="3"/>
        <v>1.6529356503238894</v>
      </c>
      <c r="N11" s="15">
        <f t="shared" si="3"/>
        <v>45.070842372625421</v>
      </c>
      <c r="O11" s="15">
        <f t="shared" si="7"/>
        <v>33.903633145577793</v>
      </c>
      <c r="P11" s="15"/>
      <c r="Q11" s="15">
        <v>8.3000000000000004E-2</v>
      </c>
      <c r="R11" s="15">
        <v>-0.86499999999999999</v>
      </c>
      <c r="S11" s="15">
        <v>-0.89400000000000002</v>
      </c>
      <c r="T11" s="15"/>
      <c r="U11" s="16">
        <f t="shared" si="4"/>
        <v>0.48495913022426351</v>
      </c>
      <c r="V11" s="16">
        <f t="shared" si="5"/>
        <v>0.43178654865820049</v>
      </c>
      <c r="W11" s="16">
        <f t="shared" si="5"/>
        <v>8.3254321117536084E-2</v>
      </c>
      <c r="X11" s="16">
        <f t="shared" si="8"/>
        <v>1</v>
      </c>
      <c r="Y11" s="22">
        <f t="shared" si="6"/>
        <v>-0.40767311985980681</v>
      </c>
      <c r="Z11" s="23">
        <f t="shared" si="9"/>
        <v>-4.0767311985980678E-3</v>
      </c>
    </row>
    <row r="12" spans="1:26">
      <c r="A12" s="2" t="s">
        <v>58</v>
      </c>
      <c r="B12" s="2">
        <v>1987</v>
      </c>
      <c r="C12" s="12">
        <v>291952.09179999901</v>
      </c>
      <c r="D12" s="12">
        <v>2728.122112</v>
      </c>
      <c r="E12" s="12">
        <v>25454.120275000001</v>
      </c>
      <c r="F12" s="12">
        <v>26107.243052000002</v>
      </c>
      <c r="G12" s="12">
        <v>5627.6305842000002</v>
      </c>
      <c r="H12" s="12">
        <v>136722.96237289999</v>
      </c>
      <c r="I12" s="12">
        <v>95312.013403899022</v>
      </c>
      <c r="J12" s="15">
        <f t="shared" si="0"/>
        <v>0.93444170760348333</v>
      </c>
      <c r="K12" s="15">
        <f t="shared" si="1"/>
        <v>8.7185949304440253</v>
      </c>
      <c r="L12" s="15">
        <f t="shared" si="2"/>
        <v>8.9423038180814611</v>
      </c>
      <c r="M12" s="15">
        <f t="shared" si="3"/>
        <v>1.9275870056294009</v>
      </c>
      <c r="N12" s="15">
        <f t="shared" si="3"/>
        <v>46.830615780126585</v>
      </c>
      <c r="O12" s="15">
        <f t="shared" si="7"/>
        <v>32.646456758115043</v>
      </c>
      <c r="P12" s="15"/>
      <c r="Q12" s="15">
        <v>0.35</v>
      </c>
      <c r="R12" s="15">
        <v>2.8000000000000001E-2</v>
      </c>
      <c r="S12" s="15">
        <v>-1.17</v>
      </c>
      <c r="T12" s="15"/>
      <c r="U12" s="16">
        <f t="shared" si="4"/>
        <v>0.44508774388519212</v>
      </c>
      <c r="V12" s="16">
        <f t="shared" si="5"/>
        <v>0.45650817170412067</v>
      </c>
      <c r="W12" s="16">
        <f t="shared" si="5"/>
        <v>9.8404084410687181E-2</v>
      </c>
      <c r="X12" s="16">
        <f t="shared" si="8"/>
        <v>0.99999999999999989</v>
      </c>
      <c r="Y12" s="22">
        <f t="shared" si="6"/>
        <v>5.3430160407028596E-2</v>
      </c>
      <c r="Z12" s="23">
        <f t="shared" si="9"/>
        <v>5.3430160407028592E-4</v>
      </c>
    </row>
    <row r="13" spans="1:26">
      <c r="A13" s="2" t="s">
        <v>58</v>
      </c>
      <c r="B13" s="2">
        <v>1988</v>
      </c>
      <c r="C13" s="12">
        <v>320114.979029999</v>
      </c>
      <c r="D13" s="12">
        <v>2785.9270000000001</v>
      </c>
      <c r="E13" s="12">
        <v>24943.883178</v>
      </c>
      <c r="F13" s="12">
        <v>31674.560162000002</v>
      </c>
      <c r="G13" s="12">
        <v>7502.1165824999898</v>
      </c>
      <c r="H13" s="12">
        <v>155680.192525099</v>
      </c>
      <c r="I13" s="12">
        <v>97528.29958240001</v>
      </c>
      <c r="J13" s="15">
        <f t="shared" si="0"/>
        <v>0.87028948424775909</v>
      </c>
      <c r="K13" s="15">
        <f t="shared" si="1"/>
        <v>7.7921636949273871</v>
      </c>
      <c r="L13" s="15">
        <f t="shared" si="2"/>
        <v>9.894744775136461</v>
      </c>
      <c r="M13" s="15">
        <f t="shared" si="3"/>
        <v>2.3435693653676051</v>
      </c>
      <c r="N13" s="15">
        <f t="shared" si="3"/>
        <v>48.632586015448439</v>
      </c>
      <c r="O13" s="15">
        <f t="shared" si="7"/>
        <v>30.46664666487235</v>
      </c>
      <c r="P13" s="15"/>
      <c r="Q13" s="15">
        <v>1.417</v>
      </c>
      <c r="R13" s="15">
        <v>2.3180000000000001</v>
      </c>
      <c r="S13" s="15">
        <v>1.103</v>
      </c>
      <c r="T13" s="15"/>
      <c r="U13" s="16">
        <f t="shared" si="4"/>
        <v>0.38901536742892906</v>
      </c>
      <c r="V13" s="16">
        <f t="shared" si="5"/>
        <v>0.49398445990309192</v>
      </c>
      <c r="W13" s="16">
        <f t="shared" si="5"/>
        <v>0.11700017266797894</v>
      </c>
      <c r="X13" s="16">
        <f t="shared" si="8"/>
        <v>0.99999999999999989</v>
      </c>
      <c r="Y13" s="22">
        <f t="shared" si="6"/>
        <v>1.8253419441549403</v>
      </c>
      <c r="Z13" s="23">
        <f t="shared" si="9"/>
        <v>1.8253419441549405E-2</v>
      </c>
    </row>
    <row r="14" spans="1:26">
      <c r="A14" s="2" t="s">
        <v>58</v>
      </c>
      <c r="B14" s="2">
        <v>1989</v>
      </c>
      <c r="C14" s="12">
        <v>336022.67073999898</v>
      </c>
      <c r="D14" s="12">
        <v>2454.3620000000001</v>
      </c>
      <c r="E14" s="12">
        <v>23730.47366</v>
      </c>
      <c r="F14" s="12">
        <v>33240.178864000001</v>
      </c>
      <c r="G14" s="12">
        <v>8219.8398130000005</v>
      </c>
      <c r="H14" s="12">
        <v>166143.340045399</v>
      </c>
      <c r="I14" s="12">
        <v>102234.47635759997</v>
      </c>
      <c r="J14" s="15">
        <f t="shared" si="0"/>
        <v>0.73041559802942235</v>
      </c>
      <c r="K14" s="15">
        <f t="shared" si="1"/>
        <v>7.0621644687663645</v>
      </c>
      <c r="L14" s="15">
        <f t="shared" si="2"/>
        <v>9.8922429224187489</v>
      </c>
      <c r="M14" s="15">
        <f t="shared" si="3"/>
        <v>2.4462158445732332</v>
      </c>
      <c r="N14" s="15">
        <f t="shared" si="3"/>
        <v>49.4440865193748</v>
      </c>
      <c r="O14" s="15">
        <f t="shared" si="7"/>
        <v>30.424874646837431</v>
      </c>
      <c r="P14" s="15"/>
      <c r="Q14" s="15">
        <v>2.012</v>
      </c>
      <c r="R14" s="15">
        <v>1.7130000000000001</v>
      </c>
      <c r="S14" s="15">
        <v>1.899</v>
      </c>
      <c r="T14" s="15"/>
      <c r="U14" s="16">
        <f t="shared" si="4"/>
        <v>0.36401740206725441</v>
      </c>
      <c r="V14" s="16">
        <f t="shared" si="5"/>
        <v>0.5098930483937143</v>
      </c>
      <c r="W14" s="16">
        <f t="shared" si="5"/>
        <v>0.12608954953903129</v>
      </c>
      <c r="X14" s="16">
        <f t="shared" si="8"/>
        <v>1</v>
      </c>
      <c r="Y14" s="22">
        <f t="shared" si="6"/>
        <v>1.8452938594323689</v>
      </c>
      <c r="Z14" s="23">
        <f t="shared" si="9"/>
        <v>1.845293859432369E-2</v>
      </c>
    </row>
    <row r="15" spans="1:26">
      <c r="A15" s="2" t="s">
        <v>58</v>
      </c>
      <c r="B15" s="2">
        <v>1990</v>
      </c>
      <c r="C15" s="12">
        <v>393203.09671999898</v>
      </c>
      <c r="D15" s="12">
        <v>2405.7060000000001</v>
      </c>
      <c r="E15" s="12">
        <v>27448.257237000002</v>
      </c>
      <c r="F15" s="12">
        <v>35673.383243999902</v>
      </c>
      <c r="G15" s="12">
        <v>10400.755273999899</v>
      </c>
      <c r="H15" s="12">
        <v>197903.52261479999</v>
      </c>
      <c r="I15" s="12">
        <v>119371.47235019918</v>
      </c>
      <c r="J15" s="15">
        <f t="shared" si="0"/>
        <v>0.61182275014306664</v>
      </c>
      <c r="K15" s="15">
        <f t="shared" si="1"/>
        <v>6.9806818577896346</v>
      </c>
      <c r="L15" s="15">
        <f t="shared" si="2"/>
        <v>9.0725082130782457</v>
      </c>
      <c r="M15" s="15">
        <f t="shared" si="3"/>
        <v>2.645135646377248</v>
      </c>
      <c r="N15" s="15">
        <f t="shared" si="3"/>
        <v>50.33112004093082</v>
      </c>
      <c r="O15" s="15">
        <f t="shared" si="7"/>
        <v>30.358731491680985</v>
      </c>
      <c r="P15" s="15"/>
      <c r="Q15" s="15">
        <v>1.0609999999999999</v>
      </c>
      <c r="R15" s="15">
        <v>0.88</v>
      </c>
      <c r="S15" s="15">
        <v>2.9540000000000002</v>
      </c>
      <c r="T15" s="15"/>
      <c r="U15" s="16">
        <f t="shared" si="4"/>
        <v>0.37333192090837725</v>
      </c>
      <c r="V15" s="16">
        <f t="shared" si="5"/>
        <v>0.48520430921314173</v>
      </c>
      <c r="W15" s="16">
        <f t="shared" si="5"/>
        <v>0.141463769878481</v>
      </c>
      <c r="X15" s="16">
        <f t="shared" si="8"/>
        <v>0.99999999999999989</v>
      </c>
      <c r="Y15" s="22">
        <f t="shared" si="6"/>
        <v>1.2409689364123859</v>
      </c>
      <c r="Z15" s="23">
        <f t="shared" si="9"/>
        <v>1.2409689364123859E-2</v>
      </c>
    </row>
    <row r="16" spans="1:26">
      <c r="A16" s="2" t="s">
        <v>58</v>
      </c>
      <c r="B16" s="2">
        <v>1991</v>
      </c>
      <c r="C16" s="12">
        <v>394123.27574999898</v>
      </c>
      <c r="D16" s="12">
        <v>2451.078</v>
      </c>
      <c r="E16" s="12">
        <v>24794.3109589999</v>
      </c>
      <c r="F16" s="12">
        <v>30957.883935000002</v>
      </c>
      <c r="G16" s="12">
        <v>9641.0038638000005</v>
      </c>
      <c r="H16" s="12">
        <v>198355.87291410001</v>
      </c>
      <c r="I16" s="12">
        <v>127923.12607809906</v>
      </c>
      <c r="J16" s="15">
        <f t="shared" si="0"/>
        <v>0.62190643151833858</v>
      </c>
      <c r="K16" s="15">
        <f t="shared" si="1"/>
        <v>6.2910039788483534</v>
      </c>
      <c r="L16" s="15">
        <f t="shared" si="2"/>
        <v>7.8548732946788116</v>
      </c>
      <c r="M16" s="15">
        <f t="shared" si="3"/>
        <v>2.4461899250820953</v>
      </c>
      <c r="N16" s="15">
        <f t="shared" si="3"/>
        <v>50.328383305106158</v>
      </c>
      <c r="O16" s="15">
        <f t="shared" si="7"/>
        <v>32.457643064766238</v>
      </c>
      <c r="P16" s="15"/>
      <c r="Q16" s="15">
        <v>-1.84</v>
      </c>
      <c r="R16" s="15">
        <v>-1.9390000000000001</v>
      </c>
      <c r="S16" s="15">
        <v>2.706</v>
      </c>
      <c r="T16" s="15"/>
      <c r="U16" s="16">
        <f t="shared" si="4"/>
        <v>0.37915733486033992</v>
      </c>
      <c r="V16" s="16">
        <f t="shared" si="5"/>
        <v>0.47341137187156546</v>
      </c>
      <c r="W16" s="16">
        <f t="shared" si="5"/>
        <v>0.14743129326809465</v>
      </c>
      <c r="X16" s="16">
        <f t="shared" si="8"/>
        <v>1</v>
      </c>
      <c r="Y16" s="22">
        <f t="shared" si="6"/>
        <v>-1.2166450666185269</v>
      </c>
      <c r="Z16" s="23">
        <f t="shared" si="9"/>
        <v>-1.2166450666185269E-2</v>
      </c>
    </row>
    <row r="17" spans="1:26">
      <c r="A17" s="2" t="s">
        <v>58</v>
      </c>
      <c r="B17" s="2">
        <v>1992</v>
      </c>
      <c r="C17" s="12">
        <v>423125.33963</v>
      </c>
      <c r="D17" s="12">
        <v>3694.8649999999898</v>
      </c>
      <c r="E17" s="12">
        <v>27437.858021</v>
      </c>
      <c r="F17" s="12">
        <v>33752.064371</v>
      </c>
      <c r="G17" s="12">
        <v>9461.4938304999905</v>
      </c>
      <c r="H17" s="12">
        <v>214602.180123</v>
      </c>
      <c r="I17" s="12">
        <v>134176.87828450004</v>
      </c>
      <c r="J17" s="15">
        <f t="shared" si="0"/>
        <v>0.87323179538974138</v>
      </c>
      <c r="K17" s="15">
        <f t="shared" si="1"/>
        <v>6.4845698073750224</v>
      </c>
      <c r="L17" s="15">
        <f t="shared" si="2"/>
        <v>7.9768478060222856</v>
      </c>
      <c r="M17" s="15">
        <f t="shared" si="3"/>
        <v>2.2360971902022109</v>
      </c>
      <c r="N17" s="15">
        <f t="shared" si="3"/>
        <v>50.718347502103725</v>
      </c>
      <c r="O17" s="15">
        <f t="shared" si="7"/>
        <v>31.710905898907022</v>
      </c>
      <c r="P17" s="15"/>
      <c r="Q17" s="15">
        <v>-1.2490000000000001</v>
      </c>
      <c r="R17" s="15">
        <v>-2.87</v>
      </c>
      <c r="S17" s="15">
        <v>0.96799999999999997</v>
      </c>
      <c r="T17" s="15"/>
      <c r="U17" s="16">
        <f t="shared" si="4"/>
        <v>0.3883553860348804</v>
      </c>
      <c r="V17" s="16">
        <f t="shared" si="5"/>
        <v>0.47772664973488738</v>
      </c>
      <c r="W17" s="16">
        <f t="shared" si="5"/>
        <v>0.13391796423023206</v>
      </c>
      <c r="X17" s="16">
        <f t="shared" si="8"/>
        <v>0.99999999999999989</v>
      </c>
      <c r="Y17" s="22">
        <f t="shared" si="6"/>
        <v>-1.7264987725218279</v>
      </c>
      <c r="Z17" s="23">
        <f t="shared" si="9"/>
        <v>-1.726498772521828E-2</v>
      </c>
    </row>
    <row r="18" spans="1:26">
      <c r="A18" s="2" t="s">
        <v>58</v>
      </c>
      <c r="B18" s="2">
        <v>1993</v>
      </c>
      <c r="C18" s="12">
        <v>382714.28759000002</v>
      </c>
      <c r="D18" s="12">
        <v>5795.7299999999896</v>
      </c>
      <c r="E18" s="12">
        <v>28131.934926000002</v>
      </c>
      <c r="F18" s="12">
        <v>31211.3085839999</v>
      </c>
      <c r="G18" s="12">
        <v>8880.9898218999897</v>
      </c>
      <c r="H18" s="12">
        <v>173839.9185957</v>
      </c>
      <c r="I18" s="12">
        <v>134854.40566240012</v>
      </c>
      <c r="J18" s="15">
        <f t="shared" si="0"/>
        <v>1.5143751325555233</v>
      </c>
      <c r="K18" s="15">
        <f t="shared" si="1"/>
        <v>7.350636189505841</v>
      </c>
      <c r="L18" s="15">
        <f t="shared" si="2"/>
        <v>8.1552504299072375</v>
      </c>
      <c r="M18" s="15">
        <f t="shared" si="3"/>
        <v>2.3205273777011826</v>
      </c>
      <c r="N18" s="15">
        <f t="shared" si="3"/>
        <v>45.422897506751532</v>
      </c>
      <c r="O18" s="15">
        <f t="shared" si="7"/>
        <v>35.236313363578681</v>
      </c>
      <c r="P18" s="15"/>
      <c r="Q18" s="15">
        <v>-1.3959999999999999</v>
      </c>
      <c r="R18" s="15">
        <v>-2.1459999999999999</v>
      </c>
      <c r="S18" s="15">
        <v>-0.83699999999999997</v>
      </c>
      <c r="T18" s="15"/>
      <c r="U18" s="16">
        <f t="shared" si="4"/>
        <v>0.41234519689129634</v>
      </c>
      <c r="V18" s="16">
        <f t="shared" si="5"/>
        <v>0.45748126522964228</v>
      </c>
      <c r="W18" s="16">
        <f t="shared" si="5"/>
        <v>0.13017353787906133</v>
      </c>
      <c r="X18" s="16">
        <f t="shared" si="8"/>
        <v>1</v>
      </c>
      <c r="Y18" s="22">
        <f t="shared" si="6"/>
        <v>-1.666343941247836</v>
      </c>
      <c r="Z18" s="23">
        <f t="shared" si="9"/>
        <v>-1.6663439412478359E-2</v>
      </c>
    </row>
    <row r="19" spans="1:26">
      <c r="A19" s="2" t="s">
        <v>58</v>
      </c>
      <c r="B19" s="2">
        <v>1994</v>
      </c>
      <c r="C19" s="12">
        <v>431945.36642999901</v>
      </c>
      <c r="D19" s="12">
        <v>6350.8090000000002</v>
      </c>
      <c r="E19" s="12">
        <v>32384.999492999901</v>
      </c>
      <c r="F19" s="12">
        <v>35691.888638999902</v>
      </c>
      <c r="G19" s="12">
        <v>10434.364224999899</v>
      </c>
      <c r="H19" s="12">
        <v>192924.3592831</v>
      </c>
      <c r="I19" s="12">
        <v>154158.94578989927</v>
      </c>
      <c r="J19" s="15">
        <f t="shared" si="0"/>
        <v>1.4702806173125627</v>
      </c>
      <c r="K19" s="15">
        <f t="shared" si="1"/>
        <v>7.497475840673987</v>
      </c>
      <c r="L19" s="15">
        <f t="shared" si="2"/>
        <v>8.2630562596355865</v>
      </c>
      <c r="M19" s="15">
        <f t="shared" si="3"/>
        <v>2.415667590380528</v>
      </c>
      <c r="N19" s="15">
        <f t="shared" si="3"/>
        <v>44.664065013038005</v>
      </c>
      <c r="O19" s="15">
        <f t="shared" si="7"/>
        <v>35.689454678959322</v>
      </c>
      <c r="P19" s="15"/>
      <c r="Q19" s="15">
        <v>-0.44400000000000001</v>
      </c>
      <c r="R19" s="15">
        <v>-0.22600000000000001</v>
      </c>
      <c r="S19" s="15">
        <v>-1.0960000000000001</v>
      </c>
      <c r="T19" s="15"/>
      <c r="U19" s="16">
        <f t="shared" si="4"/>
        <v>0.41248863724325247</v>
      </c>
      <c r="V19" s="16">
        <f t="shared" si="5"/>
        <v>0.45460857606378224</v>
      </c>
      <c r="W19" s="16">
        <f t="shared" si="5"/>
        <v>0.13290278669296529</v>
      </c>
      <c r="X19" s="16">
        <f t="shared" si="8"/>
        <v>1</v>
      </c>
      <c r="Y19" s="22">
        <f t="shared" si="6"/>
        <v>-0.43154794734190888</v>
      </c>
      <c r="Z19" s="23">
        <f t="shared" si="9"/>
        <v>-4.3154794734190892E-3</v>
      </c>
    </row>
    <row r="20" spans="1:26">
      <c r="A20" s="2" t="s">
        <v>58</v>
      </c>
      <c r="B20" s="2">
        <v>1995</v>
      </c>
      <c r="C20" s="12">
        <v>531046.50919000001</v>
      </c>
      <c r="D20" s="12">
        <v>7538.5050000000001</v>
      </c>
      <c r="E20" s="12">
        <v>37042.502457000002</v>
      </c>
      <c r="F20" s="12">
        <v>44040.014371999903</v>
      </c>
      <c r="G20" s="12">
        <v>12746.544618</v>
      </c>
      <c r="H20" s="12">
        <v>237483.3470682</v>
      </c>
      <c r="I20" s="12">
        <v>192195.5956748001</v>
      </c>
      <c r="J20" s="15">
        <f t="shared" si="0"/>
        <v>1.4195564549512636</v>
      </c>
      <c r="K20" s="15">
        <f t="shared" si="1"/>
        <v>6.9753782043498536</v>
      </c>
      <c r="L20" s="15">
        <f t="shared" si="2"/>
        <v>8.2930616452358752</v>
      </c>
      <c r="M20" s="15">
        <f t="shared" si="3"/>
        <v>2.4002689778419182</v>
      </c>
      <c r="N20" s="15">
        <f t="shared" si="3"/>
        <v>44.719877253393683</v>
      </c>
      <c r="O20" s="15">
        <f t="shared" si="7"/>
        <v>36.191857464227404</v>
      </c>
      <c r="P20" s="15"/>
      <c r="Q20" s="15">
        <v>-1.139</v>
      </c>
      <c r="R20" s="15">
        <v>-0.05</v>
      </c>
      <c r="S20" s="15">
        <v>-0.53400000000000003</v>
      </c>
      <c r="T20" s="15"/>
      <c r="U20" s="16">
        <f t="shared" si="4"/>
        <v>0.39478709352670821</v>
      </c>
      <c r="V20" s="16">
        <f t="shared" si="5"/>
        <v>0.46936432798996136</v>
      </c>
      <c r="W20" s="16">
        <f t="shared" si="5"/>
        <v>0.13584857848333046</v>
      </c>
      <c r="X20" s="16">
        <f t="shared" si="8"/>
        <v>1</v>
      </c>
      <c r="Y20" s="22">
        <f t="shared" si="6"/>
        <v>-0.54567385683651726</v>
      </c>
      <c r="Z20" s="23">
        <f t="shared" si="9"/>
        <v>-5.4567385683651727E-3</v>
      </c>
    </row>
    <row r="21" spans="1:26">
      <c r="A21" s="2" t="s">
        <v>58</v>
      </c>
      <c r="B21" s="2">
        <v>1996</v>
      </c>
      <c r="C21" s="12">
        <v>531067.17486000003</v>
      </c>
      <c r="D21" s="12">
        <v>7223.1229999999896</v>
      </c>
      <c r="E21" s="12">
        <v>38513.903366999897</v>
      </c>
      <c r="F21" s="12">
        <v>43650.618137999903</v>
      </c>
      <c r="G21" s="12">
        <v>13416.290364</v>
      </c>
      <c r="H21" s="12">
        <v>235858.464487399</v>
      </c>
      <c r="I21" s="12">
        <v>192404.77550360124</v>
      </c>
      <c r="J21" s="15">
        <f t="shared" si="0"/>
        <v>1.3601147542030159</v>
      </c>
      <c r="K21" s="15">
        <f t="shared" si="1"/>
        <v>7.2521717007180753</v>
      </c>
      <c r="L21" s="15">
        <f t="shared" si="2"/>
        <v>8.2194155851389397</v>
      </c>
      <c r="M21" s="15">
        <f t="shared" si="3"/>
        <v>2.5262887632881479</v>
      </c>
      <c r="N21" s="15">
        <f t="shared" si="3"/>
        <v>44.412171501576239</v>
      </c>
      <c r="O21" s="15">
        <f t="shared" si="7"/>
        <v>36.229837695075581</v>
      </c>
      <c r="P21" s="15"/>
      <c r="Q21" s="15">
        <v>-0.75600000000000001</v>
      </c>
      <c r="R21" s="15">
        <v>-3.1E-2</v>
      </c>
      <c r="S21" s="15">
        <v>1.1279999999999999</v>
      </c>
      <c r="T21" s="15"/>
      <c r="U21" s="16">
        <f t="shared" si="4"/>
        <v>0.40294597434248519</v>
      </c>
      <c r="V21" s="16">
        <f t="shared" si="5"/>
        <v>0.45668808712177644</v>
      </c>
      <c r="W21" s="16">
        <f t="shared" si="5"/>
        <v>0.14036593853573839</v>
      </c>
      <c r="X21" s="16">
        <f t="shared" si="8"/>
        <v>1</v>
      </c>
      <c r="Y21" s="22">
        <f t="shared" si="6"/>
        <v>-0.16045170863538097</v>
      </c>
      <c r="Z21" s="23">
        <f t="shared" si="9"/>
        <v>-1.6045170863538097E-3</v>
      </c>
    </row>
    <row r="22" spans="1:26">
      <c r="A22" s="2" t="s">
        <v>58</v>
      </c>
      <c r="B22" s="2">
        <v>1997</v>
      </c>
      <c r="C22" s="12">
        <v>508832.59642000002</v>
      </c>
      <c r="D22" s="12">
        <v>5937.8437119999899</v>
      </c>
      <c r="E22" s="12">
        <v>41106.626972999897</v>
      </c>
      <c r="F22" s="12">
        <v>43118.794066000002</v>
      </c>
      <c r="G22" s="12">
        <v>11174.293967</v>
      </c>
      <c r="H22" s="12">
        <v>211955.468660899</v>
      </c>
      <c r="I22" s="12">
        <v>195539.56904110112</v>
      </c>
      <c r="J22" s="15">
        <f t="shared" si="0"/>
        <v>1.1669542701817754</v>
      </c>
      <c r="K22" s="15">
        <f t="shared" si="1"/>
        <v>8.0786151009613594</v>
      </c>
      <c r="L22" s="15">
        <f t="shared" si="2"/>
        <v>8.4740628586634301</v>
      </c>
      <c r="M22" s="15">
        <f t="shared" si="3"/>
        <v>2.196064883739588</v>
      </c>
      <c r="N22" s="15">
        <f t="shared" si="3"/>
        <v>41.655245782632008</v>
      </c>
      <c r="O22" s="15">
        <f t="shared" si="7"/>
        <v>38.42905710382184</v>
      </c>
      <c r="P22" s="15"/>
      <c r="Q22" s="15">
        <v>0.33400000000000002</v>
      </c>
      <c r="R22" s="15">
        <v>3.0000000000000001E-3</v>
      </c>
      <c r="S22" s="15">
        <v>1.202</v>
      </c>
      <c r="T22" s="15"/>
      <c r="U22" s="16">
        <f t="shared" si="4"/>
        <v>0.43088836240668654</v>
      </c>
      <c r="V22" s="16">
        <f t="shared" si="5"/>
        <v>0.45198032366541319</v>
      </c>
      <c r="W22" s="16">
        <f t="shared" si="5"/>
        <v>0.11713131392790037</v>
      </c>
      <c r="X22" s="16">
        <f t="shared" si="8"/>
        <v>1.0000000000000002</v>
      </c>
      <c r="Y22" s="22">
        <f t="shared" si="6"/>
        <v>0.28606449335616579</v>
      </c>
      <c r="Z22" s="23">
        <f t="shared" si="9"/>
        <v>2.860644933561658E-3</v>
      </c>
    </row>
    <row r="23" spans="1:26">
      <c r="A23" s="2" t="s">
        <v>58</v>
      </c>
      <c r="B23" s="2">
        <v>1998</v>
      </c>
      <c r="C23" s="12">
        <v>538424.13632000005</v>
      </c>
      <c r="D23" s="12">
        <v>6666.8682239999898</v>
      </c>
      <c r="E23" s="12">
        <v>48492.827228000002</v>
      </c>
      <c r="F23" s="12">
        <v>45498.792441999904</v>
      </c>
      <c r="G23" s="12">
        <v>9936.0328104</v>
      </c>
      <c r="H23" s="12">
        <v>229701.00250559999</v>
      </c>
      <c r="I23" s="12">
        <v>198128.61311000021</v>
      </c>
      <c r="J23" s="15">
        <f t="shared" si="0"/>
        <v>1.2382186782276212</v>
      </c>
      <c r="K23" s="15">
        <f t="shared" si="1"/>
        <v>9.0064363680716202</v>
      </c>
      <c r="L23" s="15">
        <f t="shared" si="2"/>
        <v>8.4503627108868571</v>
      </c>
      <c r="M23" s="15">
        <f t="shared" si="3"/>
        <v>1.8453914191719569</v>
      </c>
      <c r="N23" s="15">
        <f t="shared" si="3"/>
        <v>42.661720939100405</v>
      </c>
      <c r="O23" s="15">
        <f t="shared" si="7"/>
        <v>36.797869884541548</v>
      </c>
      <c r="P23" s="15"/>
      <c r="Q23" s="15">
        <v>1.147</v>
      </c>
      <c r="R23" s="15">
        <v>0.23200000000000001</v>
      </c>
      <c r="S23" s="15">
        <v>-1.657</v>
      </c>
      <c r="T23" s="15"/>
      <c r="U23" s="16">
        <f t="shared" si="4"/>
        <v>0.46660177604940556</v>
      </c>
      <c r="V23" s="16">
        <f t="shared" si="5"/>
        <v>0.43779293918508061</v>
      </c>
      <c r="W23" s="16">
        <f t="shared" si="5"/>
        <v>9.5605284765513915E-2</v>
      </c>
      <c r="X23" s="16">
        <f t="shared" si="8"/>
        <v>1.0000000000000002</v>
      </c>
      <c r="Y23" s="22">
        <f t="shared" si="6"/>
        <v>0.47834224216315036</v>
      </c>
      <c r="Z23" s="23">
        <f t="shared" si="9"/>
        <v>4.7834224216315039E-3</v>
      </c>
    </row>
    <row r="24" spans="1:26">
      <c r="A24" s="2" t="s">
        <v>58</v>
      </c>
      <c r="B24" s="2">
        <v>1999</v>
      </c>
      <c r="C24" s="12">
        <v>537165.30217000004</v>
      </c>
      <c r="D24" s="12">
        <v>7269.5761920000004</v>
      </c>
      <c r="E24" s="12">
        <v>51938.976648999902</v>
      </c>
      <c r="F24" s="12">
        <v>45178.644058999897</v>
      </c>
      <c r="G24" s="12">
        <v>10302.575253999899</v>
      </c>
      <c r="H24" s="12">
        <v>235523.8702604</v>
      </c>
      <c r="I24" s="12">
        <v>186951.65975560033</v>
      </c>
      <c r="J24" s="15">
        <f t="shared" si="0"/>
        <v>1.3533219965312191</v>
      </c>
      <c r="K24" s="15">
        <f t="shared" si="1"/>
        <v>9.6690863015873756</v>
      </c>
      <c r="L24" s="15">
        <f t="shared" si="2"/>
        <v>8.4105663333969272</v>
      </c>
      <c r="M24" s="15">
        <f t="shared" si="3"/>
        <v>1.9179524835986856</v>
      </c>
      <c r="N24" s="15">
        <f t="shared" si="3"/>
        <v>43.845696903531994</v>
      </c>
      <c r="O24" s="15">
        <f t="shared" si="7"/>
        <v>34.803375981353796</v>
      </c>
      <c r="P24" s="15"/>
      <c r="Q24" s="15">
        <v>2.335</v>
      </c>
      <c r="R24" s="15">
        <v>-4.7E-2</v>
      </c>
      <c r="S24" s="15">
        <v>-2.3450000000000002</v>
      </c>
      <c r="T24" s="15"/>
      <c r="U24" s="16">
        <f t="shared" si="4"/>
        <v>0.48351221280003542</v>
      </c>
      <c r="V24" s="16">
        <f t="shared" si="5"/>
        <v>0.42057867847291963</v>
      </c>
      <c r="W24" s="16">
        <f t="shared" si="5"/>
        <v>9.5909108727044903E-2</v>
      </c>
      <c r="X24" s="16">
        <f t="shared" si="8"/>
        <v>1</v>
      </c>
      <c r="Y24" s="22">
        <f t="shared" si="6"/>
        <v>0.88432695903493508</v>
      </c>
      <c r="Z24" s="23">
        <f t="shared" si="9"/>
        <v>8.8432695903493501E-3</v>
      </c>
    </row>
    <row r="25" spans="1:26">
      <c r="A25" s="2" t="s">
        <v>58</v>
      </c>
      <c r="B25" s="2">
        <v>2000</v>
      </c>
      <c r="C25" s="12">
        <v>552479.31122000003</v>
      </c>
      <c r="D25" s="12">
        <v>8659.6684110000006</v>
      </c>
      <c r="E25" s="12">
        <v>54556.257706999902</v>
      </c>
      <c r="F25" s="12">
        <v>46333.904071999903</v>
      </c>
      <c r="G25" s="12">
        <v>11858.470026000001</v>
      </c>
      <c r="H25" s="12">
        <v>241280.526573999</v>
      </c>
      <c r="I25" s="12">
        <v>189790.48443000123</v>
      </c>
      <c r="J25" s="15">
        <f t="shared" si="0"/>
        <v>1.567419491578333</v>
      </c>
      <c r="K25" s="15">
        <f t="shared" si="1"/>
        <v>9.8748055536282919</v>
      </c>
      <c r="L25" s="15">
        <f t="shared" si="2"/>
        <v>8.386541021723346</v>
      </c>
      <c r="M25" s="15">
        <f t="shared" si="3"/>
        <v>2.1464097904071378</v>
      </c>
      <c r="N25" s="15">
        <f t="shared" si="3"/>
        <v>43.672318885787185</v>
      </c>
      <c r="O25" s="15">
        <f t="shared" si="7"/>
        <v>34.352505256875709</v>
      </c>
      <c r="P25" s="15"/>
      <c r="Q25" s="15">
        <v>2.8159999999999998</v>
      </c>
      <c r="R25" s="15">
        <v>0.95099999999999996</v>
      </c>
      <c r="S25" s="15">
        <v>-0.47899999999999998</v>
      </c>
      <c r="T25" s="15"/>
      <c r="U25" s="16">
        <f t="shared" si="4"/>
        <v>0.4838751196675774</v>
      </c>
      <c r="V25" s="16">
        <f t="shared" si="5"/>
        <v>0.41094870359167618</v>
      </c>
      <c r="W25" s="16">
        <f t="shared" si="5"/>
        <v>0.10517617674074642</v>
      </c>
      <c r="X25" s="16">
        <f t="shared" si="8"/>
        <v>1</v>
      </c>
      <c r="Y25" s="22">
        <f t="shared" si="6"/>
        <v>1.7030251654407644</v>
      </c>
      <c r="Z25" s="23">
        <f t="shared" si="9"/>
        <v>1.7030251654407646E-2</v>
      </c>
    </row>
    <row r="26" spans="1:26">
      <c r="A26" s="2" t="s">
        <v>58</v>
      </c>
      <c r="B26" s="2">
        <v>2001</v>
      </c>
      <c r="C26" s="12">
        <v>564623.23849999905</v>
      </c>
      <c r="D26" s="12">
        <v>10723.233792000001</v>
      </c>
      <c r="E26" s="12">
        <v>57440.423319000001</v>
      </c>
      <c r="F26" s="12">
        <v>45517.651834999902</v>
      </c>
      <c r="G26" s="12">
        <v>11472.474192</v>
      </c>
      <c r="H26" s="12">
        <v>236070.779356899</v>
      </c>
      <c r="I26" s="12">
        <v>203398.6760051001</v>
      </c>
      <c r="J26" s="15">
        <f t="shared" si="0"/>
        <v>1.8991839266991168</v>
      </c>
      <c r="K26" s="15">
        <f t="shared" si="1"/>
        <v>10.173230466319197</v>
      </c>
      <c r="L26" s="15">
        <f t="shared" si="2"/>
        <v>8.0615973150385969</v>
      </c>
      <c r="M26" s="15">
        <f t="shared" si="3"/>
        <v>2.0318813342642859</v>
      </c>
      <c r="N26" s="15">
        <f>H26/$C26*100</f>
        <v>41.810319388209059</v>
      </c>
      <c r="O26" s="15">
        <f t="shared" si="7"/>
        <v>36.023787569469732</v>
      </c>
      <c r="P26" s="15"/>
      <c r="Q26" s="15">
        <v>0.66400000000000003</v>
      </c>
      <c r="R26" s="15">
        <v>0.60799999999999998</v>
      </c>
      <c r="S26" s="15">
        <v>-1.34</v>
      </c>
      <c r="T26" s="15"/>
      <c r="U26" s="16">
        <f t="shared" si="4"/>
        <v>0.50196755715398411</v>
      </c>
      <c r="V26" s="16">
        <f t="shared" si="5"/>
        <v>0.39777535015907045</v>
      </c>
      <c r="W26" s="16">
        <f t="shared" si="5"/>
        <v>0.10025709268694549</v>
      </c>
      <c r="X26" s="16">
        <f t="shared" si="8"/>
        <v>1</v>
      </c>
      <c r="Y26" s="22">
        <f t="shared" si="6"/>
        <v>0.44080936664645337</v>
      </c>
      <c r="Z26" s="23">
        <f t="shared" si="9"/>
        <v>4.4080936664645338E-3</v>
      </c>
    </row>
    <row r="27" spans="1:26">
      <c r="A27" s="2" t="s">
        <v>58</v>
      </c>
      <c r="B27" s="2">
        <v>2002</v>
      </c>
      <c r="C27" s="12">
        <v>586618.46262999903</v>
      </c>
      <c r="D27" s="12">
        <v>13141.604352</v>
      </c>
      <c r="E27" s="12">
        <v>58834.595817000001</v>
      </c>
      <c r="F27" s="12">
        <v>47135.272504</v>
      </c>
      <c r="G27" s="12">
        <v>10996.458522000001</v>
      </c>
      <c r="H27" s="12">
        <v>243039.1155627</v>
      </c>
      <c r="I27" s="12">
        <v>213471.41587229905</v>
      </c>
      <c r="J27" s="15">
        <f t="shared" si="0"/>
        <v>2.2402302670601206</v>
      </c>
      <c r="K27" s="15">
        <f t="shared" si="1"/>
        <v>10.029448366358196</v>
      </c>
      <c r="L27" s="15">
        <f t="shared" si="2"/>
        <v>8.0350816598368606</v>
      </c>
      <c r="M27" s="15">
        <f t="shared" si="3"/>
        <v>1.8745503632291667</v>
      </c>
      <c r="N27" s="15">
        <f t="shared" si="3"/>
        <v>41.430526150349507</v>
      </c>
      <c r="O27" s="15">
        <f t="shared" si="7"/>
        <v>36.390163193166153</v>
      </c>
      <c r="P27" s="15"/>
      <c r="Q27" s="15">
        <v>-0.378</v>
      </c>
      <c r="R27" s="15">
        <v>-0.14199999999999999</v>
      </c>
      <c r="S27" s="15">
        <v>-2.3010000000000002</v>
      </c>
      <c r="T27" s="15"/>
      <c r="U27" s="16">
        <f t="shared" si="4"/>
        <v>0.50300456041482533</v>
      </c>
      <c r="V27" s="16">
        <f t="shared" si="5"/>
        <v>0.40298155696782806</v>
      </c>
      <c r="W27" s="16">
        <f t="shared" si="5"/>
        <v>9.4013882617346611E-2</v>
      </c>
      <c r="X27" s="16">
        <f t="shared" si="8"/>
        <v>1</v>
      </c>
      <c r="Y27" s="22">
        <f t="shared" si="6"/>
        <v>-0.46368504882875006</v>
      </c>
      <c r="Z27" s="23">
        <f t="shared" si="9"/>
        <v>-4.6368504882875004E-3</v>
      </c>
    </row>
    <row r="28" spans="1:26">
      <c r="A28" s="2" t="s">
        <v>58</v>
      </c>
      <c r="B28" s="2">
        <v>2003</v>
      </c>
      <c r="C28" s="12">
        <v>742630.93382999895</v>
      </c>
      <c r="D28" s="12">
        <v>20401.4399999999</v>
      </c>
      <c r="E28" s="12">
        <v>65203.797928</v>
      </c>
      <c r="F28" s="12">
        <v>60386.917859000001</v>
      </c>
      <c r="G28" s="12">
        <v>12849.589572000001</v>
      </c>
      <c r="H28" s="12">
        <v>316131.26159940002</v>
      </c>
      <c r="I28" s="12">
        <v>267657.92687159905</v>
      </c>
      <c r="J28" s="15">
        <f t="shared" si="0"/>
        <v>2.7471842432933373</v>
      </c>
      <c r="K28" s="15">
        <f t="shared" si="1"/>
        <v>8.7801079860384963</v>
      </c>
      <c r="L28" s="15">
        <f t="shared" si="2"/>
        <v>8.1314843091122313</v>
      </c>
      <c r="M28" s="15">
        <f t="shared" si="3"/>
        <v>1.7302793334678803</v>
      </c>
      <c r="N28" s="15">
        <f t="shared" si="3"/>
        <v>42.569094175622894</v>
      </c>
      <c r="O28" s="15">
        <f t="shared" si="7"/>
        <v>36.041849952465164</v>
      </c>
      <c r="P28" s="15"/>
      <c r="Q28" s="15">
        <v>-0.63500000000000001</v>
      </c>
      <c r="R28" s="15">
        <v>-8.1000000000000003E-2</v>
      </c>
      <c r="S28" s="15">
        <v>-2.234</v>
      </c>
      <c r="T28" s="15"/>
      <c r="U28" s="16">
        <f t="shared" si="4"/>
        <v>0.47098854454932843</v>
      </c>
      <c r="V28" s="16">
        <f t="shared" si="5"/>
        <v>0.4361946306200794</v>
      </c>
      <c r="W28" s="16">
        <f t="shared" si="5"/>
        <v>9.281682483059224E-2</v>
      </c>
      <c r="X28" s="16">
        <f t="shared" si="8"/>
        <v>1</v>
      </c>
      <c r="Y28" s="22">
        <f t="shared" si="6"/>
        <v>-0.54176227754059303</v>
      </c>
      <c r="Z28" s="23">
        <f t="shared" si="9"/>
        <v>-5.41762277540593E-3</v>
      </c>
    </row>
    <row r="29" spans="1:26">
      <c r="A29" s="2" t="s">
        <v>58</v>
      </c>
      <c r="B29" s="2">
        <v>2004</v>
      </c>
      <c r="C29" s="12">
        <v>910264.54836999904</v>
      </c>
      <c r="D29" s="12">
        <v>25776.699000000001</v>
      </c>
      <c r="E29" s="12">
        <v>77399.905710999898</v>
      </c>
      <c r="F29" s="12">
        <v>70763.218219000002</v>
      </c>
      <c r="G29" s="12">
        <v>16022.422178000001</v>
      </c>
      <c r="H29" s="12">
        <v>386925.97479100002</v>
      </c>
      <c r="I29" s="12">
        <v>333376.32847099914</v>
      </c>
      <c r="J29" s="15">
        <f t="shared" si="0"/>
        <v>2.8317810515808901</v>
      </c>
      <c r="K29" s="15">
        <f t="shared" si="1"/>
        <v>8.5030122121749194</v>
      </c>
      <c r="L29" s="15">
        <f t="shared" si="2"/>
        <v>7.7739178512131373</v>
      </c>
      <c r="M29" s="15">
        <f t="shared" si="3"/>
        <v>1.7601940234507847</v>
      </c>
      <c r="N29" s="15">
        <f t="shared" si="3"/>
        <v>42.506980578762978</v>
      </c>
      <c r="O29" s="15">
        <f t="shared" si="7"/>
        <v>36.624114282817295</v>
      </c>
      <c r="P29" s="15"/>
      <c r="Q29" s="15">
        <v>2.1000000000000001E-2</v>
      </c>
      <c r="R29" s="15">
        <v>0.54900000000000004</v>
      </c>
      <c r="S29" s="15">
        <v>-1.1659999999999999</v>
      </c>
      <c r="T29" s="15"/>
      <c r="U29" s="16">
        <f t="shared" si="4"/>
        <v>0.47141729309160302</v>
      </c>
      <c r="V29" s="16">
        <f t="shared" si="5"/>
        <v>0.4309954188808589</v>
      </c>
      <c r="W29" s="16">
        <f t="shared" si="5"/>
        <v>9.7587288027537952E-2</v>
      </c>
      <c r="X29" s="16">
        <f t="shared" si="8"/>
        <v>0.99999999999999978</v>
      </c>
      <c r="Y29" s="22">
        <f t="shared" si="6"/>
        <v>0.13272947028040599</v>
      </c>
      <c r="Z29" s="23">
        <f t="shared" si="9"/>
        <v>1.3272947028040599E-3</v>
      </c>
    </row>
    <row r="30" spans="1:26">
      <c r="A30" s="2" t="s">
        <v>58</v>
      </c>
      <c r="B30" s="2">
        <v>2005</v>
      </c>
      <c r="C30" s="12">
        <v>970897.00754999905</v>
      </c>
      <c r="D30" s="12">
        <v>26060.109</v>
      </c>
      <c r="E30" s="12">
        <v>81592.980532999907</v>
      </c>
      <c r="F30" s="12">
        <v>74011.506227999897</v>
      </c>
      <c r="G30" s="12">
        <v>16234.596708999899</v>
      </c>
      <c r="H30" s="12">
        <v>410697.28992940002</v>
      </c>
      <c r="I30" s="12">
        <v>362300.52515059942</v>
      </c>
      <c r="J30" s="15">
        <f t="shared" si="0"/>
        <v>2.6841270286496339</v>
      </c>
      <c r="K30" s="15">
        <f t="shared" si="1"/>
        <v>8.4038759928712672</v>
      </c>
      <c r="L30" s="15">
        <f t="shared" si="2"/>
        <v>7.6230028162063794</v>
      </c>
      <c r="M30" s="15">
        <f t="shared" si="3"/>
        <v>1.6721234675516141</v>
      </c>
      <c r="N30" s="15">
        <f t="shared" si="3"/>
        <v>42.300809121429914</v>
      </c>
      <c r="O30" s="15">
        <f t="shared" si="7"/>
        <v>37.316061573291208</v>
      </c>
      <c r="P30" s="15"/>
      <c r="Q30" s="15">
        <v>0.27900000000000003</v>
      </c>
      <c r="R30" s="15">
        <v>-0.17899999999999999</v>
      </c>
      <c r="S30" s="15">
        <v>-0.92300000000000004</v>
      </c>
      <c r="T30" s="15"/>
      <c r="U30" s="16">
        <f t="shared" si="4"/>
        <v>0.47482201886420505</v>
      </c>
      <c r="V30" s="16">
        <f t="shared" si="5"/>
        <v>0.43070240328022402</v>
      </c>
      <c r="W30" s="16">
        <f t="shared" si="5"/>
        <v>9.4475577855570883E-2</v>
      </c>
      <c r="X30" s="16">
        <f t="shared" si="8"/>
        <v>1</v>
      </c>
      <c r="Y30" s="22">
        <f t="shared" si="6"/>
        <v>-3.1821345284738803E-2</v>
      </c>
      <c r="Z30" s="23">
        <f t="shared" si="9"/>
        <v>-3.1821345284738803E-4</v>
      </c>
    </row>
    <row r="31" spans="1:26">
      <c r="A31" s="2" t="s">
        <v>58</v>
      </c>
      <c r="B31" s="2">
        <v>2006</v>
      </c>
      <c r="C31" s="12">
        <v>1111123.4907</v>
      </c>
      <c r="D31" s="12">
        <v>34596.025999999903</v>
      </c>
      <c r="E31" s="12">
        <v>91987.736392000006</v>
      </c>
      <c r="F31" s="12">
        <v>81613.216700999896</v>
      </c>
      <c r="G31" s="12">
        <v>17787.407901999901</v>
      </c>
      <c r="H31" s="12">
        <v>466919.15482910001</v>
      </c>
      <c r="I31" s="12">
        <v>418219.9488759003</v>
      </c>
      <c r="J31" s="15">
        <f t="shared" si="0"/>
        <v>3.1136076493355973</v>
      </c>
      <c r="K31" s="15">
        <f t="shared" si="1"/>
        <v>8.2788040359085908</v>
      </c>
      <c r="L31" s="15">
        <f t="shared" si="2"/>
        <v>7.345107666618059</v>
      </c>
      <c r="M31" s="15">
        <f t="shared" si="3"/>
        <v>1.6008488751141385</v>
      </c>
      <c r="N31" s="15">
        <f t="shared" si="3"/>
        <v>42.022255738193806</v>
      </c>
      <c r="O31" s="15">
        <f t="shared" si="7"/>
        <v>37.639376034829816</v>
      </c>
      <c r="P31" s="15"/>
      <c r="Q31" s="15">
        <v>0.48199999999999998</v>
      </c>
      <c r="R31" s="15">
        <v>-0.14299999999999999</v>
      </c>
      <c r="S31" s="15">
        <v>-0.19800000000000001</v>
      </c>
      <c r="T31" s="15"/>
      <c r="U31" s="16">
        <f t="shared" si="4"/>
        <v>0.48063391061906469</v>
      </c>
      <c r="V31" s="16">
        <f t="shared" si="5"/>
        <v>0.42642727215335796</v>
      </c>
      <c r="W31" s="16">
        <f t="shared" si="5"/>
        <v>9.293881722757745E-2</v>
      </c>
      <c r="X31" s="16">
        <f t="shared" si="8"/>
        <v>1</v>
      </c>
      <c r="Y31" s="22">
        <f t="shared" si="6"/>
        <v>0.15228455918939865</v>
      </c>
      <c r="Z31" s="23">
        <f t="shared" si="9"/>
        <v>1.5228455918939864E-3</v>
      </c>
    </row>
    <row r="32" spans="1:26" s="9" customFormat="1">
      <c r="A32" s="9" t="s">
        <v>58</v>
      </c>
      <c r="B32" s="9">
        <v>2007</v>
      </c>
      <c r="C32" s="12">
        <v>1111123.4907</v>
      </c>
      <c r="D32" s="12">
        <v>34596.025999999903</v>
      </c>
      <c r="E32" s="12">
        <v>91987.736392000006</v>
      </c>
      <c r="F32" s="12">
        <v>81613.216700999896</v>
      </c>
      <c r="G32" s="12">
        <v>17787.407901999901</v>
      </c>
      <c r="H32" s="12">
        <v>466919.15482910001</v>
      </c>
      <c r="I32" s="12">
        <v>418219.9488759003</v>
      </c>
      <c r="J32" s="15">
        <f t="shared" si="0"/>
        <v>3.1136076493355973</v>
      </c>
      <c r="K32" s="15">
        <f t="shared" si="1"/>
        <v>8.2788040359085908</v>
      </c>
      <c r="L32" s="15">
        <f t="shared" si="2"/>
        <v>7.345107666618059</v>
      </c>
      <c r="M32" s="15">
        <f t="shared" si="3"/>
        <v>1.6008488751141385</v>
      </c>
      <c r="N32" s="15">
        <f t="shared" si="3"/>
        <v>42.022255738193806</v>
      </c>
      <c r="O32" s="15">
        <f>I32/$C32*100</f>
        <v>37.639376034829816</v>
      </c>
      <c r="P32" s="15"/>
      <c r="Q32" s="15">
        <v>9.5000000000000001E-2</v>
      </c>
      <c r="R32" s="15">
        <v>0.35199999999999998</v>
      </c>
      <c r="S32" s="15">
        <v>0.18</v>
      </c>
      <c r="T32" s="15"/>
      <c r="U32" s="16">
        <f t="shared" si="4"/>
        <v>0.48063391061906469</v>
      </c>
      <c r="V32" s="16">
        <f t="shared" ref="V32:W34" si="10">L32/($K32+$L32+$M32)</f>
        <v>0.42642727215335796</v>
      </c>
      <c r="W32" s="16">
        <f t="shared" si="10"/>
        <v>9.293881722757745E-2</v>
      </c>
      <c r="X32" s="16">
        <f>SUM(U32:W32)</f>
        <v>1</v>
      </c>
      <c r="Y32" s="22">
        <f t="shared" si="6"/>
        <v>0.21249160840775705</v>
      </c>
      <c r="Z32" s="23">
        <f>Y32/100</f>
        <v>2.1249160840775706E-3</v>
      </c>
    </row>
    <row r="33" spans="1:26" s="9" customFormat="1">
      <c r="A33" s="9" t="s">
        <v>58</v>
      </c>
      <c r="B33" s="9">
        <v>2008</v>
      </c>
      <c r="C33" s="12">
        <v>1111123.4907</v>
      </c>
      <c r="D33" s="12">
        <v>34596.025999999903</v>
      </c>
      <c r="E33" s="12">
        <v>91987.736392000006</v>
      </c>
      <c r="F33" s="12">
        <v>81613.216700999896</v>
      </c>
      <c r="G33" s="12">
        <v>17787.407901999901</v>
      </c>
      <c r="H33" s="12">
        <v>466919.15482910001</v>
      </c>
      <c r="I33" s="12">
        <v>418219.9488759003</v>
      </c>
      <c r="J33" s="15">
        <f t="shared" si="0"/>
        <v>3.1136076493355973</v>
      </c>
      <c r="K33" s="15">
        <f t="shared" si="1"/>
        <v>8.2788040359085908</v>
      </c>
      <c r="L33" s="15">
        <f t="shared" si="2"/>
        <v>7.345107666618059</v>
      </c>
      <c r="M33" s="15">
        <f t="shared" si="3"/>
        <v>1.6008488751141385</v>
      </c>
      <c r="N33" s="15">
        <f t="shared" si="3"/>
        <v>42.022255738193806</v>
      </c>
      <c r="O33" s="15">
        <f>I33/$C33*100</f>
        <v>37.639376034829816</v>
      </c>
      <c r="P33" s="15"/>
      <c r="Q33" s="15">
        <v>-1.829</v>
      </c>
      <c r="R33" s="15">
        <v>-0.66500000000000004</v>
      </c>
      <c r="S33" s="15">
        <v>-4.8000000000000001E-2</v>
      </c>
      <c r="T33" s="15"/>
      <c r="U33" s="16">
        <f t="shared" si="4"/>
        <v>0.48063391061906469</v>
      </c>
      <c r="V33" s="16">
        <f t="shared" si="10"/>
        <v>0.42642727215335796</v>
      </c>
      <c r="W33" s="16">
        <f t="shared" si="10"/>
        <v>9.293881722757745E-2</v>
      </c>
      <c r="X33" s="16">
        <f>SUM(U33:W33)</f>
        <v>1</v>
      </c>
      <c r="Y33" s="22">
        <f t="shared" si="6"/>
        <v>-1.1671146217311761</v>
      </c>
      <c r="Z33" s="23">
        <f>Y33/100</f>
        <v>-1.1671146217311761E-2</v>
      </c>
    </row>
    <row r="34" spans="1:26" s="9" customFormat="1">
      <c r="A34" s="83" t="s">
        <v>58</v>
      </c>
      <c r="B34" s="83">
        <v>2009</v>
      </c>
      <c r="C34" s="12">
        <v>1111123.4907</v>
      </c>
      <c r="D34" s="12">
        <v>34596.025999999903</v>
      </c>
      <c r="E34" s="12">
        <v>91987.736392000006</v>
      </c>
      <c r="F34" s="12">
        <v>81613.216700999896</v>
      </c>
      <c r="G34" s="12">
        <v>17787.407901999901</v>
      </c>
      <c r="H34" s="12">
        <v>466919.15482910001</v>
      </c>
      <c r="I34" s="12">
        <v>418219.9488759003</v>
      </c>
      <c r="J34" s="15">
        <f>D34/$C34*100</f>
        <v>3.1136076493355973</v>
      </c>
      <c r="K34" s="15">
        <f>E34/$C34*100</f>
        <v>8.2788040359085908</v>
      </c>
      <c r="L34" s="15">
        <f>F34/$C34*100</f>
        <v>7.345107666618059</v>
      </c>
      <c r="M34" s="15">
        <f>G34/$C34*100</f>
        <v>1.6008488751141385</v>
      </c>
      <c r="N34" s="15">
        <f>H34/$C34*100</f>
        <v>42.022255738193806</v>
      </c>
      <c r="O34" s="15">
        <f>I34/$C34*100</f>
        <v>37.639376034829816</v>
      </c>
      <c r="P34" s="15"/>
      <c r="Q34" s="15">
        <v>-3.5544666644390799</v>
      </c>
      <c r="R34" s="15">
        <v>-2.3609630545673101</v>
      </c>
      <c r="S34" s="15">
        <v>-0.41432398403132997</v>
      </c>
      <c r="T34" s="15"/>
      <c r="U34" s="16">
        <f>K34/($K34+$L34+$M34)</f>
        <v>0.48063391061906469</v>
      </c>
      <c r="V34" s="16">
        <f t="shared" si="10"/>
        <v>0.42642727215335796</v>
      </c>
      <c r="W34" s="16">
        <f t="shared" si="10"/>
        <v>9.293881722757745E-2</v>
      </c>
      <c r="X34" s="16">
        <f>SUM(U34:W34)</f>
        <v>1</v>
      </c>
      <c r="Y34" s="22">
        <f t="shared" si="6"/>
        <v>-2.7536830291333452</v>
      </c>
      <c r="Z34" s="23">
        <f>Y34/100</f>
        <v>-2.7536830291333452E-2</v>
      </c>
    </row>
    <row r="35" spans="1:26">
      <c r="C35" s="12" t="s">
        <v>41</v>
      </c>
      <c r="D35" s="12" t="s">
        <v>42</v>
      </c>
      <c r="E35" s="12" t="s">
        <v>43</v>
      </c>
      <c r="F35" s="12" t="s">
        <v>44</v>
      </c>
      <c r="G35" s="12" t="s">
        <v>45</v>
      </c>
      <c r="H35" s="12" t="s">
        <v>72</v>
      </c>
      <c r="I35" s="12" t="s">
        <v>46</v>
      </c>
      <c r="J35" s="15" t="s">
        <v>47</v>
      </c>
      <c r="K35" s="15" t="s">
        <v>48</v>
      </c>
      <c r="L35" s="15" t="s">
        <v>49</v>
      </c>
      <c r="M35" s="15" t="s">
        <v>50</v>
      </c>
      <c r="N35" s="15" t="s">
        <v>71</v>
      </c>
      <c r="O35" s="15" t="s">
        <v>51</v>
      </c>
      <c r="P35" s="15" t="s">
        <v>52</v>
      </c>
      <c r="Q35" s="15" t="s">
        <v>53</v>
      </c>
      <c r="R35" s="15" t="s">
        <v>54</v>
      </c>
      <c r="S35" s="15" t="s">
        <v>55</v>
      </c>
      <c r="T35" s="15" t="s">
        <v>56</v>
      </c>
      <c r="U35" s="16"/>
      <c r="V35" s="16"/>
      <c r="W35" s="16"/>
      <c r="X35" s="16"/>
      <c r="Y35" s="22"/>
      <c r="Z35" s="23"/>
    </row>
    <row r="36" spans="1:26">
      <c r="A36" s="2" t="s">
        <v>59</v>
      </c>
      <c r="B36" s="2">
        <v>1980</v>
      </c>
      <c r="C36" s="12">
        <v>20838.439175</v>
      </c>
      <c r="D36" s="12">
        <v>65.851960000000005</v>
      </c>
      <c r="E36" s="12">
        <v>1095.5429598000001</v>
      </c>
      <c r="F36" s="12">
        <v>1624.3307867000001</v>
      </c>
      <c r="G36" s="12">
        <v>283.62452361999902</v>
      </c>
      <c r="H36" s="12">
        <v>9443.5018813299903</v>
      </c>
      <c r="I36" s="12">
        <v>8325.5870635500087</v>
      </c>
      <c r="J36" s="15">
        <f t="shared" ref="J36:J64" si="11">D36/$C36*100</f>
        <v>0.31601195966252116</v>
      </c>
      <c r="K36" s="15">
        <f t="shared" ref="K36:K64" si="12">E36/$C36*100</f>
        <v>5.2573177415049859</v>
      </c>
      <c r="L36" s="15">
        <f t="shared" ref="L36:L64" si="13">F36/$C36*100</f>
        <v>7.7948774044877576</v>
      </c>
      <c r="M36" s="15">
        <f t="shared" ref="M36:M64" si="14">G36/$C36*100</f>
        <v>1.3610641432313466</v>
      </c>
      <c r="N36" s="15">
        <f t="shared" ref="N36:N100" si="15">H36/$C36*100</f>
        <v>45.317702549715989</v>
      </c>
      <c r="O36" s="15">
        <f t="shared" ref="O36:O51" si="16">I36/$C36*100</f>
        <v>39.953026201397392</v>
      </c>
      <c r="P36" s="15"/>
      <c r="Q36" s="15">
        <v>-1.5680000000000001</v>
      </c>
      <c r="R36" s="15">
        <v>-0.63500000000000001</v>
      </c>
      <c r="S36" s="15">
        <v>-0.46</v>
      </c>
      <c r="T36" s="15"/>
      <c r="U36" s="16">
        <f t="shared" ref="U36:U64" si="17">K36/($K36+$L36+$M36)</f>
        <v>0.36475564867105109</v>
      </c>
      <c r="V36" s="16">
        <f t="shared" si="5"/>
        <v>0.54081295896171866</v>
      </c>
      <c r="W36" s="16">
        <f t="shared" si="5"/>
        <v>9.4431392367230277E-2</v>
      </c>
      <c r="X36" s="16">
        <f t="shared" si="8"/>
        <v>1</v>
      </c>
      <c r="Y36" s="22">
        <f t="shared" ref="Y36:Y64" si="18">Q36*U36+V36*R36+W36*S36</f>
        <v>-0.95879152654582545</v>
      </c>
      <c r="Z36" s="23">
        <f t="shared" si="9"/>
        <v>-9.587915265458255E-3</v>
      </c>
    </row>
    <row r="37" spans="1:26">
      <c r="A37" s="2" t="s">
        <v>59</v>
      </c>
      <c r="B37" s="2">
        <v>1981</v>
      </c>
      <c r="C37" s="12">
        <v>20376.350917</v>
      </c>
      <c r="D37" s="12">
        <v>74.259513999999896</v>
      </c>
      <c r="E37" s="12">
        <v>1358.8273735</v>
      </c>
      <c r="F37" s="12">
        <v>1454.0581841999999</v>
      </c>
      <c r="G37" s="12">
        <v>349.91697676000001</v>
      </c>
      <c r="H37" s="12">
        <v>8007.1321431099996</v>
      </c>
      <c r="I37" s="12">
        <v>9132.1567254300007</v>
      </c>
      <c r="J37" s="15">
        <f t="shared" si="11"/>
        <v>0.3644397090651062</v>
      </c>
      <c r="K37" s="15">
        <f t="shared" si="12"/>
        <v>6.6686492543978018</v>
      </c>
      <c r="L37" s="15">
        <f t="shared" si="13"/>
        <v>7.136008749176372</v>
      </c>
      <c r="M37" s="15">
        <f t="shared" si="14"/>
        <v>1.7172700754189707</v>
      </c>
      <c r="N37" s="15">
        <f t="shared" si="15"/>
        <v>39.296202620998471</v>
      </c>
      <c r="O37" s="15">
        <f t="shared" si="16"/>
        <v>44.817429590943277</v>
      </c>
      <c r="P37" s="15"/>
      <c r="Q37" s="15">
        <v>-1.7410000000000001</v>
      </c>
      <c r="R37" s="15">
        <v>-3.097</v>
      </c>
      <c r="S37" s="15">
        <v>-0.39400000000000002</v>
      </c>
      <c r="T37" s="15"/>
      <c r="U37" s="16">
        <f t="shared" si="17"/>
        <v>0.42962763520486397</v>
      </c>
      <c r="V37" s="16">
        <f t="shared" si="5"/>
        <v>0.45973726413756588</v>
      </c>
      <c r="W37" s="16">
        <f t="shared" si="5"/>
        <v>0.11063510065757012</v>
      </c>
      <c r="X37" s="16">
        <f t="shared" si="8"/>
        <v>1</v>
      </c>
      <c r="Y37" s="22">
        <f t="shared" si="18"/>
        <v>-2.2153782495847922</v>
      </c>
      <c r="Z37" s="23">
        <f t="shared" si="9"/>
        <v>-2.2153782495847922E-2</v>
      </c>
    </row>
    <row r="38" spans="1:26">
      <c r="A38" s="2" t="s">
        <v>59</v>
      </c>
      <c r="B38" s="2">
        <v>1982</v>
      </c>
      <c r="C38" s="12">
        <v>20283.71385</v>
      </c>
      <c r="D38" s="12">
        <v>111.449089</v>
      </c>
      <c r="E38" s="12">
        <v>1326.2010095000001</v>
      </c>
      <c r="F38" s="12">
        <v>1512.0234986999999</v>
      </c>
      <c r="G38" s="12">
        <v>273.43228231000001</v>
      </c>
      <c r="H38" s="12">
        <v>8451.72185111</v>
      </c>
      <c r="I38" s="12">
        <v>8608.8861193800003</v>
      </c>
      <c r="J38" s="15">
        <f t="shared" si="11"/>
        <v>0.54945110064249891</v>
      </c>
      <c r="K38" s="15">
        <f t="shared" si="12"/>
        <v>6.5382553673719865</v>
      </c>
      <c r="L38" s="15">
        <f t="shared" si="13"/>
        <v>7.4543720636248274</v>
      </c>
      <c r="M38" s="15">
        <f t="shared" si="14"/>
        <v>1.3480385511847477</v>
      </c>
      <c r="N38" s="15">
        <f t="shared" si="15"/>
        <v>41.667526536862482</v>
      </c>
      <c r="O38" s="15">
        <f t="shared" si="16"/>
        <v>42.442356380313463</v>
      </c>
      <c r="P38" s="15"/>
      <c r="Q38" s="15">
        <v>-6.2510000000000003</v>
      </c>
      <c r="R38" s="15">
        <v>-2.5110000000000001</v>
      </c>
      <c r="S38" s="15">
        <v>-0.40100000000000002</v>
      </c>
      <c r="T38" s="15"/>
      <c r="U38" s="16">
        <f t="shared" si="17"/>
        <v>0.42620414100445692</v>
      </c>
      <c r="V38" s="16">
        <f t="shared" si="5"/>
        <v>0.48592232386020295</v>
      </c>
      <c r="W38" s="16">
        <f t="shared" si="5"/>
        <v>8.7873535135340075E-2</v>
      </c>
      <c r="X38" s="16">
        <f t="shared" si="8"/>
        <v>1</v>
      </c>
      <c r="Y38" s="22">
        <f t="shared" si="18"/>
        <v>-3.9195903282211018</v>
      </c>
      <c r="Z38" s="23">
        <f t="shared" si="9"/>
        <v>-3.9195903282211016E-2</v>
      </c>
    </row>
    <row r="39" spans="1:26">
      <c r="A39" s="2" t="s">
        <v>59</v>
      </c>
      <c r="B39" s="2">
        <v>1983</v>
      </c>
      <c r="C39" s="12">
        <v>19790.158532000001</v>
      </c>
      <c r="D39" s="12">
        <v>107.971487999999</v>
      </c>
      <c r="E39" s="12">
        <v>1404.5402333</v>
      </c>
      <c r="F39" s="12">
        <v>1612.6024399999901</v>
      </c>
      <c r="G39" s="12">
        <v>307.45667069000001</v>
      </c>
      <c r="H39" s="12">
        <v>8422.2009990000006</v>
      </c>
      <c r="I39" s="12">
        <v>7935.386701010013</v>
      </c>
      <c r="J39" s="15">
        <f t="shared" si="11"/>
        <v>0.54558172348853518</v>
      </c>
      <c r="K39" s="15">
        <f t="shared" si="12"/>
        <v>7.0971651441240704</v>
      </c>
      <c r="L39" s="15">
        <f t="shared" si="13"/>
        <v>8.1485069328397142</v>
      </c>
      <c r="M39" s="15">
        <f t="shared" si="14"/>
        <v>1.5535836673205685</v>
      </c>
      <c r="N39" s="15">
        <f t="shared" si="15"/>
        <v>42.557521635724108</v>
      </c>
      <c r="O39" s="15">
        <f t="shared" si="16"/>
        <v>40.097640896503009</v>
      </c>
      <c r="P39" s="15"/>
      <c r="Q39" s="15">
        <v>-4.8460000000000001</v>
      </c>
      <c r="R39" s="15">
        <v>-1.1719999999999999</v>
      </c>
      <c r="S39" s="15">
        <v>-1.486</v>
      </c>
      <c r="T39" s="15"/>
      <c r="U39" s="16">
        <f t="shared" si="17"/>
        <v>0.42246902197073538</v>
      </c>
      <c r="V39" s="16">
        <f t="shared" si="5"/>
        <v>0.48505166281619927</v>
      </c>
      <c r="W39" s="16">
        <f t="shared" si="5"/>
        <v>9.2479315213065169E-2</v>
      </c>
      <c r="X39" s="16">
        <f t="shared" si="8"/>
        <v>0.99999999999999978</v>
      </c>
      <c r="Y39" s="22">
        <f t="shared" si="18"/>
        <v>-2.7531896916973841</v>
      </c>
      <c r="Z39" s="23">
        <f t="shared" si="9"/>
        <v>-2.7531896916973841E-2</v>
      </c>
    </row>
    <row r="40" spans="1:26">
      <c r="A40" s="2" t="s">
        <v>59</v>
      </c>
      <c r="B40" s="2">
        <v>1984</v>
      </c>
      <c r="C40" s="12">
        <v>23329.0594969999</v>
      </c>
      <c r="D40" s="12">
        <v>187.46088</v>
      </c>
      <c r="E40" s="12">
        <v>2290.6000388000002</v>
      </c>
      <c r="F40" s="12">
        <v>2169.7046908000002</v>
      </c>
      <c r="G40" s="12">
        <v>351.53814266000001</v>
      </c>
      <c r="H40" s="12">
        <v>9769.7113687700003</v>
      </c>
      <c r="I40" s="12">
        <v>8560.044375969901</v>
      </c>
      <c r="J40" s="15">
        <f t="shared" si="11"/>
        <v>0.80355095336829729</v>
      </c>
      <c r="K40" s="15">
        <f t="shared" si="12"/>
        <v>9.8186557374701255</v>
      </c>
      <c r="L40" s="15">
        <f t="shared" si="13"/>
        <v>9.3004378984031586</v>
      </c>
      <c r="M40" s="15">
        <f t="shared" si="14"/>
        <v>1.5068680445742253</v>
      </c>
      <c r="N40" s="15">
        <f t="shared" si="15"/>
        <v>41.877862114528789</v>
      </c>
      <c r="O40" s="15">
        <f t="shared" si="16"/>
        <v>36.692625251655414</v>
      </c>
      <c r="P40" s="15"/>
      <c r="Q40" s="15">
        <v>-1.1279999999999999</v>
      </c>
      <c r="R40" s="15">
        <v>-2.101</v>
      </c>
      <c r="S40" s="15">
        <v>-1.3680000000000001</v>
      </c>
      <c r="T40" s="15"/>
      <c r="U40" s="16">
        <f t="shared" si="17"/>
        <v>0.47603383975922792</v>
      </c>
      <c r="V40" s="16">
        <f t="shared" si="5"/>
        <v>0.45090929783019806</v>
      </c>
      <c r="W40" s="16">
        <f t="shared" si="5"/>
        <v>7.3056862410573992E-2</v>
      </c>
      <c r="X40" s="16">
        <f t="shared" si="8"/>
        <v>0.99999999999999989</v>
      </c>
      <c r="Y40" s="22">
        <f t="shared" si="18"/>
        <v>-1.5842683937673203</v>
      </c>
      <c r="Z40" s="23">
        <f t="shared" si="9"/>
        <v>-1.5842683937673203E-2</v>
      </c>
    </row>
    <row r="41" spans="1:26">
      <c r="A41" s="2" t="s">
        <v>59</v>
      </c>
      <c r="B41" s="2">
        <v>1985</v>
      </c>
      <c r="C41" s="12">
        <v>24326.408997999901</v>
      </c>
      <c r="D41" s="12">
        <v>472.790368</v>
      </c>
      <c r="E41" s="12">
        <v>2443.8471211000001</v>
      </c>
      <c r="F41" s="12">
        <v>2179.8865053999998</v>
      </c>
      <c r="G41" s="12">
        <v>298.010593709999</v>
      </c>
      <c r="H41" s="12">
        <v>10621.57131996</v>
      </c>
      <c r="I41" s="12">
        <v>8310.3030898299021</v>
      </c>
      <c r="J41" s="15">
        <f t="shared" si="11"/>
        <v>1.9435271685141544</v>
      </c>
      <c r="K41" s="15">
        <f t="shared" si="12"/>
        <v>10.046066072887829</v>
      </c>
      <c r="L41" s="15">
        <f t="shared" si="13"/>
        <v>8.9609876475365855</v>
      </c>
      <c r="M41" s="15">
        <f t="shared" si="14"/>
        <v>1.225049672290313</v>
      </c>
      <c r="N41" s="15">
        <f t="shared" si="15"/>
        <v>43.662717834076112</v>
      </c>
      <c r="O41" s="15">
        <f t="shared" si="16"/>
        <v>34.161651604694995</v>
      </c>
      <c r="P41" s="15"/>
      <c r="Q41" s="15">
        <v>-0.23599999999999999</v>
      </c>
      <c r="R41" s="15">
        <v>-1.72</v>
      </c>
      <c r="S41" s="15">
        <v>0.04</v>
      </c>
      <c r="T41" s="15"/>
      <c r="U41" s="16">
        <f t="shared" si="17"/>
        <v>0.4965408627016637</v>
      </c>
      <c r="V41" s="16">
        <f t="shared" si="5"/>
        <v>0.44290934430294082</v>
      </c>
      <c r="W41" s="16">
        <f t="shared" si="5"/>
        <v>6.0549792995395355E-2</v>
      </c>
      <c r="X41" s="16">
        <f t="shared" si="8"/>
        <v>0.99999999999999978</v>
      </c>
      <c r="Y41" s="22">
        <f t="shared" si="18"/>
        <v>-0.87656572407883493</v>
      </c>
      <c r="Z41" s="23">
        <f t="shared" si="9"/>
        <v>-8.7656572407883489E-3</v>
      </c>
    </row>
    <row r="42" spans="1:26">
      <c r="A42" s="2" t="s">
        <v>59</v>
      </c>
      <c r="B42" s="2">
        <v>1986</v>
      </c>
      <c r="C42" s="12">
        <v>27259.531321999901</v>
      </c>
      <c r="D42" s="12">
        <v>317.264768</v>
      </c>
      <c r="E42" s="12">
        <v>2548.4883878999899</v>
      </c>
      <c r="F42" s="12">
        <v>2468.2404797999998</v>
      </c>
      <c r="G42" s="12">
        <v>304.79774950000001</v>
      </c>
      <c r="H42" s="12">
        <v>14073.27203405</v>
      </c>
      <c r="I42" s="12">
        <v>7547.4679027499124</v>
      </c>
      <c r="J42" s="15">
        <f t="shared" si="11"/>
        <v>1.1638672882976178</v>
      </c>
      <c r="K42" s="15">
        <f t="shared" si="12"/>
        <v>9.3489809410010789</v>
      </c>
      <c r="L42" s="15">
        <f t="shared" si="13"/>
        <v>9.0545961727815829</v>
      </c>
      <c r="M42" s="15">
        <f t="shared" si="14"/>
        <v>1.1181327584088427</v>
      </c>
      <c r="N42" s="15">
        <f t="shared" si="15"/>
        <v>51.626977249943096</v>
      </c>
      <c r="O42" s="15">
        <f t="shared" si="16"/>
        <v>27.687445589567794</v>
      </c>
      <c r="P42" s="15"/>
      <c r="Q42" s="15">
        <v>8.3000000000000004E-2</v>
      </c>
      <c r="R42" s="15">
        <v>-0.86499999999999999</v>
      </c>
      <c r="S42" s="15">
        <v>-0.89400000000000002</v>
      </c>
      <c r="T42" s="15"/>
      <c r="U42" s="16">
        <f t="shared" si="17"/>
        <v>0.47890174591307783</v>
      </c>
      <c r="V42" s="16">
        <f t="shared" si="5"/>
        <v>0.46382187995119073</v>
      </c>
      <c r="W42" s="16">
        <f t="shared" si="5"/>
        <v>5.7276374135731445E-2</v>
      </c>
      <c r="X42" s="16">
        <f t="shared" si="8"/>
        <v>1</v>
      </c>
      <c r="Y42" s="22">
        <f t="shared" si="18"/>
        <v>-0.41266215972433845</v>
      </c>
      <c r="Z42" s="23">
        <f t="shared" si="9"/>
        <v>-4.1266215972433845E-3</v>
      </c>
    </row>
    <row r="43" spans="1:26">
      <c r="A43" s="2" t="s">
        <v>59</v>
      </c>
      <c r="B43" s="2">
        <v>1987</v>
      </c>
      <c r="C43" s="12">
        <v>34117.931283999897</v>
      </c>
      <c r="D43" s="12">
        <v>268.57667199999901</v>
      </c>
      <c r="E43" s="12">
        <v>2790.8838059999898</v>
      </c>
      <c r="F43" s="12">
        <v>3384.2706195000001</v>
      </c>
      <c r="G43" s="12">
        <v>366.63121868000002</v>
      </c>
      <c r="H43" s="12">
        <v>18767.34178418</v>
      </c>
      <c r="I43" s="12">
        <v>8540.227183639905</v>
      </c>
      <c r="J43" s="15">
        <f t="shared" si="11"/>
        <v>0.78720092893191318</v>
      </c>
      <c r="K43" s="15">
        <f t="shared" si="12"/>
        <v>8.1801085264182358</v>
      </c>
      <c r="L43" s="15">
        <f t="shared" si="13"/>
        <v>9.9193312493923198</v>
      </c>
      <c r="M43" s="15">
        <f t="shared" si="14"/>
        <v>1.0745997921976504</v>
      </c>
      <c r="N43" s="15">
        <f t="shared" si="15"/>
        <v>55.007267668017199</v>
      </c>
      <c r="O43" s="15">
        <f t="shared" si="16"/>
        <v>25.031491835042672</v>
      </c>
      <c r="P43" s="15"/>
      <c r="Q43" s="15">
        <v>0.35</v>
      </c>
      <c r="R43" s="15">
        <v>2.8000000000000001E-2</v>
      </c>
      <c r="S43" s="15">
        <v>-1.17</v>
      </c>
      <c r="T43" s="15"/>
      <c r="U43" s="16">
        <f t="shared" si="17"/>
        <v>0.4266241600996124</v>
      </c>
      <c r="V43" s="16">
        <f t="shared" si="5"/>
        <v>0.51733132260468873</v>
      </c>
      <c r="W43" s="16">
        <f t="shared" si="5"/>
        <v>5.6044517295698877E-2</v>
      </c>
      <c r="X43" s="16">
        <f t="shared" si="8"/>
        <v>1</v>
      </c>
      <c r="Y43" s="22">
        <f t="shared" si="18"/>
        <v>9.8231647831827931E-2</v>
      </c>
      <c r="Z43" s="23">
        <f t="shared" si="9"/>
        <v>9.823164783182793E-4</v>
      </c>
    </row>
    <row r="44" spans="1:26">
      <c r="A44" s="2" t="s">
        <v>59</v>
      </c>
      <c r="B44" s="2">
        <v>1988</v>
      </c>
      <c r="C44" s="12">
        <v>40466.539937000001</v>
      </c>
      <c r="D44" s="12">
        <v>220.015199999999</v>
      </c>
      <c r="E44" s="12">
        <v>3169.1788083000001</v>
      </c>
      <c r="F44" s="12">
        <v>4144.4500446000002</v>
      </c>
      <c r="G44" s="12">
        <v>509.23713780999901</v>
      </c>
      <c r="H44" s="12">
        <v>22735.65623787</v>
      </c>
      <c r="I44" s="12">
        <v>9688.0025084200024</v>
      </c>
      <c r="J44" s="15">
        <f t="shared" si="11"/>
        <v>0.5436965956133829</v>
      </c>
      <c r="K44" s="15">
        <f t="shared" si="12"/>
        <v>7.8316031299782738</v>
      </c>
      <c r="L44" s="15">
        <f t="shared" si="13"/>
        <v>10.241671393334476</v>
      </c>
      <c r="M44" s="15">
        <f t="shared" si="14"/>
        <v>1.2584153194288432</v>
      </c>
      <c r="N44" s="15">
        <f t="shared" si="15"/>
        <v>56.183840459959811</v>
      </c>
      <c r="O44" s="15">
        <f t="shared" si="16"/>
        <v>23.940773101685217</v>
      </c>
      <c r="P44" s="15"/>
      <c r="Q44" s="15">
        <v>1.417</v>
      </c>
      <c r="R44" s="15">
        <v>2.3180000000000001</v>
      </c>
      <c r="S44" s="15">
        <v>1.103</v>
      </c>
      <c r="T44" s="15"/>
      <c r="U44" s="16">
        <f t="shared" si="17"/>
        <v>0.40511735878686161</v>
      </c>
      <c r="V44" s="16">
        <f t="shared" si="5"/>
        <v>0.52978665996857399</v>
      </c>
      <c r="W44" s="16">
        <f t="shared" si="5"/>
        <v>6.5095981244564421E-2</v>
      </c>
      <c r="X44" s="16">
        <f t="shared" si="8"/>
        <v>1</v>
      </c>
      <c r="Y44" s="22">
        <f t="shared" si="18"/>
        <v>1.873897642520892</v>
      </c>
      <c r="Z44" s="23">
        <f t="shared" si="9"/>
        <v>1.8738976425208921E-2</v>
      </c>
    </row>
    <row r="45" spans="1:26">
      <c r="A45" s="2" t="s">
        <v>59</v>
      </c>
      <c r="B45" s="2">
        <v>1989</v>
      </c>
      <c r="C45" s="12">
        <v>44463.711077</v>
      </c>
      <c r="D45" s="12">
        <v>227.00111999999899</v>
      </c>
      <c r="E45" s="12">
        <v>3408.4176121</v>
      </c>
      <c r="F45" s="12">
        <v>4436.1736443</v>
      </c>
      <c r="G45" s="12">
        <v>595.27068587999895</v>
      </c>
      <c r="H45" s="12">
        <v>25650.846517800001</v>
      </c>
      <c r="I45" s="12">
        <v>10146.001496920002</v>
      </c>
      <c r="J45" s="15">
        <f t="shared" si="11"/>
        <v>0.5105312051144133</v>
      </c>
      <c r="K45" s="15">
        <f t="shared" si="12"/>
        <v>7.6656165883173255</v>
      </c>
      <c r="L45" s="15">
        <f t="shared" si="13"/>
        <v>9.9770656493733938</v>
      </c>
      <c r="M45" s="15">
        <f t="shared" si="14"/>
        <v>1.338778683698127</v>
      </c>
      <c r="N45" s="15">
        <f t="shared" si="15"/>
        <v>57.689396356006284</v>
      </c>
      <c r="O45" s="15">
        <f t="shared" si="16"/>
        <v>22.818611517490456</v>
      </c>
      <c r="P45" s="15"/>
      <c r="Q45" s="15">
        <v>2.012</v>
      </c>
      <c r="R45" s="15">
        <v>1.7130000000000001</v>
      </c>
      <c r="S45" s="15">
        <v>1.899</v>
      </c>
      <c r="T45" s="15"/>
      <c r="U45" s="16">
        <f t="shared" si="17"/>
        <v>0.40384755525742971</v>
      </c>
      <c r="V45" s="16">
        <f t="shared" si="5"/>
        <v>0.52562158891210287</v>
      </c>
      <c r="W45" s="16">
        <f t="shared" si="5"/>
        <v>7.0530855830467365E-2</v>
      </c>
      <c r="X45" s="16">
        <f t="shared" si="8"/>
        <v>1</v>
      </c>
      <c r="Y45" s="22">
        <f t="shared" si="18"/>
        <v>1.8468691582064383</v>
      </c>
      <c r="Z45" s="23">
        <f t="shared" si="9"/>
        <v>1.8468691582064382E-2</v>
      </c>
    </row>
    <row r="46" spans="1:26">
      <c r="A46" s="2" t="s">
        <v>59</v>
      </c>
      <c r="B46" s="2">
        <v>1990</v>
      </c>
      <c r="C46" s="12">
        <v>55632.229167999903</v>
      </c>
      <c r="D46" s="12">
        <v>302.91305599999902</v>
      </c>
      <c r="E46" s="12">
        <v>3360.8685673</v>
      </c>
      <c r="F46" s="12">
        <v>5044.3397075000003</v>
      </c>
      <c r="G46" s="12">
        <v>608.47924544</v>
      </c>
      <c r="H46" s="12">
        <v>34415.466773239903</v>
      </c>
      <c r="I46" s="12">
        <v>11900.161818520002</v>
      </c>
      <c r="J46" s="15">
        <f t="shared" si="11"/>
        <v>0.5444920337188951</v>
      </c>
      <c r="K46" s="15">
        <f t="shared" si="12"/>
        <v>6.0412257742733022</v>
      </c>
      <c r="L46" s="15">
        <f t="shared" si="13"/>
        <v>9.0672974693624973</v>
      </c>
      <c r="M46" s="15">
        <f t="shared" si="14"/>
        <v>1.0937531257330995</v>
      </c>
      <c r="N46" s="15">
        <f t="shared" si="15"/>
        <v>61.862462259621175</v>
      </c>
      <c r="O46" s="15">
        <f t="shared" si="16"/>
        <v>21.390769337291037</v>
      </c>
      <c r="P46" s="15"/>
      <c r="Q46" s="15">
        <v>1.0609999999999999</v>
      </c>
      <c r="R46" s="15">
        <v>0.88</v>
      </c>
      <c r="S46" s="15">
        <v>2.9540000000000002</v>
      </c>
      <c r="T46" s="15"/>
      <c r="U46" s="16">
        <f t="shared" si="17"/>
        <v>0.37286277783129901</v>
      </c>
      <c r="V46" s="16">
        <f t="shared" si="5"/>
        <v>0.5596310828584935</v>
      </c>
      <c r="W46" s="16">
        <f t="shared" si="5"/>
        <v>6.7506139310207477E-2</v>
      </c>
      <c r="X46" s="16">
        <f t="shared" si="8"/>
        <v>1</v>
      </c>
      <c r="Y46" s="22">
        <f t="shared" si="18"/>
        <v>1.0874958957168355</v>
      </c>
      <c r="Z46" s="23">
        <f t="shared" si="9"/>
        <v>1.0874958957168356E-2</v>
      </c>
    </row>
    <row r="47" spans="1:26">
      <c r="A47" s="2" t="s">
        <v>59</v>
      </c>
      <c r="B47" s="2">
        <v>1991</v>
      </c>
      <c r="C47" s="12">
        <v>60184.916995</v>
      </c>
      <c r="D47" s="12">
        <v>323.30086399999902</v>
      </c>
      <c r="E47" s="12">
        <v>2909.5428459999898</v>
      </c>
      <c r="F47" s="12">
        <v>4654.9889154000002</v>
      </c>
      <c r="G47" s="12">
        <v>590.02389904999995</v>
      </c>
      <c r="H47" s="12">
        <v>39096.856350419897</v>
      </c>
      <c r="I47" s="12">
        <v>12610.204120130111</v>
      </c>
      <c r="J47" s="15">
        <f t="shared" si="11"/>
        <v>0.53717921389981815</v>
      </c>
      <c r="K47" s="15">
        <f t="shared" si="12"/>
        <v>4.8343388863387595</v>
      </c>
      <c r="L47" s="15">
        <f t="shared" si="13"/>
        <v>7.7344775864469906</v>
      </c>
      <c r="M47" s="15">
        <f t="shared" si="14"/>
        <v>0.98035177002739338</v>
      </c>
      <c r="N47" s="15">
        <f t="shared" si="15"/>
        <v>64.961220024060111</v>
      </c>
      <c r="O47" s="15">
        <f t="shared" si="16"/>
        <v>20.952432519226925</v>
      </c>
      <c r="P47" s="15"/>
      <c r="Q47" s="15">
        <v>-1.84</v>
      </c>
      <c r="R47" s="15">
        <v>-1.9390000000000001</v>
      </c>
      <c r="S47" s="15">
        <v>2.706</v>
      </c>
      <c r="T47" s="15"/>
      <c r="U47" s="16">
        <f t="shared" si="17"/>
        <v>0.35679967948608415</v>
      </c>
      <c r="V47" s="16">
        <f t="shared" si="5"/>
        <v>0.5708451949107336</v>
      </c>
      <c r="W47" s="16">
        <f t="shared" si="5"/>
        <v>7.235512560318226E-2</v>
      </c>
      <c r="X47" s="16">
        <f t="shared" si="8"/>
        <v>1</v>
      </c>
      <c r="Y47" s="22">
        <f t="shared" si="18"/>
        <v>-1.5675872733040961</v>
      </c>
      <c r="Z47" s="23">
        <f t="shared" si="9"/>
        <v>-1.5675872733040962E-2</v>
      </c>
    </row>
    <row r="48" spans="1:26">
      <c r="A48" s="2" t="s">
        <v>59</v>
      </c>
      <c r="B48" s="2">
        <v>1992</v>
      </c>
      <c r="C48" s="12">
        <v>64317.504623000001</v>
      </c>
      <c r="D48" s="12">
        <v>270.01907199999903</v>
      </c>
      <c r="E48" s="12">
        <v>2959.9750765999902</v>
      </c>
      <c r="F48" s="12">
        <v>5084.2266576000002</v>
      </c>
      <c r="G48" s="12">
        <v>582.17670638000004</v>
      </c>
      <c r="H48" s="12">
        <v>42044.035499639896</v>
      </c>
      <c r="I48" s="12">
        <v>13377.071610780113</v>
      </c>
      <c r="J48" s="15">
        <f t="shared" si="11"/>
        <v>0.41982205868018074</v>
      </c>
      <c r="K48" s="15">
        <f t="shared" si="12"/>
        <v>4.6021298462215219</v>
      </c>
      <c r="L48" s="15">
        <f t="shared" si="13"/>
        <v>7.9048879265472562</v>
      </c>
      <c r="M48" s="15">
        <f t="shared" si="14"/>
        <v>0.905160593204689</v>
      </c>
      <c r="N48" s="15">
        <f t="shared" si="15"/>
        <v>65.36950670907234</v>
      </c>
      <c r="O48" s="15">
        <f t="shared" si="16"/>
        <v>20.798492866274014</v>
      </c>
      <c r="P48" s="15"/>
      <c r="Q48" s="15">
        <v>-1.2490000000000001</v>
      </c>
      <c r="R48" s="15">
        <v>-2.87</v>
      </c>
      <c r="S48" s="15">
        <v>0.96799999999999997</v>
      </c>
      <c r="T48" s="15"/>
      <c r="U48" s="16">
        <f t="shared" si="17"/>
        <v>0.34313067725799629</v>
      </c>
      <c r="V48" s="16">
        <f t="shared" si="5"/>
        <v>0.58938136004825736</v>
      </c>
      <c r="W48" s="16">
        <f t="shared" si="5"/>
        <v>6.7487962693746337E-2</v>
      </c>
      <c r="X48" s="16">
        <f t="shared" si="8"/>
        <v>1</v>
      </c>
      <c r="Y48" s="22">
        <f t="shared" si="18"/>
        <v>-2.0547663713461897</v>
      </c>
      <c r="Z48" s="23">
        <f t="shared" si="9"/>
        <v>-2.0547663713461898E-2</v>
      </c>
    </row>
    <row r="49" spans="1:26">
      <c r="A49" s="2" t="s">
        <v>59</v>
      </c>
      <c r="B49" s="2">
        <v>1993</v>
      </c>
      <c r="C49" s="12">
        <v>60968.476213000002</v>
      </c>
      <c r="D49" s="12">
        <v>649.87257599999896</v>
      </c>
      <c r="E49" s="12">
        <v>3151.5710065999901</v>
      </c>
      <c r="F49" s="12">
        <v>2162.85626519999</v>
      </c>
      <c r="G49" s="12">
        <v>613.99009077999904</v>
      </c>
      <c r="H49" s="12">
        <v>39215.048258119998</v>
      </c>
      <c r="I49" s="12">
        <v>15175.138016300029</v>
      </c>
      <c r="J49" s="15">
        <f t="shared" si="11"/>
        <v>1.0659157262346504</v>
      </c>
      <c r="K49" s="15">
        <f t="shared" si="12"/>
        <v>5.1691811938839249</v>
      </c>
      <c r="L49" s="15">
        <f t="shared" si="13"/>
        <v>3.547499297249642</v>
      </c>
      <c r="M49" s="15">
        <f t="shared" si="14"/>
        <v>1.0070615651192558</v>
      </c>
      <c r="N49" s="15">
        <f t="shared" si="15"/>
        <v>64.320203970848738</v>
      </c>
      <c r="O49" s="15">
        <f t="shared" si="16"/>
        <v>24.890138246663788</v>
      </c>
      <c r="P49" s="15"/>
      <c r="Q49" s="15">
        <v>-1.3959999999999999</v>
      </c>
      <c r="R49" s="15">
        <v>-2.1459999999999999</v>
      </c>
      <c r="S49" s="15">
        <v>-0.83699999999999997</v>
      </c>
      <c r="T49" s="15"/>
      <c r="U49" s="16">
        <f t="shared" si="17"/>
        <v>0.53160410508420453</v>
      </c>
      <c r="V49" s="16">
        <f t="shared" si="5"/>
        <v>0.36482860988362331</v>
      </c>
      <c r="W49" s="16">
        <f t="shared" si="5"/>
        <v>0.10356728503217215</v>
      </c>
      <c r="X49" s="16">
        <f t="shared" si="8"/>
        <v>1</v>
      </c>
      <c r="Y49" s="22">
        <f t="shared" si="18"/>
        <v>-1.6117273450797329</v>
      </c>
      <c r="Z49" s="23">
        <f t="shared" si="9"/>
        <v>-1.6117273450797328E-2</v>
      </c>
    </row>
    <row r="50" spans="1:26">
      <c r="A50" s="2" t="s">
        <v>59</v>
      </c>
      <c r="B50" s="2">
        <v>1994</v>
      </c>
      <c r="C50" s="12">
        <v>73187.874641000002</v>
      </c>
      <c r="D50" s="12">
        <v>800.10649599999897</v>
      </c>
      <c r="E50" s="12">
        <v>3707.0020694</v>
      </c>
      <c r="F50" s="12">
        <v>6004.0403537000002</v>
      </c>
      <c r="G50" s="12">
        <v>974.81319636000001</v>
      </c>
      <c r="H50" s="12">
        <v>45302.263035190001</v>
      </c>
      <c r="I50" s="12">
        <v>16399.649490350006</v>
      </c>
      <c r="J50" s="15">
        <f t="shared" si="11"/>
        <v>1.0932227502501863</v>
      </c>
      <c r="K50" s="15">
        <f t="shared" si="12"/>
        <v>5.0650494874779834</v>
      </c>
      <c r="L50" s="15">
        <f t="shared" si="13"/>
        <v>8.2035998218979902</v>
      </c>
      <c r="M50" s="15">
        <f t="shared" si="14"/>
        <v>1.3319326475070332</v>
      </c>
      <c r="N50" s="15">
        <f t="shared" si="15"/>
        <v>61.898590794453234</v>
      </c>
      <c r="O50" s="15">
        <f t="shared" si="16"/>
        <v>22.407604498413576</v>
      </c>
      <c r="P50" s="15"/>
      <c r="Q50" s="15">
        <v>-0.44400000000000001</v>
      </c>
      <c r="R50" s="15">
        <v>-0.22600000000000001</v>
      </c>
      <c r="S50" s="15">
        <v>-1.0960000000000001</v>
      </c>
      <c r="T50" s="15"/>
      <c r="U50" s="16">
        <f t="shared" si="17"/>
        <v>0.34690737002371452</v>
      </c>
      <c r="V50" s="16">
        <f t="shared" si="5"/>
        <v>0.56186800266756831</v>
      </c>
      <c r="W50" s="16">
        <f t="shared" si="5"/>
        <v>9.1224627308717207E-2</v>
      </c>
      <c r="X50" s="16">
        <f t="shared" si="8"/>
        <v>1</v>
      </c>
      <c r="Y50" s="22">
        <f t="shared" si="18"/>
        <v>-0.38099123242375377</v>
      </c>
      <c r="Z50" s="23">
        <f t="shared" si="9"/>
        <v>-3.8099123242375378E-3</v>
      </c>
    </row>
    <row r="51" spans="1:26">
      <c r="A51" s="2" t="s">
        <v>59</v>
      </c>
      <c r="B51" s="2">
        <v>1995</v>
      </c>
      <c r="C51" s="12">
        <v>89616.054611</v>
      </c>
      <c r="D51" s="12">
        <v>850.49670400000002</v>
      </c>
      <c r="E51" s="12">
        <v>3898.7900463999899</v>
      </c>
      <c r="F51" s="12">
        <v>7157.7057601999904</v>
      </c>
      <c r="G51" s="12">
        <v>1306.9861953</v>
      </c>
      <c r="H51" s="12">
        <v>57084.70213677</v>
      </c>
      <c r="I51" s="12">
        <v>19317.373768330024</v>
      </c>
      <c r="J51" s="15">
        <f t="shared" si="11"/>
        <v>0.94904502066263141</v>
      </c>
      <c r="K51" s="15">
        <f t="shared" si="12"/>
        <v>4.3505486414500441</v>
      </c>
      <c r="L51" s="15">
        <f t="shared" si="13"/>
        <v>7.9870797607300732</v>
      </c>
      <c r="M51" s="15">
        <f t="shared" si="14"/>
        <v>1.4584286275191285</v>
      </c>
      <c r="N51" s="15">
        <f t="shared" si="15"/>
        <v>63.699191383240262</v>
      </c>
      <c r="O51" s="15">
        <f t="shared" si="16"/>
        <v>21.555706566397866</v>
      </c>
      <c r="P51" s="15"/>
      <c r="Q51" s="15">
        <v>-1.139</v>
      </c>
      <c r="R51" s="15">
        <v>-0.05</v>
      </c>
      <c r="S51" s="15">
        <v>-0.53400000000000003</v>
      </c>
      <c r="T51" s="15"/>
      <c r="U51" s="16">
        <f t="shared" si="17"/>
        <v>0.31534724973117095</v>
      </c>
      <c r="V51" s="16">
        <f t="shared" si="5"/>
        <v>0.57893931168420165</v>
      </c>
      <c r="W51" s="16">
        <f t="shared" si="5"/>
        <v>0.10571343858462742</v>
      </c>
      <c r="X51" s="16">
        <f t="shared" si="8"/>
        <v>1</v>
      </c>
      <c r="Y51" s="22">
        <f t="shared" si="18"/>
        <v>-0.44457845923220479</v>
      </c>
      <c r="Z51" s="23">
        <f t="shared" si="9"/>
        <v>-4.4457845923220477E-3</v>
      </c>
    </row>
    <row r="52" spans="1:26">
      <c r="A52" s="2" t="s">
        <v>59</v>
      </c>
      <c r="B52" s="2">
        <v>1996</v>
      </c>
      <c r="C52" s="12">
        <v>101592.2966</v>
      </c>
      <c r="D52" s="12">
        <v>596.53081599999905</v>
      </c>
      <c r="E52" s="12">
        <v>4410.0373213999901</v>
      </c>
      <c r="F52" s="12">
        <v>8352.1997881999905</v>
      </c>
      <c r="G52" s="12">
        <v>1383.0314453999999</v>
      </c>
      <c r="H52" s="12">
        <v>63062.786858359897</v>
      </c>
      <c r="I52" s="12">
        <v>23787.710370640132</v>
      </c>
      <c r="J52" s="15">
        <f t="shared" si="11"/>
        <v>0.58718115050467223</v>
      </c>
      <c r="K52" s="15">
        <f t="shared" si="12"/>
        <v>4.3409170468541118</v>
      </c>
      <c r="L52" s="15">
        <f t="shared" si="13"/>
        <v>8.2212924283867306</v>
      </c>
      <c r="M52" s="15">
        <f t="shared" si="14"/>
        <v>1.3613546417258569</v>
      </c>
      <c r="N52" s="15">
        <f t="shared" si="15"/>
        <v>62.074378637838464</v>
      </c>
      <c r="O52" s="15">
        <f t="shared" ref="O52:O62" si="19">I52/$C52*100</f>
        <v>23.414876094690168</v>
      </c>
      <c r="P52" s="15"/>
      <c r="Q52" s="15">
        <v>-0.75600000000000001</v>
      </c>
      <c r="R52" s="15">
        <v>-3.1E-2</v>
      </c>
      <c r="S52" s="15">
        <v>1.1279999999999999</v>
      </c>
      <c r="T52" s="15"/>
      <c r="U52" s="16">
        <f t="shared" si="17"/>
        <v>0.31176766310606091</v>
      </c>
      <c r="V52" s="16">
        <f t="shared" si="5"/>
        <v>0.59045890544423119</v>
      </c>
      <c r="W52" s="16">
        <f t="shared" si="5"/>
        <v>9.7773431449707945E-2</v>
      </c>
      <c r="X52" s="16">
        <f t="shared" si="8"/>
        <v>1</v>
      </c>
      <c r="Y52" s="22">
        <f t="shared" si="18"/>
        <v>-0.1437121487016827</v>
      </c>
      <c r="Z52" s="23">
        <f t="shared" si="9"/>
        <v>-1.437121487016827E-3</v>
      </c>
    </row>
    <row r="53" spans="1:26">
      <c r="A53" s="2" t="s">
        <v>59</v>
      </c>
      <c r="B53" s="2">
        <v>1997</v>
      </c>
      <c r="C53" s="12">
        <v>106240.69677</v>
      </c>
      <c r="D53" s="12">
        <v>487.74348800000001</v>
      </c>
      <c r="E53" s="12">
        <v>4857.1139648999997</v>
      </c>
      <c r="F53" s="12">
        <v>9075.0995406999991</v>
      </c>
      <c r="G53" s="12">
        <v>1234.9211677000001</v>
      </c>
      <c r="H53" s="12">
        <v>64159.017053479998</v>
      </c>
      <c r="I53" s="12">
        <v>26426.801555220001</v>
      </c>
      <c r="J53" s="15">
        <f t="shared" si="11"/>
        <v>0.45909289267550052</v>
      </c>
      <c r="K53" s="15">
        <f t="shared" si="12"/>
        <v>4.5718016848243606</v>
      </c>
      <c r="L53" s="15">
        <f t="shared" si="13"/>
        <v>8.5420180934492933</v>
      </c>
      <c r="M53" s="15">
        <f t="shared" si="14"/>
        <v>1.1623805238904592</v>
      </c>
      <c r="N53" s="15">
        <f t="shared" si="15"/>
        <v>60.390244985288042</v>
      </c>
      <c r="O53" s="15">
        <f t="shared" si="19"/>
        <v>24.874461819872344</v>
      </c>
      <c r="P53" s="15"/>
      <c r="Q53" s="15">
        <v>0.33400000000000002</v>
      </c>
      <c r="R53" s="15">
        <v>3.0000000000000001E-3</v>
      </c>
      <c r="S53" s="15">
        <v>1.202</v>
      </c>
      <c r="T53" s="15"/>
      <c r="U53" s="16">
        <f t="shared" si="17"/>
        <v>0.32023939059830409</v>
      </c>
      <c r="V53" s="16">
        <f t="shared" si="5"/>
        <v>0.59833974815794777</v>
      </c>
      <c r="W53" s="16">
        <f t="shared" si="5"/>
        <v>8.1420861243748116E-2</v>
      </c>
      <c r="X53" s="16">
        <f t="shared" si="8"/>
        <v>1</v>
      </c>
      <c r="Y53" s="22">
        <f t="shared" si="18"/>
        <v>0.20662285091929264</v>
      </c>
      <c r="Z53" s="23">
        <f t="shared" si="9"/>
        <v>2.0662285091929264E-3</v>
      </c>
    </row>
    <row r="54" spans="1:26">
      <c r="A54" s="2" t="s">
        <v>59</v>
      </c>
      <c r="B54" s="2">
        <v>1998</v>
      </c>
      <c r="C54" s="12">
        <v>109251.19317</v>
      </c>
      <c r="D54" s="12">
        <v>513.68556799999897</v>
      </c>
      <c r="E54" s="12">
        <v>4810.8708270999996</v>
      </c>
      <c r="F54" s="12">
        <v>9659.7695125999908</v>
      </c>
      <c r="G54" s="12">
        <v>1053.6271436</v>
      </c>
      <c r="H54" s="12">
        <v>66624.309549819896</v>
      </c>
      <c r="I54" s="12">
        <v>26588.930568880118</v>
      </c>
      <c r="J54" s="15">
        <f t="shared" si="11"/>
        <v>0.47018760445085483</v>
      </c>
      <c r="K54" s="15">
        <f t="shared" si="12"/>
        <v>4.4034949985526088</v>
      </c>
      <c r="L54" s="15">
        <f t="shared" si="13"/>
        <v>8.841797725329128</v>
      </c>
      <c r="M54" s="15">
        <f t="shared" si="14"/>
        <v>0.9644079053310719</v>
      </c>
      <c r="N54" s="15">
        <f t="shared" si="15"/>
        <v>60.982683682135473</v>
      </c>
      <c r="O54" s="15">
        <f t="shared" si="19"/>
        <v>24.337428084200866</v>
      </c>
      <c r="P54" s="15"/>
      <c r="Q54" s="15">
        <v>1.147</v>
      </c>
      <c r="R54" s="15">
        <v>0.23200000000000001</v>
      </c>
      <c r="S54" s="15">
        <v>-1.657</v>
      </c>
      <c r="T54" s="15"/>
      <c r="U54" s="16">
        <f t="shared" si="17"/>
        <v>0.30989357998857114</v>
      </c>
      <c r="V54" s="16">
        <f t="shared" si="5"/>
        <v>0.62223673503380117</v>
      </c>
      <c r="W54" s="16">
        <f t="shared" si="5"/>
        <v>6.7869684977627742E-2</v>
      </c>
      <c r="X54" s="16">
        <f t="shared" si="8"/>
        <v>1</v>
      </c>
      <c r="Y54" s="22">
        <f t="shared" si="18"/>
        <v>0.38734679076680378</v>
      </c>
      <c r="Z54" s="23">
        <f t="shared" si="9"/>
        <v>3.8734679076680377E-3</v>
      </c>
    </row>
    <row r="55" spans="1:26">
      <c r="A55" s="2" t="s">
        <v>59</v>
      </c>
      <c r="B55" s="2">
        <v>1999</v>
      </c>
      <c r="C55" s="12">
        <v>111492.92892999901</v>
      </c>
      <c r="D55" s="12">
        <v>470.59038099999901</v>
      </c>
      <c r="E55" s="12">
        <v>5115.6732196000003</v>
      </c>
      <c r="F55" s="12">
        <v>9856.9465932000003</v>
      </c>
      <c r="G55" s="12">
        <v>1257.5997046</v>
      </c>
      <c r="H55" s="12">
        <v>68537.915946409994</v>
      </c>
      <c r="I55" s="12">
        <v>26254.203085189016</v>
      </c>
      <c r="J55" s="15">
        <f t="shared" si="11"/>
        <v>0.42208092075100107</v>
      </c>
      <c r="K55" s="15">
        <f t="shared" si="12"/>
        <v>4.5883387123248713</v>
      </c>
      <c r="L55" s="15">
        <f t="shared" si="13"/>
        <v>8.8408715133752551</v>
      </c>
      <c r="M55" s="15">
        <f t="shared" si="14"/>
        <v>1.1279636445729986</v>
      </c>
      <c r="N55" s="15">
        <f t="shared" si="15"/>
        <v>61.472881378371206</v>
      </c>
      <c r="O55" s="15">
        <f t="shared" si="19"/>
        <v>23.54786383060468</v>
      </c>
      <c r="P55" s="15"/>
      <c r="Q55" s="15">
        <v>2.335</v>
      </c>
      <c r="R55" s="15">
        <v>-4.7E-2</v>
      </c>
      <c r="S55" s="15">
        <v>-2.3450000000000002</v>
      </c>
      <c r="T55" s="15"/>
      <c r="U55" s="16">
        <f t="shared" si="17"/>
        <v>0.31519433326922158</v>
      </c>
      <c r="V55" s="16">
        <f t="shared" si="5"/>
        <v>0.60732059616523493</v>
      </c>
      <c r="W55" s="16">
        <f t="shared" si="5"/>
        <v>7.7485070565543462E-2</v>
      </c>
      <c r="X55" s="16">
        <f t="shared" si="8"/>
        <v>1</v>
      </c>
      <c r="Y55" s="22">
        <f t="shared" si="18"/>
        <v>0.52573220968766687</v>
      </c>
      <c r="Z55" s="23">
        <f t="shared" si="9"/>
        <v>5.2573220968766691E-3</v>
      </c>
    </row>
    <row r="56" spans="1:26">
      <c r="A56" s="2" t="s">
        <v>59</v>
      </c>
      <c r="B56" s="2">
        <v>2000</v>
      </c>
      <c r="C56" s="12">
        <v>113343.160529999</v>
      </c>
      <c r="D56" s="12">
        <v>507.44220799999903</v>
      </c>
      <c r="E56" s="12">
        <v>5689.5463895000003</v>
      </c>
      <c r="F56" s="12">
        <v>9631.0386959999905</v>
      </c>
      <c r="G56" s="12">
        <v>1179.9314764999899</v>
      </c>
      <c r="H56" s="12">
        <v>68290.241610280005</v>
      </c>
      <c r="I56" s="12">
        <v>28044.960149719023</v>
      </c>
      <c r="J56" s="15">
        <f t="shared" si="11"/>
        <v>0.44770430401549655</v>
      </c>
      <c r="K56" s="15">
        <f t="shared" si="12"/>
        <v>5.0197527251713829</v>
      </c>
      <c r="L56" s="15">
        <f t="shared" si="13"/>
        <v>8.4972385196995663</v>
      </c>
      <c r="M56" s="15">
        <f t="shared" si="14"/>
        <v>1.0410257407527406</v>
      </c>
      <c r="N56" s="15">
        <f t="shared" si="15"/>
        <v>60.250871151775712</v>
      </c>
      <c r="O56" s="15">
        <f t="shared" si="19"/>
        <v>24.743407558585105</v>
      </c>
      <c r="P56" s="15"/>
      <c r="Q56" s="15">
        <v>2.8159999999999998</v>
      </c>
      <c r="R56" s="15">
        <v>0.95099999999999996</v>
      </c>
      <c r="S56" s="15">
        <v>-0.47899999999999998</v>
      </c>
      <c r="T56" s="15"/>
      <c r="U56" s="16">
        <f t="shared" si="17"/>
        <v>0.34481019840329086</v>
      </c>
      <c r="V56" s="16">
        <f t="shared" si="5"/>
        <v>0.5836810417305287</v>
      </c>
      <c r="W56" s="16">
        <f t="shared" si="5"/>
        <v>7.1508759866180452E-2</v>
      </c>
      <c r="X56" s="16">
        <f t="shared" si="8"/>
        <v>1</v>
      </c>
      <c r="Y56" s="22">
        <f t="shared" si="18"/>
        <v>1.4918134934134994</v>
      </c>
      <c r="Z56" s="23">
        <f t="shared" si="9"/>
        <v>1.4918134934134995E-2</v>
      </c>
    </row>
    <row r="57" spans="1:26">
      <c r="A57" s="2" t="s">
        <v>59</v>
      </c>
      <c r="B57" s="2">
        <v>2001</v>
      </c>
      <c r="C57" s="12">
        <v>116148.76499</v>
      </c>
      <c r="D57" s="12">
        <v>567.81446400000004</v>
      </c>
      <c r="E57" s="12">
        <v>5352.4432005999997</v>
      </c>
      <c r="F57" s="12">
        <v>10776.684033</v>
      </c>
      <c r="G57" s="12">
        <v>1145.8654366999999</v>
      </c>
      <c r="H57" s="12">
        <v>70061.821571230001</v>
      </c>
      <c r="I57" s="12">
        <v>28244.136284469998</v>
      </c>
      <c r="J57" s="15">
        <f t="shared" si="11"/>
        <v>0.48886827513739545</v>
      </c>
      <c r="K57" s="15">
        <f t="shared" si="12"/>
        <v>4.6082652717494037</v>
      </c>
      <c r="L57" s="15">
        <f t="shared" si="13"/>
        <v>9.2783457783023646</v>
      </c>
      <c r="M57" s="15">
        <f t="shared" si="14"/>
        <v>0.98654982409727299</v>
      </c>
      <c r="N57" s="15">
        <f t="shared" si="15"/>
        <v>60.32076327050234</v>
      </c>
      <c r="O57" s="15">
        <f t="shared" si="19"/>
        <v>24.317207580211221</v>
      </c>
      <c r="P57" s="15"/>
      <c r="Q57" s="15">
        <v>0.66400000000000003</v>
      </c>
      <c r="R57" s="15">
        <v>0.60799999999999998</v>
      </c>
      <c r="S57" s="15">
        <v>-1.34</v>
      </c>
      <c r="T57" s="15"/>
      <c r="U57" s="16">
        <f t="shared" si="17"/>
        <v>0.30983765392862817</v>
      </c>
      <c r="V57" s="16">
        <f t="shared" si="5"/>
        <v>0.62383146775672993</v>
      </c>
      <c r="W57" s="16">
        <f t="shared" si="5"/>
        <v>6.6330878314641892E-2</v>
      </c>
      <c r="X57" s="16">
        <f t="shared" si="8"/>
        <v>1</v>
      </c>
      <c r="Y57" s="22">
        <f t="shared" si="18"/>
        <v>0.49613835766308073</v>
      </c>
      <c r="Z57" s="23">
        <f t="shared" si="9"/>
        <v>4.9613835766308071E-3</v>
      </c>
    </row>
    <row r="58" spans="1:26">
      <c r="A58" s="2" t="s">
        <v>59</v>
      </c>
      <c r="B58" s="2">
        <v>2002</v>
      </c>
      <c r="C58" s="12">
        <v>125872.19471</v>
      </c>
      <c r="D58" s="12">
        <v>751.98316799999895</v>
      </c>
      <c r="E58" s="12">
        <v>5606.3795830999998</v>
      </c>
      <c r="F58" s="12">
        <v>12731.576943</v>
      </c>
      <c r="G58" s="12">
        <v>1037.6167621</v>
      </c>
      <c r="H58" s="12">
        <v>75238.551548599993</v>
      </c>
      <c r="I58" s="12">
        <v>30506.086705200003</v>
      </c>
      <c r="J58" s="15">
        <f t="shared" si="11"/>
        <v>0.59741801573612918</v>
      </c>
      <c r="K58" s="15">
        <f t="shared" si="12"/>
        <v>4.4540254470152636</v>
      </c>
      <c r="L58" s="15">
        <f t="shared" si="13"/>
        <v>10.114685751156234</v>
      </c>
      <c r="M58" s="15">
        <f t="shared" si="14"/>
        <v>0.82434151918188947</v>
      </c>
      <c r="N58" s="15">
        <f t="shared" si="15"/>
        <v>59.773766336516111</v>
      </c>
      <c r="O58" s="15">
        <f t="shared" si="19"/>
        <v>24.235762930394369</v>
      </c>
      <c r="P58" s="15"/>
      <c r="Q58" s="15">
        <v>-0.378</v>
      </c>
      <c r="R58" s="15">
        <v>-0.14199999999999999</v>
      </c>
      <c r="S58" s="15">
        <v>-2.3010000000000002</v>
      </c>
      <c r="T58" s="15"/>
      <c r="U58" s="16">
        <f t="shared" si="17"/>
        <v>0.28935296518500259</v>
      </c>
      <c r="V58" s="16">
        <f t="shared" si="5"/>
        <v>0.65709420586557366</v>
      </c>
      <c r="W58" s="16">
        <f t="shared" si="5"/>
        <v>5.3552828949423821E-2</v>
      </c>
      <c r="X58" s="16">
        <f t="shared" si="8"/>
        <v>1</v>
      </c>
      <c r="Y58" s="22">
        <f t="shared" si="18"/>
        <v>-0.32590785748546663</v>
      </c>
      <c r="Z58" s="23">
        <f t="shared" si="9"/>
        <v>-3.2590785748546664E-3</v>
      </c>
    </row>
    <row r="59" spans="1:26">
      <c r="A59" s="2" t="s">
        <v>59</v>
      </c>
      <c r="B59" s="2">
        <v>2003</v>
      </c>
      <c r="C59" s="12">
        <v>158213.08522000001</v>
      </c>
      <c r="D59" s="12">
        <v>1263.5279760000001</v>
      </c>
      <c r="E59" s="12">
        <v>6972.6466437999898</v>
      </c>
      <c r="F59" s="12">
        <v>15126.217019</v>
      </c>
      <c r="G59" s="12">
        <v>1254.0702481000001</v>
      </c>
      <c r="H59" s="12">
        <v>95300.570880560001</v>
      </c>
      <c r="I59" s="12">
        <v>38296.052452540025</v>
      </c>
      <c r="J59" s="15">
        <f t="shared" si="11"/>
        <v>0.79862419359500314</v>
      </c>
      <c r="K59" s="15">
        <f t="shared" si="12"/>
        <v>4.4071238697509232</v>
      </c>
      <c r="L59" s="15">
        <f t="shared" si="13"/>
        <v>9.5606611791727243</v>
      </c>
      <c r="M59" s="15">
        <f t="shared" si="14"/>
        <v>0.79264635182113918</v>
      </c>
      <c r="N59" s="15">
        <f t="shared" si="15"/>
        <v>60.235580861116333</v>
      </c>
      <c r="O59" s="15">
        <f t="shared" si="19"/>
        <v>24.205363544543882</v>
      </c>
      <c r="P59" s="15"/>
      <c r="Q59" s="15">
        <v>-0.63500000000000001</v>
      </c>
      <c r="R59" s="15">
        <v>-8.1000000000000003E-2</v>
      </c>
      <c r="S59" s="15">
        <v>-2.234</v>
      </c>
      <c r="T59" s="15"/>
      <c r="U59" s="16">
        <f t="shared" si="17"/>
        <v>0.29857690131797548</v>
      </c>
      <c r="V59" s="16">
        <f t="shared" si="5"/>
        <v>0.64772234087211766</v>
      </c>
      <c r="W59" s="16">
        <f t="shared" si="5"/>
        <v>5.3700757809906796E-2</v>
      </c>
      <c r="X59" s="16">
        <f t="shared" si="8"/>
        <v>0.99999999999999989</v>
      </c>
      <c r="Y59" s="22">
        <f t="shared" si="18"/>
        <v>-0.36202933489488776</v>
      </c>
      <c r="Z59" s="23">
        <f t="shared" si="9"/>
        <v>-3.6202933489488777E-3</v>
      </c>
    </row>
    <row r="60" spans="1:26">
      <c r="A60" s="2" t="s">
        <v>59</v>
      </c>
      <c r="B60" s="2">
        <v>2004</v>
      </c>
      <c r="C60" s="12">
        <v>182727.198249999</v>
      </c>
      <c r="D60" s="12">
        <v>1445.576626</v>
      </c>
      <c r="E60" s="12">
        <v>7563.3353731999896</v>
      </c>
      <c r="F60" s="12">
        <v>16905.766658</v>
      </c>
      <c r="G60" s="12">
        <v>1575.2175116000001</v>
      </c>
      <c r="H60" s="12">
        <v>109224.2850047</v>
      </c>
      <c r="I60" s="12">
        <v>46013.017076499018</v>
      </c>
      <c r="J60" s="15">
        <f t="shared" si="11"/>
        <v>0.79111190881514437</v>
      </c>
      <c r="K60" s="15">
        <f t="shared" si="12"/>
        <v>4.1391404485128591</v>
      </c>
      <c r="L60" s="15">
        <f t="shared" si="13"/>
        <v>9.2519158723543189</v>
      </c>
      <c r="M60" s="15">
        <f t="shared" si="14"/>
        <v>0.86205968607084948</v>
      </c>
      <c r="N60" s="15">
        <f t="shared" si="15"/>
        <v>59.774508694247217</v>
      </c>
      <c r="O60" s="15">
        <f t="shared" si="19"/>
        <v>25.181263389999614</v>
      </c>
      <c r="P60" s="15"/>
      <c r="Q60" s="15">
        <v>2.1000000000000001E-2</v>
      </c>
      <c r="R60" s="15">
        <v>0.54900000000000004</v>
      </c>
      <c r="S60" s="15">
        <v>-1.1659999999999999</v>
      </c>
      <c r="T60" s="15"/>
      <c r="U60" s="16">
        <f t="shared" si="17"/>
        <v>0.29040249489992492</v>
      </c>
      <c r="V60" s="16">
        <f t="shared" si="5"/>
        <v>0.64911531400226719</v>
      </c>
      <c r="W60" s="16">
        <f t="shared" si="5"/>
        <v>6.0482191097807822E-2</v>
      </c>
      <c r="X60" s="16">
        <f t="shared" si="8"/>
        <v>0.99999999999999989</v>
      </c>
      <c r="Y60" s="22">
        <f t="shared" si="18"/>
        <v>0.29194052496009926</v>
      </c>
      <c r="Z60" s="23">
        <f t="shared" si="9"/>
        <v>2.9194052496009926E-3</v>
      </c>
    </row>
    <row r="61" spans="1:26">
      <c r="A61" s="2" t="s">
        <v>59</v>
      </c>
      <c r="B61" s="2">
        <v>2005</v>
      </c>
      <c r="C61" s="12">
        <v>192798.426849999</v>
      </c>
      <c r="D61" s="12">
        <v>1899.7033530000001</v>
      </c>
      <c r="E61" s="12">
        <v>8219.6802496999899</v>
      </c>
      <c r="F61" s="12">
        <v>17547.657464</v>
      </c>
      <c r="G61" s="12">
        <v>1582.8749110000001</v>
      </c>
      <c r="H61" s="12">
        <v>111362.70616873</v>
      </c>
      <c r="I61" s="12">
        <v>52185.804703568981</v>
      </c>
      <c r="J61" s="15">
        <f t="shared" si="11"/>
        <v>0.985331355674394</v>
      </c>
      <c r="K61" s="15">
        <f t="shared" si="12"/>
        <v>4.2633544183921499</v>
      </c>
      <c r="L61" s="15">
        <f t="shared" si="13"/>
        <v>9.1015563512104922</v>
      </c>
      <c r="M61" s="15">
        <f t="shared" si="14"/>
        <v>0.82099991004154216</v>
      </c>
      <c r="N61" s="15">
        <f t="shared" si="15"/>
        <v>57.761211016193812</v>
      </c>
      <c r="O61" s="15">
        <f t="shared" si="19"/>
        <v>27.067546948487593</v>
      </c>
      <c r="P61" s="15"/>
      <c r="Q61" s="15">
        <v>0.27900000000000003</v>
      </c>
      <c r="R61" s="15">
        <v>-0.17899999999999999</v>
      </c>
      <c r="S61" s="15">
        <v>-0.92300000000000004</v>
      </c>
      <c r="T61" s="15"/>
      <c r="U61" s="16">
        <f t="shared" si="17"/>
        <v>0.30053441859814989</v>
      </c>
      <c r="V61" s="16">
        <f t="shared" si="5"/>
        <v>0.64159126310238268</v>
      </c>
      <c r="W61" s="16">
        <f t="shared" si="5"/>
        <v>5.7874318299467452E-2</v>
      </c>
      <c r="X61" s="16">
        <f t="shared" si="8"/>
        <v>1</v>
      </c>
      <c r="Y61" s="22">
        <f t="shared" si="18"/>
        <v>-8.4413729096851131E-2</v>
      </c>
      <c r="Z61" s="23">
        <f t="shared" si="9"/>
        <v>-8.4413729096851134E-4</v>
      </c>
    </row>
    <row r="62" spans="1:26">
      <c r="A62" s="2" t="s">
        <v>59</v>
      </c>
      <c r="B62" s="2">
        <v>2006</v>
      </c>
      <c r="C62" s="12">
        <v>214061.20209000001</v>
      </c>
      <c r="D62" s="12">
        <v>2162.9813760000002</v>
      </c>
      <c r="E62" s="12">
        <v>9462.7938219999905</v>
      </c>
      <c r="F62" s="12">
        <v>18664.5837519999</v>
      </c>
      <c r="G62" s="12">
        <v>1712.9124910999999</v>
      </c>
      <c r="H62" s="12">
        <v>122429.16888817</v>
      </c>
      <c r="I62" s="12">
        <v>59628.761760730136</v>
      </c>
      <c r="J62" s="15">
        <f t="shared" si="11"/>
        <v>1.0104499810715792</v>
      </c>
      <c r="K62" s="15">
        <f t="shared" si="12"/>
        <v>4.4206020192400155</v>
      </c>
      <c r="L62" s="15">
        <f t="shared" si="13"/>
        <v>8.7192744737332415</v>
      </c>
      <c r="M62" s="15">
        <f t="shared" si="14"/>
        <v>0.80019754835340129</v>
      </c>
      <c r="N62" s="15">
        <f t="shared" si="15"/>
        <v>57.193535163226741</v>
      </c>
      <c r="O62" s="15">
        <f t="shared" si="19"/>
        <v>27.855940814375035</v>
      </c>
      <c r="P62" s="15"/>
      <c r="Q62" s="15">
        <v>0.48199999999999998</v>
      </c>
      <c r="R62" s="15">
        <v>-0.14299999999999999</v>
      </c>
      <c r="S62" s="15">
        <v>-0.19800000000000001</v>
      </c>
      <c r="T62" s="15"/>
      <c r="U62" s="16">
        <f t="shared" si="17"/>
        <v>0.31711467285860362</v>
      </c>
      <c r="V62" s="16">
        <f t="shared" si="5"/>
        <v>0.62548265151850224</v>
      </c>
      <c r="W62" s="16">
        <f t="shared" si="5"/>
        <v>5.7402675622894146E-2</v>
      </c>
      <c r="X62" s="16">
        <f t="shared" si="8"/>
        <v>1</v>
      </c>
      <c r="Y62" s="22">
        <f t="shared" si="18"/>
        <v>5.2039523377368099E-2</v>
      </c>
      <c r="Z62" s="23">
        <f t="shared" si="9"/>
        <v>5.2039523377368096E-4</v>
      </c>
    </row>
    <row r="63" spans="1:26" s="9" customFormat="1">
      <c r="A63" s="9" t="s">
        <v>59</v>
      </c>
      <c r="B63" s="9">
        <v>2007</v>
      </c>
      <c r="C63" s="12">
        <v>214061.20209000001</v>
      </c>
      <c r="D63" s="12">
        <v>2162.9813760000002</v>
      </c>
      <c r="E63" s="12">
        <v>9462.7938219999905</v>
      </c>
      <c r="F63" s="12">
        <v>18664.5837519999</v>
      </c>
      <c r="G63" s="12">
        <v>1712.9124910999999</v>
      </c>
      <c r="H63" s="12">
        <v>122429.16888817</v>
      </c>
      <c r="I63" s="12">
        <v>59628.761760730136</v>
      </c>
      <c r="J63" s="15">
        <f t="shared" si="11"/>
        <v>1.0104499810715792</v>
      </c>
      <c r="K63" s="15">
        <f t="shared" si="12"/>
        <v>4.4206020192400155</v>
      </c>
      <c r="L63" s="15">
        <f t="shared" si="13"/>
        <v>8.7192744737332415</v>
      </c>
      <c r="M63" s="15">
        <f t="shared" si="14"/>
        <v>0.80019754835340129</v>
      </c>
      <c r="N63" s="15">
        <f t="shared" si="15"/>
        <v>57.193535163226741</v>
      </c>
      <c r="O63" s="15">
        <f>I63/$C63*100</f>
        <v>27.855940814375035</v>
      </c>
      <c r="P63" s="15"/>
      <c r="Q63" s="15">
        <v>9.5000000000000001E-2</v>
      </c>
      <c r="R63" s="15">
        <v>0.35199999999999998</v>
      </c>
      <c r="S63" s="15">
        <v>0.18</v>
      </c>
      <c r="T63" s="15"/>
      <c r="U63" s="16">
        <f t="shared" si="17"/>
        <v>0.31711467285860362</v>
      </c>
      <c r="V63" s="16">
        <f t="shared" ref="V63:W65" si="20">L63/($K63+$L63+$M63)</f>
        <v>0.62548265151850224</v>
      </c>
      <c r="W63" s="16">
        <f t="shared" si="20"/>
        <v>5.7402675622894146E-2</v>
      </c>
      <c r="X63" s="16">
        <f>SUM(U63:W63)</f>
        <v>1</v>
      </c>
      <c r="Y63" s="22">
        <f t="shared" si="18"/>
        <v>0.26062826886820112</v>
      </c>
      <c r="Z63" s="23">
        <f>Y63/100</f>
        <v>2.6062826886820113E-3</v>
      </c>
    </row>
    <row r="64" spans="1:26" s="9" customFormat="1">
      <c r="A64" s="9" t="s">
        <v>59</v>
      </c>
      <c r="B64" s="9">
        <v>2008</v>
      </c>
      <c r="C64" s="12">
        <v>214061.20209000001</v>
      </c>
      <c r="D64" s="12">
        <v>2162.9813760000002</v>
      </c>
      <c r="E64" s="12">
        <v>9462.7938219999905</v>
      </c>
      <c r="F64" s="12">
        <v>18664.5837519999</v>
      </c>
      <c r="G64" s="12">
        <v>1712.9124910999999</v>
      </c>
      <c r="H64" s="12">
        <v>122429.16888817</v>
      </c>
      <c r="I64" s="12">
        <v>59628.761760730136</v>
      </c>
      <c r="J64" s="15">
        <f t="shared" si="11"/>
        <v>1.0104499810715792</v>
      </c>
      <c r="K64" s="15">
        <f t="shared" si="12"/>
        <v>4.4206020192400155</v>
      </c>
      <c r="L64" s="15">
        <f t="shared" si="13"/>
        <v>8.7192744737332415</v>
      </c>
      <c r="M64" s="15">
        <f t="shared" si="14"/>
        <v>0.80019754835340129</v>
      </c>
      <c r="N64" s="15">
        <f t="shared" si="15"/>
        <v>57.193535163226741</v>
      </c>
      <c r="O64" s="15">
        <f>I64/$C64*100</f>
        <v>27.855940814375035</v>
      </c>
      <c r="P64" s="15"/>
      <c r="Q64" s="15">
        <v>-1.829</v>
      </c>
      <c r="R64" s="15">
        <v>-0.66500000000000004</v>
      </c>
      <c r="S64" s="15">
        <v>-4.8000000000000001E-2</v>
      </c>
      <c r="T64" s="15"/>
      <c r="U64" s="16">
        <f t="shared" si="17"/>
        <v>0.31711467285860362</v>
      </c>
      <c r="V64" s="16">
        <f t="shared" si="20"/>
        <v>0.62548265151850224</v>
      </c>
      <c r="W64" s="16">
        <f t="shared" si="20"/>
        <v>5.7402675622894146E-2</v>
      </c>
      <c r="X64" s="16">
        <f>SUM(U64:W64)</f>
        <v>1</v>
      </c>
      <c r="Y64" s="22">
        <f t="shared" si="18"/>
        <v>-0.9987040283480888</v>
      </c>
      <c r="Z64" s="23">
        <f>Y64/100</f>
        <v>-9.9870402834808872E-3</v>
      </c>
    </row>
    <row r="65" spans="1:26" s="9" customFormat="1">
      <c r="A65" s="83" t="s">
        <v>59</v>
      </c>
      <c r="B65" s="83">
        <v>2009</v>
      </c>
      <c r="C65" s="12">
        <v>214061.20209000001</v>
      </c>
      <c r="D65" s="12">
        <v>2162.9813760000002</v>
      </c>
      <c r="E65" s="12">
        <v>9462.7938219999905</v>
      </c>
      <c r="F65" s="12">
        <v>18664.5837519999</v>
      </c>
      <c r="G65" s="12">
        <v>1712.9124910999999</v>
      </c>
      <c r="H65" s="12">
        <v>122429.16888817</v>
      </c>
      <c r="I65" s="12">
        <v>59628.761760730136</v>
      </c>
      <c r="J65" s="15">
        <f>D65/$C65*100</f>
        <v>1.0104499810715792</v>
      </c>
      <c r="K65" s="15">
        <f>E65/$C65*100</f>
        <v>4.4206020192400155</v>
      </c>
      <c r="L65" s="15">
        <f>F65/$C65*100</f>
        <v>8.7192744737332415</v>
      </c>
      <c r="M65" s="15">
        <f>G65/$C65*100</f>
        <v>0.80019754835340129</v>
      </c>
      <c r="N65" s="15">
        <f>H65/$C65*100</f>
        <v>57.193535163226741</v>
      </c>
      <c r="O65" s="15">
        <f>I65/$C65*100</f>
        <v>27.855940814375035</v>
      </c>
      <c r="P65" s="15"/>
      <c r="Q65" s="15">
        <v>-3.5544666644390799</v>
      </c>
      <c r="R65" s="15">
        <v>-2.3609630545673101</v>
      </c>
      <c r="S65" s="15">
        <v>-0.41432398403132997</v>
      </c>
      <c r="T65" s="15"/>
      <c r="U65" s="16">
        <f>K65/($K65+$L65+$M65)</f>
        <v>0.31711467285860362</v>
      </c>
      <c r="V65" s="16">
        <f t="shared" si="20"/>
        <v>0.62548265151850224</v>
      </c>
      <c r="W65" s="16">
        <f t="shared" si="20"/>
        <v>5.7402675622894146E-2</v>
      </c>
      <c r="X65" s="16">
        <f>SUM(U65:W65)</f>
        <v>1</v>
      </c>
      <c r="Y65" s="22">
        <f>Q65*U65+V65*R65+W65*S65</f>
        <v>-2.6276982702465297</v>
      </c>
      <c r="Z65" s="23">
        <f>Y65/100</f>
        <v>-2.6276982702465299E-2</v>
      </c>
    </row>
    <row r="66" spans="1:26">
      <c r="C66" s="12" t="s">
        <v>41</v>
      </c>
      <c r="D66" s="12" t="s">
        <v>42</v>
      </c>
      <c r="E66" s="12" t="s">
        <v>43</v>
      </c>
      <c r="F66" s="12" t="s">
        <v>44</v>
      </c>
      <c r="G66" s="12" t="s">
        <v>45</v>
      </c>
      <c r="H66" s="12" t="s">
        <v>72</v>
      </c>
      <c r="I66" s="12" t="s">
        <v>46</v>
      </c>
      <c r="J66" s="15" t="s">
        <v>47</v>
      </c>
      <c r="K66" s="15" t="s">
        <v>48</v>
      </c>
      <c r="L66" s="15" t="s">
        <v>49</v>
      </c>
      <c r="M66" s="15" t="s">
        <v>50</v>
      </c>
      <c r="N66" s="15" t="s">
        <v>71</v>
      </c>
      <c r="O66" s="15" t="s">
        <v>51</v>
      </c>
      <c r="P66" s="15" t="s">
        <v>52</v>
      </c>
      <c r="Q66" s="15" t="s">
        <v>53</v>
      </c>
      <c r="R66" s="15" t="s">
        <v>54</v>
      </c>
      <c r="S66" s="15" t="s">
        <v>55</v>
      </c>
      <c r="T66" s="15" t="s">
        <v>56</v>
      </c>
      <c r="U66" s="16"/>
      <c r="V66" s="16"/>
      <c r="W66" s="16"/>
      <c r="X66" s="16"/>
      <c r="Y66" s="22"/>
      <c r="Z66" s="23"/>
    </row>
    <row r="67" spans="1:26">
      <c r="A67" s="2" t="s">
        <v>60</v>
      </c>
      <c r="B67" s="2">
        <v>1980</v>
      </c>
      <c r="C67" s="12">
        <v>109810.057969999</v>
      </c>
      <c r="D67" s="12">
        <v>303.540864</v>
      </c>
      <c r="E67" s="12">
        <v>4782.1842821</v>
      </c>
      <c r="F67" s="12">
        <v>8089.7087353999996</v>
      </c>
      <c r="G67" s="12">
        <v>1069.7634198999899</v>
      </c>
      <c r="H67" s="12">
        <v>54842.308426180003</v>
      </c>
      <c r="I67" s="12">
        <v>40722.552242419013</v>
      </c>
      <c r="J67" s="15">
        <f t="shared" ref="J67:J95" si="21">D67/$C67*100</f>
        <v>0.27642355318938983</v>
      </c>
      <c r="K67" s="15">
        <f t="shared" ref="K67:K95" si="22">E67/$C67*100</f>
        <v>4.3549601653124812</v>
      </c>
      <c r="L67" s="15">
        <f t="shared" ref="L67:L95" si="23">F67/$C67*100</f>
        <v>7.3670016070933801</v>
      </c>
      <c r="M67" s="15">
        <f t="shared" ref="M67:M95" si="24">G67/$C67*100</f>
        <v>0.97419438590248075</v>
      </c>
      <c r="N67" s="15">
        <f t="shared" si="15"/>
        <v>49.942882683081145</v>
      </c>
      <c r="O67" s="15">
        <f t="shared" ref="O67:O82" si="25">I67/$C67*100</f>
        <v>37.084537605421119</v>
      </c>
      <c r="P67" s="15"/>
      <c r="Q67" s="15">
        <v>-1.5680000000000001</v>
      </c>
      <c r="R67" s="15">
        <v>-0.63500000000000001</v>
      </c>
      <c r="S67" s="15">
        <v>-0.46</v>
      </c>
      <c r="T67" s="15"/>
      <c r="U67" s="16">
        <f>K67/($K67+$L67+$M67)</f>
        <v>0.34301406748707974</v>
      </c>
      <c r="V67" s="16">
        <f t="shared" si="5"/>
        <v>0.58025448925125478</v>
      </c>
      <c r="W67" s="16">
        <f t="shared" si="5"/>
        <v>7.6731443261665436E-2</v>
      </c>
      <c r="X67" s="16">
        <f t="shared" si="8"/>
        <v>1</v>
      </c>
      <c r="Y67" s="22">
        <f t="shared" ref="Y67:Y95" si="26">Q67*U67+V67*R67+W67*S67</f>
        <v>-0.94160412239465396</v>
      </c>
      <c r="Z67" s="23">
        <f t="shared" si="9"/>
        <v>-9.4160412239465401E-3</v>
      </c>
    </row>
    <row r="68" spans="1:26">
      <c r="A68" s="2" t="s">
        <v>60</v>
      </c>
      <c r="B68" s="2">
        <v>1981</v>
      </c>
      <c r="C68" s="12">
        <v>100295.192679999</v>
      </c>
      <c r="D68" s="12">
        <v>274.355456</v>
      </c>
      <c r="E68" s="12">
        <v>5319.6639558999996</v>
      </c>
      <c r="F68" s="12">
        <v>7473.0943864999899</v>
      </c>
      <c r="G68" s="12">
        <v>981.97109922000004</v>
      </c>
      <c r="H68" s="12">
        <v>46726.095872940001</v>
      </c>
      <c r="I68" s="12">
        <v>39520.01190943901</v>
      </c>
      <c r="J68" s="15">
        <f t="shared" si="21"/>
        <v>0.27354796243859486</v>
      </c>
      <c r="K68" s="15">
        <f t="shared" si="22"/>
        <v>5.3040069157380998</v>
      </c>
      <c r="L68" s="15">
        <f t="shared" si="23"/>
        <v>7.4510992868258228</v>
      </c>
      <c r="M68" s="15">
        <f t="shared" si="24"/>
        <v>0.97908092400108226</v>
      </c>
      <c r="N68" s="15">
        <f t="shared" si="15"/>
        <v>46.58856982510008</v>
      </c>
      <c r="O68" s="15">
        <f t="shared" si="25"/>
        <v>39.403695085896317</v>
      </c>
      <c r="P68" s="15"/>
      <c r="Q68" s="15">
        <v>-1.7410000000000001</v>
      </c>
      <c r="R68" s="15">
        <v>-3.097</v>
      </c>
      <c r="S68" s="15">
        <v>-0.39400000000000002</v>
      </c>
      <c r="T68" s="15"/>
      <c r="U68" s="16">
        <f>K68/($K68+$L68+$M68)</f>
        <v>0.38619008659631254</v>
      </c>
      <c r="V68" s="16">
        <f t="shared" si="5"/>
        <v>0.54252204503706825</v>
      </c>
      <c r="W68" s="16">
        <f t="shared" si="5"/>
        <v>7.1287868366619225E-2</v>
      </c>
      <c r="X68" s="16">
        <f t="shared" si="8"/>
        <v>1</v>
      </c>
      <c r="Y68" s="22">
        <f t="shared" si="26"/>
        <v>-2.3806351343804284</v>
      </c>
      <c r="Z68" s="23">
        <f t="shared" si="9"/>
        <v>-2.3806351343804284E-2</v>
      </c>
    </row>
    <row r="69" spans="1:26">
      <c r="A69" s="2" t="s">
        <v>60</v>
      </c>
      <c r="B69" s="2">
        <v>1982</v>
      </c>
      <c r="C69" s="12">
        <v>91279.941307999907</v>
      </c>
      <c r="D69" s="12">
        <v>349.629549</v>
      </c>
      <c r="E69" s="12">
        <v>5013.7428326999898</v>
      </c>
      <c r="F69" s="12">
        <v>6902.2993102999899</v>
      </c>
      <c r="G69" s="12">
        <v>1052.0341117</v>
      </c>
      <c r="H69" s="12">
        <v>43102.346170029901</v>
      </c>
      <c r="I69" s="12">
        <v>34859.889334270025</v>
      </c>
      <c r="J69" s="15">
        <f t="shared" si="21"/>
        <v>0.38302998883431355</v>
      </c>
      <c r="K69" s="15">
        <f t="shared" si="22"/>
        <v>5.4927104036827181</v>
      </c>
      <c r="L69" s="15">
        <f t="shared" si="23"/>
        <v>7.5616824588109841</v>
      </c>
      <c r="M69" s="15">
        <f t="shared" si="24"/>
        <v>1.1525359204057664</v>
      </c>
      <c r="N69" s="15">
        <f t="shared" si="15"/>
        <v>47.219953861048715</v>
      </c>
      <c r="O69" s="15">
        <f t="shared" si="25"/>
        <v>38.190087367217508</v>
      </c>
      <c r="P69" s="15"/>
      <c r="Q69" s="15">
        <v>-6.2510000000000003</v>
      </c>
      <c r="R69" s="15">
        <v>-2.5110000000000001</v>
      </c>
      <c r="S69" s="15">
        <v>-0.40100000000000002</v>
      </c>
      <c r="T69" s="15"/>
      <c r="U69" s="16">
        <f>K69/($K69+$L69+$M69)</f>
        <v>0.38662194254779109</v>
      </c>
      <c r="V69" s="16">
        <f t="shared" si="5"/>
        <v>0.53225314030663651</v>
      </c>
      <c r="W69" s="16">
        <f t="shared" si="5"/>
        <v>8.1124917145572337E-2</v>
      </c>
      <c r="X69" s="16">
        <f t="shared" si="8"/>
        <v>1</v>
      </c>
      <c r="Y69" s="22">
        <f t="shared" si="26"/>
        <v>-3.7857924899515814</v>
      </c>
      <c r="Z69" s="23">
        <f t="shared" si="9"/>
        <v>-3.785792489951581E-2</v>
      </c>
    </row>
    <row r="70" spans="1:26">
      <c r="A70" s="2" t="s">
        <v>60</v>
      </c>
      <c r="B70" s="2">
        <v>1983</v>
      </c>
      <c r="C70" s="12">
        <v>89889.432723999897</v>
      </c>
      <c r="D70" s="12">
        <v>447.52852300000001</v>
      </c>
      <c r="E70" s="12">
        <v>5457.8137561000003</v>
      </c>
      <c r="F70" s="12">
        <v>7234.8086633000003</v>
      </c>
      <c r="G70" s="12">
        <v>1077.7625275999901</v>
      </c>
      <c r="H70" s="12">
        <v>42425.955563169897</v>
      </c>
      <c r="I70" s="12">
        <v>33245.563690830008</v>
      </c>
      <c r="J70" s="15">
        <f t="shared" si="21"/>
        <v>0.49786555486906836</v>
      </c>
      <c r="K70" s="15">
        <f t="shared" si="22"/>
        <v>6.071696739769056</v>
      </c>
      <c r="L70" s="15">
        <f t="shared" si="23"/>
        <v>8.0485641571618824</v>
      </c>
      <c r="M70" s="15">
        <f t="shared" si="24"/>
        <v>1.1989869052897411</v>
      </c>
      <c r="N70" s="15">
        <f t="shared" si="15"/>
        <v>47.197934481838644</v>
      </c>
      <c r="O70" s="15">
        <f t="shared" si="25"/>
        <v>36.984952161071604</v>
      </c>
      <c r="P70" s="15"/>
      <c r="Q70" s="15">
        <v>-4.8460000000000001</v>
      </c>
      <c r="R70" s="15">
        <v>-1.1719999999999999</v>
      </c>
      <c r="S70" s="15">
        <v>-1.486</v>
      </c>
      <c r="T70" s="15"/>
      <c r="U70" s="16">
        <f>K70/($K70+$L70+$M70)</f>
        <v>0.39634431260318814</v>
      </c>
      <c r="V70" s="16">
        <f t="shared" si="5"/>
        <v>0.52538899174900489</v>
      </c>
      <c r="W70" s="16">
        <f t="shared" si="5"/>
        <v>7.8266695647806916E-2</v>
      </c>
      <c r="X70" s="16">
        <f t="shared" si="8"/>
        <v>1</v>
      </c>
      <c r="Y70" s="22">
        <f t="shared" si="26"/>
        <v>-2.6527447469375249</v>
      </c>
      <c r="Z70" s="23">
        <f t="shared" si="9"/>
        <v>-2.652744746937525E-2</v>
      </c>
    </row>
    <row r="71" spans="1:26">
      <c r="A71" s="2" t="s">
        <v>60</v>
      </c>
      <c r="B71" s="2">
        <v>1984</v>
      </c>
      <c r="C71" s="12">
        <v>91810.467373000007</v>
      </c>
      <c r="D71" s="12">
        <v>312.23430400000001</v>
      </c>
      <c r="E71" s="12">
        <v>7359.1908038000001</v>
      </c>
      <c r="F71" s="12">
        <v>7634.0535928999998</v>
      </c>
      <c r="G71" s="12">
        <v>1019.5664832</v>
      </c>
      <c r="H71" s="12">
        <v>42869.415049479998</v>
      </c>
      <c r="I71" s="12">
        <v>32616.007139620018</v>
      </c>
      <c r="J71" s="15">
        <f t="shared" si="21"/>
        <v>0.34008573633709999</v>
      </c>
      <c r="K71" s="15">
        <f t="shared" si="22"/>
        <v>8.0156337445725931</v>
      </c>
      <c r="L71" s="15">
        <f t="shared" si="23"/>
        <v>8.3150144110311466</v>
      </c>
      <c r="M71" s="15">
        <f t="shared" si="24"/>
        <v>1.1105122459052401</v>
      </c>
      <c r="N71" s="15">
        <f t="shared" si="15"/>
        <v>46.693385053050292</v>
      </c>
      <c r="O71" s="15">
        <f t="shared" si="25"/>
        <v>35.525368809103639</v>
      </c>
      <c r="P71" s="15"/>
      <c r="Q71" s="15">
        <v>-1.1279999999999999</v>
      </c>
      <c r="R71" s="15">
        <v>-2.101</v>
      </c>
      <c r="S71" s="15">
        <v>-1.3680000000000001</v>
      </c>
      <c r="T71" s="15"/>
      <c r="U71" s="16">
        <f t="shared" ref="U71:W86" si="27">K71/($K71+$L71+$M71)</f>
        <v>0.45958144756693448</v>
      </c>
      <c r="V71" s="16">
        <f t="shared" si="27"/>
        <v>0.47674662806906731</v>
      </c>
      <c r="W71" s="16">
        <f t="shared" si="27"/>
        <v>6.3671924363998184E-2</v>
      </c>
      <c r="X71" s="16">
        <f t="shared" si="8"/>
        <v>0.99999999999999989</v>
      </c>
      <c r="Y71" s="22">
        <f t="shared" si="26"/>
        <v>-1.607155730958562</v>
      </c>
      <c r="Z71" s="23">
        <f t="shared" si="9"/>
        <v>-1.6071557309585621E-2</v>
      </c>
    </row>
    <row r="72" spans="1:26">
      <c r="A72" s="2" t="s">
        <v>60</v>
      </c>
      <c r="B72" s="2">
        <v>1985</v>
      </c>
      <c r="C72" s="12">
        <v>96043.150687999907</v>
      </c>
      <c r="D72" s="12">
        <v>783.05670399999894</v>
      </c>
      <c r="E72" s="12">
        <v>8449.7655365999908</v>
      </c>
      <c r="F72" s="12">
        <v>8321.8732056999906</v>
      </c>
      <c r="G72" s="12">
        <v>1103.7159078</v>
      </c>
      <c r="H72" s="12">
        <v>45323.528478840002</v>
      </c>
      <c r="I72" s="12">
        <v>32061.210855059919</v>
      </c>
      <c r="J72" s="15">
        <f t="shared" si="21"/>
        <v>0.81531759255148817</v>
      </c>
      <c r="K72" s="15">
        <f t="shared" si="22"/>
        <v>8.797884571747753</v>
      </c>
      <c r="L72" s="15">
        <f t="shared" si="23"/>
        <v>8.6647232479221081</v>
      </c>
      <c r="M72" s="15">
        <f t="shared" si="24"/>
        <v>1.1491875265373854</v>
      </c>
      <c r="N72" s="15">
        <f t="shared" si="15"/>
        <v>47.190797213718376</v>
      </c>
      <c r="O72" s="15">
        <f t="shared" si="25"/>
        <v>33.382089847522884</v>
      </c>
      <c r="P72" s="15"/>
      <c r="Q72" s="15">
        <v>-0.23599999999999999</v>
      </c>
      <c r="R72" s="15">
        <v>-1.72</v>
      </c>
      <c r="S72" s="15">
        <v>0.04</v>
      </c>
      <c r="T72" s="15"/>
      <c r="U72" s="16">
        <f t="shared" si="27"/>
        <v>0.47270477716383252</v>
      </c>
      <c r="V72" s="16">
        <f t="shared" si="27"/>
        <v>0.46555010340191733</v>
      </c>
      <c r="W72" s="16">
        <f t="shared" si="27"/>
        <v>6.1745119434250026E-2</v>
      </c>
      <c r="X72" s="16">
        <f t="shared" ref="X72:X124" si="28">SUM(U72:W72)</f>
        <v>0.99999999999999978</v>
      </c>
      <c r="Y72" s="22">
        <f t="shared" si="26"/>
        <v>-0.90983470048459225</v>
      </c>
      <c r="Z72" s="23">
        <f t="shared" ref="Z72:Z124" si="29">Y72/100</f>
        <v>-9.098347004845922E-3</v>
      </c>
    </row>
    <row r="73" spans="1:26">
      <c r="A73" s="2" t="s">
        <v>60</v>
      </c>
      <c r="B73" s="2">
        <v>1986</v>
      </c>
      <c r="C73" s="12">
        <v>117404.20959</v>
      </c>
      <c r="D73" s="12">
        <v>664.64416000000006</v>
      </c>
      <c r="E73" s="12">
        <v>8812.9715921000006</v>
      </c>
      <c r="F73" s="12">
        <v>10499.757502</v>
      </c>
      <c r="G73" s="12">
        <v>1537.4156137</v>
      </c>
      <c r="H73" s="12">
        <v>59934.988453539903</v>
      </c>
      <c r="I73" s="12">
        <v>35954.432268660086</v>
      </c>
      <c r="J73" s="15">
        <f t="shared" si="21"/>
        <v>0.56611612336650974</v>
      </c>
      <c r="K73" s="15">
        <f t="shared" si="22"/>
        <v>7.5065209525933829</v>
      </c>
      <c r="L73" s="15">
        <f t="shared" si="23"/>
        <v>8.9432547083851119</v>
      </c>
      <c r="M73" s="15">
        <f t="shared" si="24"/>
        <v>1.3095063789185892</v>
      </c>
      <c r="N73" s="15">
        <f t="shared" si="15"/>
        <v>51.050118784365054</v>
      </c>
      <c r="O73" s="15">
        <f t="shared" si="25"/>
        <v>30.62448305237135</v>
      </c>
      <c r="P73" s="15"/>
      <c r="Q73" s="15">
        <v>8.3000000000000004E-2</v>
      </c>
      <c r="R73" s="15">
        <v>-0.86499999999999999</v>
      </c>
      <c r="S73" s="15">
        <v>-0.89400000000000002</v>
      </c>
      <c r="T73" s="15"/>
      <c r="U73" s="16">
        <f t="shared" si="27"/>
        <v>0.42268155524134488</v>
      </c>
      <c r="V73" s="16">
        <f t="shared" si="27"/>
        <v>0.50358199663103831</v>
      </c>
      <c r="W73" s="16">
        <f t="shared" si="27"/>
        <v>7.3736448127616872E-2</v>
      </c>
      <c r="X73" s="16">
        <f t="shared" si="28"/>
        <v>1</v>
      </c>
      <c r="Y73" s="22">
        <f t="shared" si="26"/>
        <v>-0.46643624262690597</v>
      </c>
      <c r="Z73" s="23">
        <f t="shared" si="29"/>
        <v>-4.66436242626906E-3</v>
      </c>
    </row>
    <row r="74" spans="1:26">
      <c r="A74" s="2" t="s">
        <v>60</v>
      </c>
      <c r="B74" s="2">
        <v>1987</v>
      </c>
      <c r="C74" s="12">
        <v>140569.53605</v>
      </c>
      <c r="D74" s="12">
        <v>850.16646400000002</v>
      </c>
      <c r="E74" s="12">
        <v>9864.8547029000001</v>
      </c>
      <c r="F74" s="12">
        <v>13442.014289000001</v>
      </c>
      <c r="G74" s="12">
        <v>2118.0784935000001</v>
      </c>
      <c r="H74" s="12">
        <v>75590.818596169906</v>
      </c>
      <c r="I74" s="12">
        <v>38703.603504430088</v>
      </c>
      <c r="J74" s="15">
        <f t="shared" si="21"/>
        <v>0.6048013587365042</v>
      </c>
      <c r="K74" s="15">
        <f t="shared" si="22"/>
        <v>7.0177756718149169</v>
      </c>
      <c r="L74" s="15">
        <f t="shared" si="23"/>
        <v>9.5625372799258113</v>
      </c>
      <c r="M74" s="15">
        <f t="shared" si="24"/>
        <v>1.5067834418594144</v>
      </c>
      <c r="N74" s="15">
        <f t="shared" si="15"/>
        <v>53.774680290103952</v>
      </c>
      <c r="O74" s="15">
        <f t="shared" si="25"/>
        <v>27.533421957559405</v>
      </c>
      <c r="P74" s="15"/>
      <c r="Q74" s="15">
        <v>0.35</v>
      </c>
      <c r="R74" s="15">
        <v>2.8000000000000001E-2</v>
      </c>
      <c r="S74" s="15">
        <v>-1.17</v>
      </c>
      <c r="T74" s="15"/>
      <c r="U74" s="16">
        <f t="shared" si="27"/>
        <v>0.38799901980386714</v>
      </c>
      <c r="V74" s="16">
        <f t="shared" si="27"/>
        <v>0.52869388606284951</v>
      </c>
      <c r="W74" s="16">
        <f t="shared" si="27"/>
        <v>8.3307094133283202E-2</v>
      </c>
      <c r="X74" s="16">
        <f t="shared" si="28"/>
        <v>0.99999999999999978</v>
      </c>
      <c r="Y74" s="22">
        <f t="shared" si="26"/>
        <v>5.3133785605171943E-2</v>
      </c>
      <c r="Z74" s="23">
        <f t="shared" si="29"/>
        <v>5.3133785605171942E-4</v>
      </c>
    </row>
    <row r="75" spans="1:26">
      <c r="A75" s="2" t="s">
        <v>60</v>
      </c>
      <c r="B75" s="2">
        <v>1988</v>
      </c>
      <c r="C75" s="12">
        <v>159071.36462000001</v>
      </c>
      <c r="D75" s="12">
        <v>928.09049600000003</v>
      </c>
      <c r="E75" s="12">
        <v>11314.109253000001</v>
      </c>
      <c r="F75" s="12">
        <v>16413.6841419999</v>
      </c>
      <c r="G75" s="12">
        <v>2850.7798121000001</v>
      </c>
      <c r="H75" s="12">
        <v>85284.378149740005</v>
      </c>
      <c r="I75" s="12">
        <v>42280.322767160105</v>
      </c>
      <c r="J75" s="15">
        <f t="shared" si="21"/>
        <v>0.58344284542795166</v>
      </c>
      <c r="K75" s="15">
        <f t="shared" si="22"/>
        <v>7.1125996058611047</v>
      </c>
      <c r="L75" s="15">
        <f t="shared" si="23"/>
        <v>10.318440519580612</v>
      </c>
      <c r="M75" s="15">
        <f t="shared" si="24"/>
        <v>1.7921389050192207</v>
      </c>
      <c r="N75" s="15">
        <f t="shared" si="15"/>
        <v>53.613909928712097</v>
      </c>
      <c r="O75" s="15">
        <f t="shared" si="25"/>
        <v>26.579468195399013</v>
      </c>
      <c r="P75" s="15"/>
      <c r="Q75" s="15">
        <v>1.417</v>
      </c>
      <c r="R75" s="15">
        <v>2.3180000000000001</v>
      </c>
      <c r="S75" s="15">
        <v>1.103</v>
      </c>
      <c r="T75" s="15"/>
      <c r="U75" s="16">
        <f t="shared" si="27"/>
        <v>0.37000121543843084</v>
      </c>
      <c r="V75" s="16">
        <f t="shared" si="27"/>
        <v>0.53677076529485934</v>
      </c>
      <c r="W75" s="16">
        <f t="shared" si="27"/>
        <v>9.3228019266709608E-2</v>
      </c>
      <c r="X75" s="16">
        <f t="shared" si="28"/>
        <v>0.99999999999999978</v>
      </c>
      <c r="Y75" s="22">
        <f t="shared" si="26"/>
        <v>1.8713568614809211</v>
      </c>
      <c r="Z75" s="23">
        <f t="shared" si="29"/>
        <v>1.871356861480921E-2</v>
      </c>
    </row>
    <row r="76" spans="1:26">
      <c r="A76" s="2" t="s">
        <v>60</v>
      </c>
      <c r="B76" s="2">
        <v>1989</v>
      </c>
      <c r="C76" s="12">
        <v>169536.52041</v>
      </c>
      <c r="D76" s="12">
        <v>1383.0370559999899</v>
      </c>
      <c r="E76" s="12">
        <v>11447.742209</v>
      </c>
      <c r="F76" s="12">
        <v>17133.761036</v>
      </c>
      <c r="G76" s="12">
        <v>3343.0667095999902</v>
      </c>
      <c r="H76" s="12">
        <v>91219.543843570005</v>
      </c>
      <c r="I76" s="12">
        <v>45009.369555830024</v>
      </c>
      <c r="J76" s="15">
        <f t="shared" si="21"/>
        <v>0.81577529882960398</v>
      </c>
      <c r="K76" s="15">
        <f t="shared" si="22"/>
        <v>6.7523753473972814</v>
      </c>
      <c r="L76" s="15">
        <f t="shared" si="23"/>
        <v>10.106236104506824</v>
      </c>
      <c r="M76" s="15">
        <f t="shared" si="24"/>
        <v>1.971885881292867</v>
      </c>
      <c r="N76" s="15">
        <f t="shared" si="15"/>
        <v>53.805247166196693</v>
      </c>
      <c r="O76" s="15">
        <f t="shared" si="25"/>
        <v>26.548480201776737</v>
      </c>
      <c r="P76" s="15"/>
      <c r="Q76" s="15">
        <v>2.012</v>
      </c>
      <c r="R76" s="15">
        <v>1.7130000000000001</v>
      </c>
      <c r="S76" s="15">
        <v>1.899</v>
      </c>
      <c r="T76" s="15"/>
      <c r="U76" s="16">
        <f t="shared" si="27"/>
        <v>0.35858720180976172</v>
      </c>
      <c r="V76" s="16">
        <f t="shared" si="27"/>
        <v>0.53669512417445142</v>
      </c>
      <c r="W76" s="16">
        <f t="shared" si="27"/>
        <v>0.10471767401578702</v>
      </c>
      <c r="X76" s="16">
        <f t="shared" si="28"/>
        <v>1</v>
      </c>
      <c r="Y76" s="22">
        <f t="shared" si="26"/>
        <v>1.8396950607080556</v>
      </c>
      <c r="Z76" s="23">
        <f t="shared" si="29"/>
        <v>1.8396950607080555E-2</v>
      </c>
    </row>
    <row r="77" spans="1:26">
      <c r="A77" s="2" t="s">
        <v>60</v>
      </c>
      <c r="B77" s="2">
        <v>1990</v>
      </c>
      <c r="C77" s="12">
        <v>205746.88365</v>
      </c>
      <c r="D77" s="12">
        <v>1407.8665800000001</v>
      </c>
      <c r="E77" s="12">
        <v>12454.972046000001</v>
      </c>
      <c r="F77" s="12">
        <v>20377.2771189999</v>
      </c>
      <c r="G77" s="12">
        <v>4095.9852246</v>
      </c>
      <c r="H77" s="12">
        <v>114962.02107931</v>
      </c>
      <c r="I77" s="12">
        <v>52448.761601090097</v>
      </c>
      <c r="J77" s="15">
        <f t="shared" si="21"/>
        <v>0.68427115639571445</v>
      </c>
      <c r="K77" s="15">
        <f t="shared" si="22"/>
        <v>6.0535410427831291</v>
      </c>
      <c r="L77" s="15">
        <f t="shared" si="23"/>
        <v>9.9040514040854575</v>
      </c>
      <c r="M77" s="15">
        <f t="shared" si="24"/>
        <v>1.9907884639301556</v>
      </c>
      <c r="N77" s="15">
        <f t="shared" si="15"/>
        <v>55.875461654561008</v>
      </c>
      <c r="O77" s="15">
        <f t="shared" si="25"/>
        <v>25.491886278244536</v>
      </c>
      <c r="P77" s="15"/>
      <c r="Q77" s="15">
        <v>1.0609999999999999</v>
      </c>
      <c r="R77" s="15">
        <v>0.88</v>
      </c>
      <c r="S77" s="15">
        <v>2.9540000000000002</v>
      </c>
      <c r="T77" s="15"/>
      <c r="U77" s="16">
        <f t="shared" si="27"/>
        <v>0.33727504853326257</v>
      </c>
      <c r="V77" s="16">
        <f t="shared" si="27"/>
        <v>0.55180751140213602</v>
      </c>
      <c r="W77" s="16">
        <f t="shared" si="27"/>
        <v>0.11091744006460141</v>
      </c>
      <c r="X77" s="16">
        <f t="shared" si="28"/>
        <v>1</v>
      </c>
      <c r="Y77" s="22">
        <f t="shared" si="26"/>
        <v>1.1710895544785038</v>
      </c>
      <c r="Z77" s="23">
        <f t="shared" si="29"/>
        <v>1.1710895544785039E-2</v>
      </c>
    </row>
    <row r="78" spans="1:26">
      <c r="A78" s="2" t="s">
        <v>60</v>
      </c>
      <c r="B78" s="2">
        <v>1991</v>
      </c>
      <c r="C78" s="12">
        <v>208658.78367</v>
      </c>
      <c r="D78" s="12">
        <v>1372.486144</v>
      </c>
      <c r="E78" s="12">
        <v>12622.528372999899</v>
      </c>
      <c r="F78" s="12">
        <v>18671.247554000001</v>
      </c>
      <c r="G78" s="12">
        <v>4330.7072871999899</v>
      </c>
      <c r="H78" s="12">
        <v>119200.959225339</v>
      </c>
      <c r="I78" s="12">
        <v>52460.855086461132</v>
      </c>
      <c r="J78" s="15">
        <f t="shared" si="21"/>
        <v>0.65776581261521538</v>
      </c>
      <c r="K78" s="15">
        <f t="shared" si="22"/>
        <v>6.0493635355235265</v>
      </c>
      <c r="L78" s="15">
        <f t="shared" si="23"/>
        <v>8.9482202596987861</v>
      </c>
      <c r="M78" s="15">
        <f t="shared" si="24"/>
        <v>2.0754972357402077</v>
      </c>
      <c r="N78" s="15">
        <f t="shared" si="15"/>
        <v>57.127218480224059</v>
      </c>
      <c r="O78" s="15">
        <f t="shared" si="25"/>
        <v>25.141934676198208</v>
      </c>
      <c r="P78" s="15"/>
      <c r="Q78" s="15">
        <v>-1.84</v>
      </c>
      <c r="R78" s="15">
        <v>-1.9390000000000001</v>
      </c>
      <c r="S78" s="15">
        <v>2.706</v>
      </c>
      <c r="T78" s="15"/>
      <c r="U78" s="16">
        <f t="shared" si="27"/>
        <v>0.35432172579470766</v>
      </c>
      <c r="V78" s="16">
        <f t="shared" si="27"/>
        <v>0.52411279741898564</v>
      </c>
      <c r="W78" s="16">
        <f t="shared" si="27"/>
        <v>0.12156547678630672</v>
      </c>
      <c r="X78" s="16">
        <f t="shared" si="28"/>
        <v>1</v>
      </c>
      <c r="Y78" s="22">
        <f t="shared" si="26"/>
        <v>-1.3392505094739295</v>
      </c>
      <c r="Z78" s="23">
        <f t="shared" si="29"/>
        <v>-1.3392505094739295E-2</v>
      </c>
    </row>
    <row r="79" spans="1:26">
      <c r="A79" s="2" t="s">
        <v>60</v>
      </c>
      <c r="B79" s="2">
        <v>1992</v>
      </c>
      <c r="C79" s="12">
        <v>227186.04469000001</v>
      </c>
      <c r="D79" s="12">
        <v>1396.8109420000001</v>
      </c>
      <c r="E79" s="12">
        <v>14162.475417</v>
      </c>
      <c r="F79" s="12">
        <v>20836.560320000001</v>
      </c>
      <c r="G79" s="12">
        <v>4217.1679924</v>
      </c>
      <c r="H79" s="12">
        <v>128771.67513703</v>
      </c>
      <c r="I79" s="12">
        <v>57801.354881569991</v>
      </c>
      <c r="J79" s="15">
        <f t="shared" si="21"/>
        <v>0.61483131321115125</v>
      </c>
      <c r="K79" s="15">
        <f t="shared" si="22"/>
        <v>6.2338668012487242</v>
      </c>
      <c r="L79" s="15">
        <f t="shared" si="23"/>
        <v>9.171584614024999</v>
      </c>
      <c r="M79" s="15">
        <f t="shared" si="24"/>
        <v>1.8562619011895785</v>
      </c>
      <c r="N79" s="15">
        <f t="shared" si="15"/>
        <v>56.681155443654816</v>
      </c>
      <c r="O79" s="15">
        <f t="shared" si="25"/>
        <v>25.442299926670724</v>
      </c>
      <c r="P79" s="15"/>
      <c r="Q79" s="15">
        <v>-1.2490000000000001</v>
      </c>
      <c r="R79" s="15">
        <v>-2.87</v>
      </c>
      <c r="S79" s="15">
        <v>0.96799999999999997</v>
      </c>
      <c r="T79" s="15"/>
      <c r="U79" s="16">
        <f t="shared" si="27"/>
        <v>0.36113835787686227</v>
      </c>
      <c r="V79" s="16">
        <f t="shared" si="27"/>
        <v>0.53132527726999323</v>
      </c>
      <c r="W79" s="16">
        <f t="shared" si="27"/>
        <v>0.10753636485314437</v>
      </c>
      <c r="X79" s="16">
        <f t="shared" si="28"/>
        <v>0.99999999999999989</v>
      </c>
      <c r="Y79" s="22">
        <f t="shared" si="26"/>
        <v>-1.871870153575238</v>
      </c>
      <c r="Z79" s="23">
        <f t="shared" si="29"/>
        <v>-1.8718701535752381E-2</v>
      </c>
    </row>
    <row r="80" spans="1:26">
      <c r="A80" s="2" t="s">
        <v>60</v>
      </c>
      <c r="B80" s="2">
        <v>1993</v>
      </c>
      <c r="C80" s="12">
        <v>201916.03588000001</v>
      </c>
      <c r="D80" s="12">
        <v>1602.028049</v>
      </c>
      <c r="E80" s="12">
        <v>14450.893931000001</v>
      </c>
      <c r="F80" s="12">
        <v>19174.644052</v>
      </c>
      <c r="G80" s="12">
        <v>4126.5388394000001</v>
      </c>
      <c r="H80" s="12">
        <v>106910.342359699</v>
      </c>
      <c r="I80" s="12">
        <v>55651.588648901001</v>
      </c>
      <c r="J80" s="15">
        <f t="shared" si="21"/>
        <v>0.79341298575814723</v>
      </c>
      <c r="K80" s="15">
        <f t="shared" si="22"/>
        <v>7.1568827448594812</v>
      </c>
      <c r="L80" s="15">
        <f t="shared" si="23"/>
        <v>9.4963453340553965</v>
      </c>
      <c r="M80" s="15">
        <f t="shared" si="24"/>
        <v>2.0436904980902204</v>
      </c>
      <c r="N80" s="15">
        <f t="shared" si="15"/>
        <v>52.947920601628937</v>
      </c>
      <c r="O80" s="15">
        <f t="shared" si="25"/>
        <v>27.561747835607814</v>
      </c>
      <c r="P80" s="15"/>
      <c r="Q80" s="15">
        <v>-1.3959999999999999</v>
      </c>
      <c r="R80" s="15">
        <v>-2.1459999999999999</v>
      </c>
      <c r="S80" s="15">
        <v>-0.83699999999999997</v>
      </c>
      <c r="T80" s="15"/>
      <c r="U80" s="16">
        <f t="shared" si="27"/>
        <v>0.3827840783166036</v>
      </c>
      <c r="V80" s="16">
        <f t="shared" si="27"/>
        <v>0.50790964804942396</v>
      </c>
      <c r="W80" s="16">
        <f t="shared" si="27"/>
        <v>0.10930627363397236</v>
      </c>
      <c r="X80" s="16">
        <f t="shared" si="28"/>
        <v>0.99999999999999989</v>
      </c>
      <c r="Y80" s="22">
        <f t="shared" si="26"/>
        <v>-1.7158300290756772</v>
      </c>
      <c r="Z80" s="23">
        <f t="shared" si="29"/>
        <v>-1.7158300290756771E-2</v>
      </c>
    </row>
    <row r="81" spans="1:26">
      <c r="A81" s="2" t="s">
        <v>60</v>
      </c>
      <c r="B81" s="2">
        <v>1994</v>
      </c>
      <c r="C81" s="12">
        <v>228746.10983</v>
      </c>
      <c r="D81" s="12">
        <v>2168.0364129999898</v>
      </c>
      <c r="E81" s="12">
        <v>16358.643321</v>
      </c>
      <c r="F81" s="12">
        <v>22871.8396509999</v>
      </c>
      <c r="G81" s="12">
        <v>4542.8178902</v>
      </c>
      <c r="H81" s="12">
        <v>121960.84159938</v>
      </c>
      <c r="I81" s="12">
        <v>60843.930955420103</v>
      </c>
      <c r="J81" s="15">
        <f t="shared" si="21"/>
        <v>0.94779159943364077</v>
      </c>
      <c r="K81" s="15">
        <f t="shared" si="22"/>
        <v>7.1514411034825685</v>
      </c>
      <c r="L81" s="15">
        <f t="shared" si="23"/>
        <v>9.9987884681395638</v>
      </c>
      <c r="M81" s="15">
        <f t="shared" si="24"/>
        <v>1.985965091854957</v>
      </c>
      <c r="N81" s="15">
        <f t="shared" si="15"/>
        <v>53.317121628874517</v>
      </c>
      <c r="O81" s="15">
        <f t="shared" si="25"/>
        <v>26.598892108214745</v>
      </c>
      <c r="P81" s="15"/>
      <c r="Q81" s="15">
        <v>-0.44400000000000001</v>
      </c>
      <c r="R81" s="15">
        <v>-0.22600000000000001</v>
      </c>
      <c r="S81" s="15">
        <v>-1.0960000000000001</v>
      </c>
      <c r="T81" s="15"/>
      <c r="U81" s="16">
        <f t="shared" si="27"/>
        <v>0.37371281120648542</v>
      </c>
      <c r="V81" s="16">
        <f t="shared" si="27"/>
        <v>0.5225066239121734</v>
      </c>
      <c r="W81" s="16">
        <f t="shared" si="27"/>
        <v>0.10378056488134106</v>
      </c>
      <c r="X81" s="16">
        <f t="shared" si="28"/>
        <v>0.99999999999999978</v>
      </c>
      <c r="Y81" s="22">
        <f t="shared" si="26"/>
        <v>-0.3977584842897805</v>
      </c>
      <c r="Z81" s="23">
        <f t="shared" si="29"/>
        <v>-3.9775848428978047E-3</v>
      </c>
    </row>
    <row r="82" spans="1:26">
      <c r="A82" s="2" t="s">
        <v>60</v>
      </c>
      <c r="B82" s="2">
        <v>1995</v>
      </c>
      <c r="C82" s="12">
        <v>277821.67196000001</v>
      </c>
      <c r="D82" s="12">
        <v>2640.2175999999899</v>
      </c>
      <c r="E82" s="12">
        <v>16836.107405999901</v>
      </c>
      <c r="F82" s="12">
        <v>26109.758966000001</v>
      </c>
      <c r="G82" s="12">
        <v>5641.6511202000002</v>
      </c>
      <c r="H82" s="12">
        <v>149660.65009010001</v>
      </c>
      <c r="I82" s="12">
        <v>76933.286777700094</v>
      </c>
      <c r="J82" s="15">
        <f t="shared" si="21"/>
        <v>0.95032816604030856</v>
      </c>
      <c r="K82" s="15">
        <f t="shared" si="22"/>
        <v>6.0600410641916795</v>
      </c>
      <c r="L82" s="15">
        <f t="shared" si="23"/>
        <v>9.3980281602218607</v>
      </c>
      <c r="M82" s="15">
        <f t="shared" si="24"/>
        <v>2.0306735181596163</v>
      </c>
      <c r="N82" s="15">
        <f t="shared" si="15"/>
        <v>53.869321653081023</v>
      </c>
      <c r="O82" s="15">
        <f t="shared" si="25"/>
        <v>27.69160743830551</v>
      </c>
      <c r="P82" s="15"/>
      <c r="Q82" s="15">
        <v>-1.139</v>
      </c>
      <c r="R82" s="15">
        <v>-0.05</v>
      </c>
      <c r="S82" s="15">
        <v>-0.53400000000000003</v>
      </c>
      <c r="T82" s="15"/>
      <c r="U82" s="16">
        <f t="shared" si="27"/>
        <v>0.34651096155926719</v>
      </c>
      <c r="V82" s="16">
        <f t="shared" si="27"/>
        <v>0.53737585934888699</v>
      </c>
      <c r="W82" s="16">
        <f t="shared" si="27"/>
        <v>0.11611317909184586</v>
      </c>
      <c r="X82" s="16">
        <f t="shared" si="28"/>
        <v>1</v>
      </c>
      <c r="Y82" s="22">
        <f t="shared" si="26"/>
        <v>-0.48354921581849541</v>
      </c>
      <c r="Z82" s="23">
        <f t="shared" si="29"/>
        <v>-4.8354921581849541E-3</v>
      </c>
    </row>
    <row r="83" spans="1:26">
      <c r="A83" s="2" t="s">
        <v>60</v>
      </c>
      <c r="B83" s="2">
        <v>1996</v>
      </c>
      <c r="C83" s="12">
        <v>283879.77571999899</v>
      </c>
      <c r="D83" s="12">
        <v>2422.592768</v>
      </c>
      <c r="E83" s="12">
        <v>17696.911086</v>
      </c>
      <c r="F83" s="12">
        <v>26995.943722</v>
      </c>
      <c r="G83" s="12">
        <v>5391.6019878999996</v>
      </c>
      <c r="H83" s="12">
        <v>149015.881431399</v>
      </c>
      <c r="I83" s="12">
        <v>82356.844724700015</v>
      </c>
      <c r="J83" s="15">
        <f t="shared" si="21"/>
        <v>0.85338688247714123</v>
      </c>
      <c r="K83" s="15">
        <f t="shared" si="22"/>
        <v>6.2339457050491367</v>
      </c>
      <c r="L83" s="15">
        <f t="shared" si="23"/>
        <v>9.5096396541566559</v>
      </c>
      <c r="M83" s="15">
        <f t="shared" si="24"/>
        <v>1.8992554063512908</v>
      </c>
      <c r="N83" s="15">
        <f t="shared" si="15"/>
        <v>52.492602212839145</v>
      </c>
      <c r="O83" s="15">
        <f t="shared" ref="O83:O93" si="30">I83/$C83*100</f>
        <v>29.011170139126634</v>
      </c>
      <c r="P83" s="15"/>
      <c r="Q83" s="15">
        <v>-0.75600000000000001</v>
      </c>
      <c r="R83" s="15">
        <v>-3.1E-2</v>
      </c>
      <c r="S83" s="15">
        <v>1.1279999999999999</v>
      </c>
      <c r="T83" s="15"/>
      <c r="U83" s="16">
        <f t="shared" si="27"/>
        <v>0.35334138010355137</v>
      </c>
      <c r="V83" s="16">
        <f t="shared" si="27"/>
        <v>0.53900841596449012</v>
      </c>
      <c r="W83" s="16">
        <f t="shared" si="27"/>
        <v>0.1076502039319585</v>
      </c>
      <c r="X83" s="16">
        <f t="shared" si="28"/>
        <v>1</v>
      </c>
      <c r="Y83" s="22">
        <f t="shared" si="26"/>
        <v>-0.1624059142179349</v>
      </c>
      <c r="Z83" s="23">
        <f t="shared" si="29"/>
        <v>-1.624059142179349E-3</v>
      </c>
    </row>
    <row r="84" spans="1:26">
      <c r="A84" s="2" t="s">
        <v>60</v>
      </c>
      <c r="B84" s="2">
        <v>1997</v>
      </c>
      <c r="C84" s="12">
        <v>283324.40503000002</v>
      </c>
      <c r="D84" s="12">
        <v>3421.3573120000001</v>
      </c>
      <c r="E84" s="12">
        <v>18953.9914419999</v>
      </c>
      <c r="F84" s="12">
        <v>28643.4693369999</v>
      </c>
      <c r="G84" s="12">
        <v>4895.7785087000002</v>
      </c>
      <c r="H84" s="12">
        <v>144070.5183929</v>
      </c>
      <c r="I84" s="12">
        <v>83339.290037400206</v>
      </c>
      <c r="J84" s="15">
        <f t="shared" si="21"/>
        <v>1.2075759275441615</v>
      </c>
      <c r="K84" s="15">
        <f t="shared" si="22"/>
        <v>6.6898548467764165</v>
      </c>
      <c r="L84" s="15">
        <f t="shared" si="23"/>
        <v>10.109778341885855</v>
      </c>
      <c r="M84" s="15">
        <f t="shared" si="24"/>
        <v>1.7279762779989276</v>
      </c>
      <c r="N84" s="15">
        <f t="shared" si="15"/>
        <v>50.850020624818747</v>
      </c>
      <c r="O84" s="15">
        <f t="shared" si="30"/>
        <v>29.414793980975894</v>
      </c>
      <c r="P84" s="15"/>
      <c r="Q84" s="15">
        <v>0.33400000000000002</v>
      </c>
      <c r="R84" s="15">
        <v>3.0000000000000001E-3</v>
      </c>
      <c r="S84" s="15">
        <v>1.202</v>
      </c>
      <c r="T84" s="15"/>
      <c r="U84" s="16">
        <f t="shared" si="27"/>
        <v>0.36107490601063358</v>
      </c>
      <c r="V84" s="16">
        <f t="shared" si="27"/>
        <v>0.54566015977816851</v>
      </c>
      <c r="W84" s="16">
        <f t="shared" si="27"/>
        <v>9.3264934211198094E-2</v>
      </c>
      <c r="X84" s="16">
        <f t="shared" si="28"/>
        <v>1.0000000000000002</v>
      </c>
      <c r="Y84" s="22">
        <f t="shared" si="26"/>
        <v>0.23434045000874623</v>
      </c>
      <c r="Z84" s="23">
        <f t="shared" si="29"/>
        <v>2.3434045000874622E-3</v>
      </c>
    </row>
    <row r="85" spans="1:26">
      <c r="A85" s="2" t="s">
        <v>60</v>
      </c>
      <c r="B85" s="2">
        <v>1998</v>
      </c>
      <c r="C85" s="12">
        <v>300548.51228999899</v>
      </c>
      <c r="D85" s="12">
        <v>3308.1049600000001</v>
      </c>
      <c r="E85" s="12">
        <v>22573.722661</v>
      </c>
      <c r="F85" s="12">
        <v>30118.469556</v>
      </c>
      <c r="G85" s="12">
        <v>4867.9567085999997</v>
      </c>
      <c r="H85" s="12">
        <v>153982.81136600001</v>
      </c>
      <c r="I85" s="12">
        <v>85697.447038399012</v>
      </c>
      <c r="J85" s="15">
        <f t="shared" si="21"/>
        <v>1.1006891815215551</v>
      </c>
      <c r="K85" s="15">
        <f t="shared" si="22"/>
        <v>7.5108415905977388</v>
      </c>
      <c r="L85" s="15">
        <f t="shared" si="23"/>
        <v>10.021167407056973</v>
      </c>
      <c r="M85" s="15">
        <f t="shared" si="24"/>
        <v>1.6196908351031571</v>
      </c>
      <c r="N85" s="15">
        <f t="shared" si="15"/>
        <v>51.233928989614206</v>
      </c>
      <c r="O85" s="15">
        <f t="shared" si="30"/>
        <v>28.513681996106378</v>
      </c>
      <c r="P85" s="15"/>
      <c r="Q85" s="15">
        <v>1.147</v>
      </c>
      <c r="R85" s="15">
        <v>0.23200000000000001</v>
      </c>
      <c r="S85" s="15">
        <v>-1.657</v>
      </c>
      <c r="T85" s="15"/>
      <c r="U85" s="16">
        <f t="shared" si="27"/>
        <v>0.39217623794159934</v>
      </c>
      <c r="V85" s="16">
        <f t="shared" si="27"/>
        <v>0.52325211310571751</v>
      </c>
      <c r="W85" s="16">
        <f t="shared" si="27"/>
        <v>8.4571648952683043E-2</v>
      </c>
      <c r="X85" s="16">
        <f t="shared" si="28"/>
        <v>1</v>
      </c>
      <c r="Y85" s="22">
        <f t="shared" si="26"/>
        <v>0.43108541284494512</v>
      </c>
      <c r="Z85" s="23">
        <f t="shared" si="29"/>
        <v>4.310854128449451E-3</v>
      </c>
    </row>
    <row r="86" spans="1:26">
      <c r="A86" s="2" t="s">
        <v>60</v>
      </c>
      <c r="B86" s="2">
        <v>1999</v>
      </c>
      <c r="C86" s="12">
        <v>296000.89817</v>
      </c>
      <c r="D86" s="12">
        <v>3263.7880319999899</v>
      </c>
      <c r="E86" s="12">
        <v>23376.929640999901</v>
      </c>
      <c r="F86" s="12">
        <v>30382.479855000001</v>
      </c>
      <c r="G86" s="12">
        <v>5045.2819731999898</v>
      </c>
      <c r="H86" s="12">
        <v>153843.5503572</v>
      </c>
      <c r="I86" s="12">
        <v>80088.868311600134</v>
      </c>
      <c r="J86" s="15">
        <f t="shared" si="21"/>
        <v>1.1026277461244467</v>
      </c>
      <c r="K86" s="15">
        <f t="shared" si="22"/>
        <v>7.8975874010943041</v>
      </c>
      <c r="L86" s="15">
        <f t="shared" si="23"/>
        <v>10.264320156741775</v>
      </c>
      <c r="M86" s="15">
        <f t="shared" si="24"/>
        <v>1.7044819810993852</v>
      </c>
      <c r="N86" s="15">
        <f t="shared" si="15"/>
        <v>51.974014710200024</v>
      </c>
      <c r="O86" s="15">
        <f t="shared" si="30"/>
        <v>27.056968004740067</v>
      </c>
      <c r="P86" s="15"/>
      <c r="Q86" s="15">
        <v>2.335</v>
      </c>
      <c r="R86" s="15">
        <v>-4.7E-2</v>
      </c>
      <c r="S86" s="15">
        <v>-2.3450000000000002</v>
      </c>
      <c r="T86" s="15"/>
      <c r="U86" s="16">
        <f t="shared" si="27"/>
        <v>0.39753511253849572</v>
      </c>
      <c r="V86" s="16">
        <f t="shared" si="27"/>
        <v>0.51666761776844661</v>
      </c>
      <c r="W86" s="16">
        <f t="shared" si="27"/>
        <v>8.5797269693057648E-2</v>
      </c>
      <c r="X86" s="16">
        <f t="shared" si="28"/>
        <v>1</v>
      </c>
      <c r="Y86" s="22">
        <f t="shared" si="26"/>
        <v>0.70276651231205023</v>
      </c>
      <c r="Z86" s="23">
        <f t="shared" si="29"/>
        <v>7.0276651231205023E-3</v>
      </c>
    </row>
    <row r="87" spans="1:26">
      <c r="A87" s="2" t="s">
        <v>60</v>
      </c>
      <c r="B87" s="2">
        <v>2000</v>
      </c>
      <c r="C87" s="12">
        <v>295322.61141000001</v>
      </c>
      <c r="D87" s="12">
        <v>2970.061197</v>
      </c>
      <c r="E87" s="12">
        <v>26910.362316999901</v>
      </c>
      <c r="F87" s="12">
        <v>28931.111717</v>
      </c>
      <c r="G87" s="12">
        <v>5535.1214379000003</v>
      </c>
      <c r="H87" s="12">
        <v>148411.708075</v>
      </c>
      <c r="I87" s="12">
        <v>82564.246666100138</v>
      </c>
      <c r="J87" s="15">
        <f t="shared" si="21"/>
        <v>1.0057005736267948</v>
      </c>
      <c r="K87" s="15">
        <f t="shared" si="22"/>
        <v>9.1121916430706058</v>
      </c>
      <c r="L87" s="15">
        <f t="shared" si="23"/>
        <v>9.7964431436083252</v>
      </c>
      <c r="M87" s="15">
        <f t="shared" si="24"/>
        <v>1.8742626619319451</v>
      </c>
      <c r="N87" s="15">
        <f t="shared" si="15"/>
        <v>50.254095806080421</v>
      </c>
      <c r="O87" s="15">
        <f t="shared" si="30"/>
        <v>27.957306171681918</v>
      </c>
      <c r="P87" s="15"/>
      <c r="Q87" s="15">
        <v>2.8159999999999998</v>
      </c>
      <c r="R87" s="15">
        <v>0.95099999999999996</v>
      </c>
      <c r="S87" s="15">
        <v>-0.47899999999999998</v>
      </c>
      <c r="T87" s="15"/>
      <c r="U87" s="16">
        <f t="shared" ref="U87:W95" si="31">K87/($K87+$L87+$M87)</f>
        <v>0.43844664419876944</v>
      </c>
      <c r="V87" s="16">
        <f t="shared" si="31"/>
        <v>0.47137042213828168</v>
      </c>
      <c r="W87" s="16">
        <f t="shared" si="31"/>
        <v>9.0182933662948925E-2</v>
      </c>
      <c r="X87" s="16">
        <f t="shared" si="28"/>
        <v>1</v>
      </c>
      <c r="Y87" s="22">
        <f t="shared" si="26"/>
        <v>1.6397413962926879</v>
      </c>
      <c r="Z87" s="23">
        <f t="shared" si="29"/>
        <v>1.639741396292688E-2</v>
      </c>
    </row>
    <row r="88" spans="1:26">
      <c r="A88" s="2" t="s">
        <v>60</v>
      </c>
      <c r="B88" s="2">
        <v>2001</v>
      </c>
      <c r="C88" s="12">
        <v>289565.81413999898</v>
      </c>
      <c r="D88" s="12">
        <v>2940.2496000000001</v>
      </c>
      <c r="E88" s="12">
        <v>26132.3271209999</v>
      </c>
      <c r="F88" s="12">
        <v>27636.733262000002</v>
      </c>
      <c r="G88" s="12">
        <v>5195.2961114999898</v>
      </c>
      <c r="H88" s="12">
        <v>143343.362476899</v>
      </c>
      <c r="I88" s="12">
        <v>84317.845568600082</v>
      </c>
      <c r="J88" s="15">
        <f t="shared" si="21"/>
        <v>1.0153994209338715</v>
      </c>
      <c r="K88" s="15">
        <f t="shared" si="22"/>
        <v>9.0246589358664657</v>
      </c>
      <c r="L88" s="15">
        <f t="shared" si="23"/>
        <v>9.5441975234819072</v>
      </c>
      <c r="M88" s="15">
        <f t="shared" si="24"/>
        <v>1.7941676322979803</v>
      </c>
      <c r="N88" s="15">
        <f t="shared" si="15"/>
        <v>49.502860999881534</v>
      </c>
      <c r="O88" s="15">
        <f t="shared" si="30"/>
        <v>29.118715487538243</v>
      </c>
      <c r="P88" s="15"/>
      <c r="Q88" s="15">
        <v>0.66400000000000003</v>
      </c>
      <c r="R88" s="15">
        <v>0.60799999999999998</v>
      </c>
      <c r="S88" s="15">
        <v>-1.34</v>
      </c>
      <c r="T88" s="15"/>
      <c r="U88" s="16">
        <f t="shared" si="31"/>
        <v>0.44318854091857141</v>
      </c>
      <c r="V88" s="16">
        <f t="shared" si="31"/>
        <v>0.4687023636826752</v>
      </c>
      <c r="W88" s="16">
        <f t="shared" si="31"/>
        <v>8.8109095398753293E-2</v>
      </c>
      <c r="X88" s="16">
        <f t="shared" si="28"/>
        <v>1</v>
      </c>
      <c r="Y88" s="22">
        <f t="shared" si="26"/>
        <v>0.46118204045466848</v>
      </c>
      <c r="Z88" s="23">
        <f t="shared" si="29"/>
        <v>4.6118204045466852E-3</v>
      </c>
    </row>
    <row r="89" spans="1:26">
      <c r="A89" s="2" t="s">
        <v>60</v>
      </c>
      <c r="B89" s="2">
        <v>2002</v>
      </c>
      <c r="C89" s="12">
        <v>304872.51046999899</v>
      </c>
      <c r="D89" s="12">
        <v>3272.44416</v>
      </c>
      <c r="E89" s="12">
        <v>25618.661055</v>
      </c>
      <c r="F89" s="12">
        <v>29330.080744999901</v>
      </c>
      <c r="G89" s="12">
        <v>5619.8994496999903</v>
      </c>
      <c r="H89" s="12">
        <v>152879.01625370001</v>
      </c>
      <c r="I89" s="12">
        <v>88152.408806599109</v>
      </c>
      <c r="J89" s="15">
        <f t="shared" si="21"/>
        <v>1.0733811831559097</v>
      </c>
      <c r="K89" s="15">
        <f t="shared" si="22"/>
        <v>8.4030734734022552</v>
      </c>
      <c r="L89" s="15">
        <f t="shared" si="23"/>
        <v>9.6204412460093316</v>
      </c>
      <c r="M89" s="15">
        <f t="shared" si="24"/>
        <v>1.8433605053588513</v>
      </c>
      <c r="N89" s="15">
        <f t="shared" si="15"/>
        <v>50.145228252300591</v>
      </c>
      <c r="O89" s="15">
        <f t="shared" si="30"/>
        <v>28.914515339773068</v>
      </c>
      <c r="P89" s="15"/>
      <c r="Q89" s="15">
        <v>-0.378</v>
      </c>
      <c r="R89" s="15">
        <v>-0.14199999999999999</v>
      </c>
      <c r="S89" s="15">
        <v>-2.3010000000000002</v>
      </c>
      <c r="T89" s="15"/>
      <c r="U89" s="16">
        <f t="shared" si="31"/>
        <v>0.42296905670022661</v>
      </c>
      <c r="V89" s="16">
        <f t="shared" si="31"/>
        <v>0.48424531473446625</v>
      </c>
      <c r="W89" s="16">
        <f t="shared" si="31"/>
        <v>9.2785628565307074E-2</v>
      </c>
      <c r="X89" s="16">
        <f t="shared" si="28"/>
        <v>0.99999999999999989</v>
      </c>
      <c r="Y89" s="22">
        <f t="shared" si="26"/>
        <v>-0.44214486945375148</v>
      </c>
      <c r="Z89" s="23">
        <f t="shared" si="29"/>
        <v>-4.4214486945375149E-3</v>
      </c>
    </row>
    <row r="90" spans="1:26">
      <c r="A90" s="2" t="s">
        <v>60</v>
      </c>
      <c r="B90" s="2">
        <v>2003</v>
      </c>
      <c r="C90" s="12">
        <v>358075.95428000001</v>
      </c>
      <c r="D90" s="12">
        <v>5186.1887999999899</v>
      </c>
      <c r="E90" s="12">
        <v>26683.862633000001</v>
      </c>
      <c r="F90" s="12">
        <v>33315.556104000003</v>
      </c>
      <c r="G90" s="12">
        <v>6312.1529061000001</v>
      </c>
      <c r="H90" s="12">
        <v>183559.4290906</v>
      </c>
      <c r="I90" s="12">
        <v>103018.76474629999</v>
      </c>
      <c r="J90" s="15">
        <f t="shared" si="21"/>
        <v>1.4483488036576211</v>
      </c>
      <c r="K90" s="15">
        <f t="shared" si="22"/>
        <v>7.4520118745908208</v>
      </c>
      <c r="L90" s="15">
        <f t="shared" si="23"/>
        <v>9.3040472854395215</v>
      </c>
      <c r="M90" s="15">
        <f t="shared" si="24"/>
        <v>1.7627972028426593</v>
      </c>
      <c r="N90" s="15">
        <f t="shared" si="15"/>
        <v>51.262707505644009</v>
      </c>
      <c r="O90" s="15">
        <f t="shared" si="30"/>
        <v>28.770087327825355</v>
      </c>
      <c r="P90" s="15"/>
      <c r="Q90" s="15">
        <v>-0.63500000000000001</v>
      </c>
      <c r="R90" s="15">
        <v>-8.1000000000000003E-2</v>
      </c>
      <c r="S90" s="15">
        <v>-2.234</v>
      </c>
      <c r="T90" s="15"/>
      <c r="U90" s="16">
        <f t="shared" si="31"/>
        <v>0.40240129998150281</v>
      </c>
      <c r="V90" s="16">
        <f t="shared" si="31"/>
        <v>0.5024093876602701</v>
      </c>
      <c r="W90" s="16">
        <f t="shared" si="31"/>
        <v>9.5189312358227085E-2</v>
      </c>
      <c r="X90" s="16">
        <f t="shared" si="28"/>
        <v>1</v>
      </c>
      <c r="Y90" s="22">
        <f t="shared" si="26"/>
        <v>-0.50887290969701549</v>
      </c>
      <c r="Z90" s="23">
        <f t="shared" si="29"/>
        <v>-5.0887290969701552E-3</v>
      </c>
    </row>
    <row r="91" spans="1:26">
      <c r="A91" s="2" t="s">
        <v>60</v>
      </c>
      <c r="B91" s="2">
        <v>2004</v>
      </c>
      <c r="C91" s="12">
        <v>410676.15590999898</v>
      </c>
      <c r="D91" s="12">
        <v>6525.4033040000004</v>
      </c>
      <c r="E91" s="12">
        <v>29197.3451529999</v>
      </c>
      <c r="F91" s="12">
        <v>36827.933699000001</v>
      </c>
      <c r="G91" s="12">
        <v>7055.7626995999999</v>
      </c>
      <c r="H91" s="12">
        <v>213332.58137510001</v>
      </c>
      <c r="I91" s="12">
        <v>117737.12967929906</v>
      </c>
      <c r="J91" s="15">
        <f t="shared" si="21"/>
        <v>1.58894136172592</v>
      </c>
      <c r="K91" s="15">
        <f t="shared" si="22"/>
        <v>7.1095788574096304</v>
      </c>
      <c r="L91" s="15">
        <f t="shared" si="23"/>
        <v>8.9676337837035192</v>
      </c>
      <c r="M91" s="15">
        <f t="shared" si="24"/>
        <v>1.7180843343498846</v>
      </c>
      <c r="N91" s="15">
        <f t="shared" si="15"/>
        <v>51.946668513633533</v>
      </c>
      <c r="O91" s="15">
        <f t="shared" si="30"/>
        <v>28.66909314917751</v>
      </c>
      <c r="P91" s="15"/>
      <c r="Q91" s="15">
        <v>2.1000000000000001E-2</v>
      </c>
      <c r="R91" s="15">
        <v>0.54900000000000004</v>
      </c>
      <c r="S91" s="15">
        <v>-1.1659999999999999</v>
      </c>
      <c r="T91" s="15"/>
      <c r="U91" s="16">
        <f t="shared" si="31"/>
        <v>0.39952010169949065</v>
      </c>
      <c r="V91" s="16">
        <f t="shared" si="31"/>
        <v>0.50393279730416973</v>
      </c>
      <c r="W91" s="16">
        <f t="shared" si="31"/>
        <v>9.6547100996339508E-2</v>
      </c>
      <c r="X91" s="16">
        <f t="shared" si="28"/>
        <v>0.99999999999999978</v>
      </c>
      <c r="Y91" s="22">
        <f t="shared" si="26"/>
        <v>0.17247510809394662</v>
      </c>
      <c r="Z91" s="23">
        <f t="shared" si="29"/>
        <v>1.7247510809394661E-3</v>
      </c>
    </row>
    <row r="92" spans="1:26">
      <c r="A92" s="2" t="s">
        <v>60</v>
      </c>
      <c r="B92" s="2">
        <v>2005</v>
      </c>
      <c r="C92" s="12">
        <v>434401.96135</v>
      </c>
      <c r="D92" s="12">
        <v>7206.3661679999896</v>
      </c>
      <c r="E92" s="12">
        <v>32099.319201999901</v>
      </c>
      <c r="F92" s="12">
        <v>37466.895935</v>
      </c>
      <c r="G92" s="12">
        <v>7370.1926715999998</v>
      </c>
      <c r="H92" s="12">
        <v>220663.9547346</v>
      </c>
      <c r="I92" s="12">
        <v>129595.23263880008</v>
      </c>
      <c r="J92" s="15">
        <f t="shared" si="21"/>
        <v>1.6589165816849942</v>
      </c>
      <c r="K92" s="15">
        <f t="shared" si="22"/>
        <v>7.3893126776509428</v>
      </c>
      <c r="L92" s="15">
        <f t="shared" si="23"/>
        <v>8.6249371017026153</v>
      </c>
      <c r="M92" s="15">
        <f t="shared" si="24"/>
        <v>1.6966296949248338</v>
      </c>
      <c r="N92" s="15">
        <f t="shared" si="15"/>
        <v>50.79718195765922</v>
      </c>
      <c r="O92" s="15">
        <f t="shared" si="30"/>
        <v>29.833021986377382</v>
      </c>
      <c r="P92" s="15"/>
      <c r="Q92" s="15">
        <v>0.27900000000000003</v>
      </c>
      <c r="R92" s="15">
        <v>-0.17899999999999999</v>
      </c>
      <c r="S92" s="15">
        <v>-0.92300000000000004</v>
      </c>
      <c r="T92" s="15"/>
      <c r="U92" s="16">
        <f t="shared" si="31"/>
        <v>0.41721884496941453</v>
      </c>
      <c r="V92" s="16">
        <f t="shared" si="31"/>
        <v>0.48698525187462649</v>
      </c>
      <c r="W92" s="16">
        <f t="shared" si="31"/>
        <v>9.5795903155958942E-2</v>
      </c>
      <c r="X92" s="16">
        <f t="shared" si="28"/>
        <v>1</v>
      </c>
      <c r="Y92" s="22">
        <f t="shared" si="26"/>
        <v>-5.9185920952041587E-2</v>
      </c>
      <c r="Z92" s="23">
        <f t="shared" si="29"/>
        <v>-5.9185920952041591E-4</v>
      </c>
    </row>
    <row r="93" spans="1:26">
      <c r="A93" s="2" t="s">
        <v>60</v>
      </c>
      <c r="B93" s="2">
        <v>2006</v>
      </c>
      <c r="C93" s="12">
        <v>478987.38494999899</v>
      </c>
      <c r="D93" s="12">
        <v>10148.907300000001</v>
      </c>
      <c r="E93" s="12">
        <v>34256.551282</v>
      </c>
      <c r="F93" s="12">
        <v>39920.732484</v>
      </c>
      <c r="G93" s="12">
        <v>7798.6051317000001</v>
      </c>
      <c r="H93" s="12">
        <v>239917.93420289899</v>
      </c>
      <c r="I93" s="12">
        <v>146944.65454940003</v>
      </c>
      <c r="J93" s="15">
        <f t="shared" si="21"/>
        <v>2.118825593091441</v>
      </c>
      <c r="K93" s="15">
        <f t="shared" si="22"/>
        <v>7.1518692054021438</v>
      </c>
      <c r="L93" s="15">
        <f t="shared" si="23"/>
        <v>8.3344016436189197</v>
      </c>
      <c r="M93" s="15">
        <f t="shared" si="24"/>
        <v>1.6281441592692651</v>
      </c>
      <c r="N93" s="15">
        <f t="shared" si="15"/>
        <v>50.088570543030855</v>
      </c>
      <c r="O93" s="15">
        <f t="shared" si="30"/>
        <v>30.678188855587386</v>
      </c>
      <c r="P93" s="15"/>
      <c r="Q93" s="15">
        <v>0.48199999999999998</v>
      </c>
      <c r="R93" s="15">
        <v>-0.14299999999999999</v>
      </c>
      <c r="S93" s="15">
        <v>-0.19800000000000001</v>
      </c>
      <c r="T93" s="15"/>
      <c r="U93" s="16">
        <f t="shared" si="31"/>
        <v>0.41788569471628062</v>
      </c>
      <c r="V93" s="16">
        <f t="shared" si="31"/>
        <v>0.48698139197756296</v>
      </c>
      <c r="W93" s="16">
        <f t="shared" si="31"/>
        <v>9.5132913306156364E-2</v>
      </c>
      <c r="X93" s="16">
        <f t="shared" si="28"/>
        <v>0.99999999999999989</v>
      </c>
      <c r="Y93" s="22">
        <f t="shared" si="26"/>
        <v>0.11294624896583681</v>
      </c>
      <c r="Z93" s="23">
        <f t="shared" si="29"/>
        <v>1.129462489658368E-3</v>
      </c>
    </row>
    <row r="94" spans="1:26" s="9" customFormat="1">
      <c r="A94" s="9" t="s">
        <v>60</v>
      </c>
      <c r="B94" s="9">
        <v>2007</v>
      </c>
      <c r="C94" s="12">
        <v>478987.38494999899</v>
      </c>
      <c r="D94" s="12">
        <v>10148.907300000001</v>
      </c>
      <c r="E94" s="12">
        <v>34256.551282</v>
      </c>
      <c r="F94" s="12">
        <v>39920.732484</v>
      </c>
      <c r="G94" s="12">
        <v>7798.6051317000001</v>
      </c>
      <c r="H94" s="12">
        <v>239917.93420289899</v>
      </c>
      <c r="I94" s="12">
        <v>146944.65454940003</v>
      </c>
      <c r="J94" s="15">
        <f t="shared" si="21"/>
        <v>2.118825593091441</v>
      </c>
      <c r="K94" s="15">
        <f t="shared" si="22"/>
        <v>7.1518692054021438</v>
      </c>
      <c r="L94" s="15">
        <f t="shared" si="23"/>
        <v>8.3344016436189197</v>
      </c>
      <c r="M94" s="15">
        <f t="shared" si="24"/>
        <v>1.6281441592692651</v>
      </c>
      <c r="N94" s="15">
        <f t="shared" si="15"/>
        <v>50.088570543030855</v>
      </c>
      <c r="O94" s="15">
        <f>I94/$C94*100</f>
        <v>30.678188855587386</v>
      </c>
      <c r="P94" s="15"/>
      <c r="Q94" s="15">
        <v>9.5000000000000001E-2</v>
      </c>
      <c r="R94" s="15">
        <v>0.35199999999999998</v>
      </c>
      <c r="S94" s="15">
        <v>0.18</v>
      </c>
      <c r="T94" s="15"/>
      <c r="U94" s="16">
        <f t="shared" si="31"/>
        <v>0.41788569471628062</v>
      </c>
      <c r="V94" s="16">
        <f t="shared" si="31"/>
        <v>0.48698139197756296</v>
      </c>
      <c r="W94" s="16">
        <f t="shared" si="31"/>
        <v>9.5132913306156364E-2</v>
      </c>
      <c r="X94" s="16">
        <f>SUM(U94:W94)</f>
        <v>0.99999999999999989</v>
      </c>
      <c r="Y94" s="22">
        <f t="shared" si="26"/>
        <v>0.22824051536925696</v>
      </c>
      <c r="Z94" s="23">
        <f>Y94/100</f>
        <v>2.2824051536925695E-3</v>
      </c>
    </row>
    <row r="95" spans="1:26" s="9" customFormat="1">
      <c r="A95" s="9" t="s">
        <v>60</v>
      </c>
      <c r="B95" s="9">
        <v>2008</v>
      </c>
      <c r="C95" s="12">
        <v>478987.38494999899</v>
      </c>
      <c r="D95" s="12">
        <v>10148.907300000001</v>
      </c>
      <c r="E95" s="12">
        <v>34256.551282</v>
      </c>
      <c r="F95" s="12">
        <v>39920.732484</v>
      </c>
      <c r="G95" s="12">
        <v>7798.6051317000001</v>
      </c>
      <c r="H95" s="12">
        <v>239917.93420289899</v>
      </c>
      <c r="I95" s="12">
        <v>146944.65454940003</v>
      </c>
      <c r="J95" s="15">
        <f t="shared" si="21"/>
        <v>2.118825593091441</v>
      </c>
      <c r="K95" s="15">
        <f t="shared" si="22"/>
        <v>7.1518692054021438</v>
      </c>
      <c r="L95" s="15">
        <f t="shared" si="23"/>
        <v>8.3344016436189197</v>
      </c>
      <c r="M95" s="15">
        <f t="shared" si="24"/>
        <v>1.6281441592692651</v>
      </c>
      <c r="N95" s="15">
        <f t="shared" si="15"/>
        <v>50.088570543030855</v>
      </c>
      <c r="O95" s="15">
        <f>I95/$C95*100</f>
        <v>30.678188855587386</v>
      </c>
      <c r="P95" s="15"/>
      <c r="Q95" s="15">
        <v>-1.829</v>
      </c>
      <c r="R95" s="15">
        <v>-0.66500000000000004</v>
      </c>
      <c r="S95" s="15">
        <v>-4.8000000000000001E-2</v>
      </c>
      <c r="T95" s="15"/>
      <c r="U95" s="16">
        <f t="shared" si="31"/>
        <v>0.41788569471628062</v>
      </c>
      <c r="V95" s="16">
        <f t="shared" si="31"/>
        <v>0.48698139197756296</v>
      </c>
      <c r="W95" s="16">
        <f t="shared" si="31"/>
        <v>9.5132913306156364E-2</v>
      </c>
      <c r="X95" s="16">
        <f>SUM(U95:W95)</f>
        <v>0.99999999999999989</v>
      </c>
      <c r="Y95" s="22">
        <f t="shared" si="26"/>
        <v>-1.0927219411398521</v>
      </c>
      <c r="Z95" s="23">
        <f>Y95/100</f>
        <v>-1.0927219411398521E-2</v>
      </c>
    </row>
    <row r="96" spans="1:26" s="9" customFormat="1">
      <c r="A96" s="83" t="s">
        <v>60</v>
      </c>
      <c r="B96" s="83">
        <v>2009</v>
      </c>
      <c r="C96" s="12">
        <v>478987.38494999899</v>
      </c>
      <c r="D96" s="12">
        <v>10148.907300000001</v>
      </c>
      <c r="E96" s="12">
        <v>34256.551282</v>
      </c>
      <c r="F96" s="12">
        <v>39920.732484</v>
      </c>
      <c r="G96" s="12">
        <v>7798.6051317000001</v>
      </c>
      <c r="H96" s="12">
        <v>239917.93420289899</v>
      </c>
      <c r="I96" s="12">
        <v>146944.65454940003</v>
      </c>
      <c r="J96" s="15">
        <f>D96/$C96*100</f>
        <v>2.118825593091441</v>
      </c>
      <c r="K96" s="15">
        <f>E96/$C96*100</f>
        <v>7.1518692054021438</v>
      </c>
      <c r="L96" s="15">
        <f>F96/$C96*100</f>
        <v>8.3344016436189197</v>
      </c>
      <c r="M96" s="15">
        <f>G96/$C96*100</f>
        <v>1.6281441592692651</v>
      </c>
      <c r="N96" s="15">
        <f>H96/$C96*100</f>
        <v>50.088570543030855</v>
      </c>
      <c r="O96" s="15">
        <f>I96/$C96*100</f>
        <v>30.678188855587386</v>
      </c>
      <c r="P96" s="15"/>
      <c r="Q96" s="15">
        <v>-3.5544666644390799</v>
      </c>
      <c r="R96" s="15">
        <v>-2.3609630545673101</v>
      </c>
      <c r="S96" s="15">
        <v>-0.41432398403132997</v>
      </c>
      <c r="T96" s="15"/>
      <c r="U96" s="16">
        <f>K96/($K96+$L96+$M96)</f>
        <v>0.41788569471628062</v>
      </c>
      <c r="V96" s="16">
        <f>L96/($K96+$L96+$M96)</f>
        <v>0.48698139197756296</v>
      </c>
      <c r="W96" s="16">
        <f>M96/($K96+$L96+$M96)</f>
        <v>9.5132913306156364E-2</v>
      </c>
      <c r="X96" s="16">
        <f>SUM(U96:W96)</f>
        <v>0.99999999999999989</v>
      </c>
      <c r="Y96" s="22">
        <f>Q96*U96+V96*R96+W96*S96</f>
        <v>-2.6745216937892873</v>
      </c>
      <c r="Z96" s="23">
        <f>Y96/100</f>
        <v>-2.6745216937892873E-2</v>
      </c>
    </row>
    <row r="97" spans="1:26">
      <c r="C97" s="12" t="s">
        <v>41</v>
      </c>
      <c r="D97" s="12" t="s">
        <v>42</v>
      </c>
      <c r="E97" s="12" t="s">
        <v>43</v>
      </c>
      <c r="F97" s="12" t="s">
        <v>44</v>
      </c>
      <c r="G97" s="12" t="s">
        <v>45</v>
      </c>
      <c r="H97" s="12" t="s">
        <v>72</v>
      </c>
      <c r="I97" s="12" t="s">
        <v>46</v>
      </c>
      <c r="J97" s="15" t="s">
        <v>47</v>
      </c>
      <c r="K97" s="15" t="s">
        <v>48</v>
      </c>
      <c r="L97" s="15" t="s">
        <v>49</v>
      </c>
      <c r="M97" s="15" t="s">
        <v>50</v>
      </c>
      <c r="N97" s="15" t="s">
        <v>71</v>
      </c>
      <c r="O97" s="15" t="s">
        <v>51</v>
      </c>
      <c r="P97" s="15" t="s">
        <v>52</v>
      </c>
      <c r="Q97" s="15" t="s">
        <v>53</v>
      </c>
      <c r="R97" s="15" t="s">
        <v>54</v>
      </c>
      <c r="S97" s="15" t="s">
        <v>55</v>
      </c>
      <c r="T97" s="15" t="s">
        <v>56</v>
      </c>
      <c r="U97" s="16"/>
      <c r="V97" s="16"/>
      <c r="W97" s="16"/>
      <c r="X97" s="16"/>
      <c r="Y97" s="22"/>
      <c r="Z97" s="23"/>
    </row>
    <row r="98" spans="1:26">
      <c r="A98" s="2" t="s">
        <v>61</v>
      </c>
      <c r="B98" s="2">
        <v>1980</v>
      </c>
      <c r="C98" s="12">
        <v>77666.873938000004</v>
      </c>
      <c r="D98" s="12">
        <v>256.36241799999902</v>
      </c>
      <c r="E98" s="12">
        <v>4019.9668267000002</v>
      </c>
      <c r="F98" s="12">
        <v>4959.3505243</v>
      </c>
      <c r="G98" s="12">
        <v>760.23772064000002</v>
      </c>
      <c r="H98" s="12">
        <v>37411.398490530002</v>
      </c>
      <c r="I98" s="12">
        <v>30259.557957830013</v>
      </c>
      <c r="J98" s="15">
        <f t="shared" ref="J98:J126" si="32">D98/$C98*100</f>
        <v>0.33007948563070572</v>
      </c>
      <c r="K98" s="15">
        <f t="shared" ref="K98:K126" si="33">E98/$C98*100</f>
        <v>5.1759091397306189</v>
      </c>
      <c r="L98" s="15">
        <f t="shared" ref="L98:L126" si="34">F98/$C98*100</f>
        <v>6.3854128186734487</v>
      </c>
      <c r="M98" s="15">
        <f t="shared" ref="M98:N126" si="35">G98/$C98*100</f>
        <v>0.97884423833883594</v>
      </c>
      <c r="N98" s="15">
        <f t="shared" si="15"/>
        <v>48.169054055651593</v>
      </c>
      <c r="O98" s="15">
        <f t="shared" ref="O98:O113" si="36">I98/$C98*100</f>
        <v>38.960700261974814</v>
      </c>
      <c r="P98" s="15"/>
      <c r="Q98" s="15">
        <v>-1.5680000000000001</v>
      </c>
      <c r="R98" s="15">
        <v>-0.63500000000000001</v>
      </c>
      <c r="S98" s="15">
        <v>-0.46</v>
      </c>
      <c r="T98" s="15"/>
      <c r="U98" s="16">
        <f t="shared" ref="U98:W124" si="37">K98/($K98+$L98+$M98)</f>
        <v>0.41274645475392296</v>
      </c>
      <c r="V98" s="16">
        <f t="shared" si="37"/>
        <v>0.50919682550395162</v>
      </c>
      <c r="W98" s="16">
        <f t="shared" si="37"/>
        <v>7.8056719742125441E-2</v>
      </c>
      <c r="X98" s="16">
        <f t="shared" si="28"/>
        <v>1</v>
      </c>
      <c r="Y98" s="22">
        <f t="shared" ref="Y98:Y126" si="38">Q98*U98+V98*R98+W98*S98</f>
        <v>-1.0064325163305383</v>
      </c>
      <c r="Z98" s="23">
        <f t="shared" si="29"/>
        <v>-1.0064325163305384E-2</v>
      </c>
    </row>
    <row r="99" spans="1:26">
      <c r="A99" s="2" t="s">
        <v>61</v>
      </c>
      <c r="B99" s="2">
        <v>1981</v>
      </c>
      <c r="C99" s="12">
        <v>75267.905849999894</v>
      </c>
      <c r="D99" s="12">
        <v>321.42787800000002</v>
      </c>
      <c r="E99" s="12">
        <v>4864.9360916999904</v>
      </c>
      <c r="F99" s="12">
        <v>4491.0699930000001</v>
      </c>
      <c r="G99" s="12">
        <v>711.34500924999895</v>
      </c>
      <c r="H99" s="12">
        <v>31881.52113153</v>
      </c>
      <c r="I99" s="12">
        <v>32997.605746519912</v>
      </c>
      <c r="J99" s="15">
        <f t="shared" si="32"/>
        <v>0.42704506571574885</v>
      </c>
      <c r="K99" s="15">
        <f t="shared" si="33"/>
        <v>6.4634933531899197</v>
      </c>
      <c r="L99" s="15">
        <f t="shared" si="34"/>
        <v>5.9667795221381281</v>
      </c>
      <c r="M99" s="15">
        <f t="shared" si="35"/>
        <v>0.94508409821793915</v>
      </c>
      <c r="N99" s="15">
        <f t="shared" si="15"/>
        <v>42.357390937733982</v>
      </c>
      <c r="O99" s="15">
        <f t="shared" si="36"/>
        <v>43.84020702300429</v>
      </c>
      <c r="P99" s="15"/>
      <c r="Q99" s="15">
        <v>-1.7410000000000001</v>
      </c>
      <c r="R99" s="15">
        <v>-3.097</v>
      </c>
      <c r="S99" s="15">
        <v>-0.39400000000000002</v>
      </c>
      <c r="T99" s="15"/>
      <c r="U99" s="16">
        <f t="shared" si="37"/>
        <v>0.48323894203149337</v>
      </c>
      <c r="V99" s="16">
        <f t="shared" si="37"/>
        <v>0.44610245049454217</v>
      </c>
      <c r="W99" s="16">
        <f t="shared" si="37"/>
        <v>7.0658607473964463E-2</v>
      </c>
      <c r="X99" s="16">
        <f t="shared" si="28"/>
        <v>1</v>
      </c>
      <c r="Y99" s="22">
        <f t="shared" si="38"/>
        <v>-2.250737778603169</v>
      </c>
      <c r="Z99" s="23">
        <f t="shared" si="29"/>
        <v>-2.250737778603169E-2</v>
      </c>
    </row>
    <row r="100" spans="1:26">
      <c r="A100" s="2" t="s">
        <v>61</v>
      </c>
      <c r="B100" s="2">
        <v>1982</v>
      </c>
      <c r="C100" s="12">
        <v>73445.848301000005</v>
      </c>
      <c r="D100" s="12">
        <v>209.93785600000001</v>
      </c>
      <c r="E100" s="12">
        <v>5132.1147128000002</v>
      </c>
      <c r="F100" s="12">
        <v>4629.1903615000001</v>
      </c>
      <c r="G100" s="12">
        <v>830.60352485999897</v>
      </c>
      <c r="H100" s="12">
        <v>32615.808741469998</v>
      </c>
      <c r="I100" s="12">
        <v>30028.193104370006</v>
      </c>
      <c r="J100" s="15">
        <f t="shared" si="32"/>
        <v>0.28584033115067392</v>
      </c>
      <c r="K100" s="15">
        <f t="shared" si="33"/>
        <v>6.9876171785330499</v>
      </c>
      <c r="L100" s="15">
        <f t="shared" si="34"/>
        <v>6.302861861610455</v>
      </c>
      <c r="M100" s="15">
        <f t="shared" si="35"/>
        <v>1.130906026785846</v>
      </c>
      <c r="N100" s="15">
        <f t="shared" si="15"/>
        <v>44.407967905554052</v>
      </c>
      <c r="O100" s="15">
        <f t="shared" si="36"/>
        <v>40.884806696365921</v>
      </c>
      <c r="P100" s="15"/>
      <c r="Q100" s="15">
        <v>-6.2510000000000003</v>
      </c>
      <c r="R100" s="15">
        <v>-2.5110000000000001</v>
      </c>
      <c r="S100" s="15">
        <v>-0.40100000000000002</v>
      </c>
      <c r="T100" s="15"/>
      <c r="U100" s="16">
        <f t="shared" si="37"/>
        <v>0.48453162758664736</v>
      </c>
      <c r="V100" s="16">
        <f t="shared" si="37"/>
        <v>0.43704968921910087</v>
      </c>
      <c r="W100" s="16">
        <f t="shared" si="37"/>
        <v>7.8418683194251756E-2</v>
      </c>
      <c r="X100" s="16">
        <f t="shared" si="28"/>
        <v>1</v>
      </c>
      <c r="Y100" s="22">
        <f t="shared" si="38"/>
        <v>-4.1576848656341898</v>
      </c>
      <c r="Z100" s="23">
        <f t="shared" si="29"/>
        <v>-4.1576848656341897E-2</v>
      </c>
    </row>
    <row r="101" spans="1:26">
      <c r="A101" s="2" t="s">
        <v>61</v>
      </c>
      <c r="B101" s="2">
        <v>1983</v>
      </c>
      <c r="C101" s="12">
        <v>72681.210670999906</v>
      </c>
      <c r="D101" s="12">
        <v>265.067296</v>
      </c>
      <c r="E101" s="12">
        <v>5365.4199474999896</v>
      </c>
      <c r="F101" s="12">
        <v>4654.3385625999899</v>
      </c>
      <c r="G101" s="12">
        <v>859.99549106999996</v>
      </c>
      <c r="H101" s="12">
        <v>32396.953391110001</v>
      </c>
      <c r="I101" s="12">
        <v>29139.435982719919</v>
      </c>
      <c r="J101" s="15">
        <f t="shared" si="32"/>
        <v>0.3646985149984065</v>
      </c>
      <c r="K101" s="15">
        <f t="shared" si="33"/>
        <v>7.3821279226995786</v>
      </c>
      <c r="L101" s="15">
        <f t="shared" si="34"/>
        <v>6.4037713731385182</v>
      </c>
      <c r="M101" s="15">
        <f t="shared" si="35"/>
        <v>1.1832432111826965</v>
      </c>
      <c r="N101" s="15">
        <f t="shared" si="35"/>
        <v>44.574042028219154</v>
      </c>
      <c r="O101" s="15">
        <f t="shared" si="36"/>
        <v>40.092116949761639</v>
      </c>
      <c r="P101" s="15"/>
      <c r="Q101" s="15">
        <v>-4.8460000000000001</v>
      </c>
      <c r="R101" s="15">
        <v>-1.1719999999999999</v>
      </c>
      <c r="S101" s="15">
        <v>-1.486</v>
      </c>
      <c r="T101" s="15"/>
      <c r="U101" s="16">
        <f t="shared" si="37"/>
        <v>0.49315636612031916</v>
      </c>
      <c r="V101" s="16">
        <f t="shared" si="37"/>
        <v>0.42779814342304751</v>
      </c>
      <c r="W101" s="16">
        <f t="shared" si="37"/>
        <v>7.9045490456633338E-2</v>
      </c>
      <c r="X101" s="16">
        <f t="shared" si="28"/>
        <v>1</v>
      </c>
      <c r="Y101" s="22">
        <f t="shared" si="38"/>
        <v>-3.0086767731294355</v>
      </c>
      <c r="Z101" s="23">
        <f t="shared" si="29"/>
        <v>-3.0086767731294355E-2</v>
      </c>
    </row>
    <row r="102" spans="1:26">
      <c r="A102" s="2" t="s">
        <v>61</v>
      </c>
      <c r="B102" s="2">
        <v>1984</v>
      </c>
      <c r="C102" s="12">
        <v>73367.788060999897</v>
      </c>
      <c r="D102" s="12">
        <v>449.45278300000001</v>
      </c>
      <c r="E102" s="12">
        <v>7759.1320342999898</v>
      </c>
      <c r="F102" s="12">
        <v>4866.1270334000001</v>
      </c>
      <c r="G102" s="12">
        <v>894.71445986000003</v>
      </c>
      <c r="H102" s="12">
        <v>31651.39242253</v>
      </c>
      <c r="I102" s="12">
        <v>27746.969327909901</v>
      </c>
      <c r="J102" s="15">
        <f t="shared" si="32"/>
        <v>0.61260233527323082</v>
      </c>
      <c r="K102" s="15">
        <f t="shared" si="33"/>
        <v>10.575665751090717</v>
      </c>
      <c r="L102" s="15">
        <f t="shared" si="34"/>
        <v>6.6325115721822963</v>
      </c>
      <c r="M102" s="15">
        <f t="shared" si="35"/>
        <v>1.2194922097366641</v>
      </c>
      <c r="N102" s="15">
        <f t="shared" si="35"/>
        <v>43.140720551932418</v>
      </c>
      <c r="O102" s="15">
        <f t="shared" si="36"/>
        <v>37.819007579784667</v>
      </c>
      <c r="P102" s="15"/>
      <c r="Q102" s="15">
        <v>-1.1279999999999999</v>
      </c>
      <c r="R102" s="15">
        <v>-2.101</v>
      </c>
      <c r="S102" s="15">
        <v>-1.3680000000000001</v>
      </c>
      <c r="T102" s="15"/>
      <c r="U102" s="16">
        <f t="shared" si="37"/>
        <v>0.57390142210584016</v>
      </c>
      <c r="V102" s="16">
        <f t="shared" si="37"/>
        <v>0.35992134329853315</v>
      </c>
      <c r="W102" s="16">
        <f t="shared" si="37"/>
        <v>6.6177234595626702E-2</v>
      </c>
      <c r="X102" s="16">
        <f t="shared" si="28"/>
        <v>1</v>
      </c>
      <c r="Y102" s="22">
        <f t="shared" si="38"/>
        <v>-1.494086003332423</v>
      </c>
      <c r="Z102" s="23">
        <f t="shared" si="29"/>
        <v>-1.4940860033324231E-2</v>
      </c>
    </row>
    <row r="103" spans="1:26">
      <c r="A103" s="2" t="s">
        <v>61</v>
      </c>
      <c r="B103" s="2">
        <v>1985</v>
      </c>
      <c r="C103" s="12">
        <v>78956.585699000003</v>
      </c>
      <c r="D103" s="12">
        <v>795.43292499999905</v>
      </c>
      <c r="E103" s="12">
        <v>9630.9806580000004</v>
      </c>
      <c r="F103" s="12">
        <v>5487.5720709999896</v>
      </c>
      <c r="G103" s="12">
        <v>951.81310607</v>
      </c>
      <c r="H103" s="12">
        <v>34375.214887319897</v>
      </c>
      <c r="I103" s="12">
        <v>27715.572051610114</v>
      </c>
      <c r="J103" s="15">
        <f t="shared" si="32"/>
        <v>1.0074307519227914</v>
      </c>
      <c r="K103" s="15">
        <f t="shared" si="33"/>
        <v>12.197818044862569</v>
      </c>
      <c r="L103" s="15">
        <f t="shared" si="34"/>
        <v>6.9501131823503997</v>
      </c>
      <c r="M103" s="15">
        <f t="shared" si="35"/>
        <v>1.2054891908554943</v>
      </c>
      <c r="N103" s="15">
        <f t="shared" si="35"/>
        <v>43.536855834123614</v>
      </c>
      <c r="O103" s="15">
        <f t="shared" si="36"/>
        <v>35.102292995885129</v>
      </c>
      <c r="P103" s="15"/>
      <c r="Q103" s="15">
        <v>-0.23599999999999999</v>
      </c>
      <c r="R103" s="15">
        <v>-1.72</v>
      </c>
      <c r="S103" s="15">
        <v>0.04</v>
      </c>
      <c r="T103" s="15"/>
      <c r="U103" s="16">
        <f t="shared" si="37"/>
        <v>0.59930064796549509</v>
      </c>
      <c r="V103" s="16">
        <f t="shared" si="37"/>
        <v>0.34147150894502892</v>
      </c>
      <c r="W103" s="16">
        <f t="shared" si="37"/>
        <v>5.9227843089475922E-2</v>
      </c>
      <c r="X103" s="16">
        <f t="shared" si="28"/>
        <v>1</v>
      </c>
      <c r="Y103" s="22">
        <f t="shared" si="38"/>
        <v>-0.72639683458172755</v>
      </c>
      <c r="Z103" s="23">
        <f t="shared" si="29"/>
        <v>-7.2639683458172758E-3</v>
      </c>
    </row>
    <row r="104" spans="1:26">
      <c r="A104" s="2" t="s">
        <v>61</v>
      </c>
      <c r="B104" s="2">
        <v>1986</v>
      </c>
      <c r="C104" s="12">
        <v>97834.292587000004</v>
      </c>
      <c r="D104" s="12">
        <v>1005.306314</v>
      </c>
      <c r="E104" s="12">
        <v>10317.775648000001</v>
      </c>
      <c r="F104" s="12">
        <v>6684.9183848000002</v>
      </c>
      <c r="G104" s="12">
        <v>1354.4074794999899</v>
      </c>
      <c r="H104" s="12">
        <v>48061.345069590003</v>
      </c>
      <c r="I104" s="12">
        <v>30410.539691110014</v>
      </c>
      <c r="J104" s="15">
        <f t="shared" si="32"/>
        <v>1.0275602627841587</v>
      </c>
      <c r="K104" s="15">
        <f t="shared" si="33"/>
        <v>10.546174940473788</v>
      </c>
      <c r="L104" s="15">
        <f t="shared" si="34"/>
        <v>6.8328989846329984</v>
      </c>
      <c r="M104" s="15">
        <f t="shared" si="35"/>
        <v>1.3843893012213189</v>
      </c>
      <c r="N104" s="15">
        <f t="shared" si="35"/>
        <v>49.125254344585798</v>
      </c>
      <c r="O104" s="15">
        <f t="shared" si="36"/>
        <v>31.083722166301936</v>
      </c>
      <c r="P104" s="15"/>
      <c r="Q104" s="15">
        <v>8.3000000000000004E-2</v>
      </c>
      <c r="R104" s="15">
        <v>-0.86499999999999999</v>
      </c>
      <c r="S104" s="15">
        <v>-0.89400000000000002</v>
      </c>
      <c r="T104" s="15"/>
      <c r="U104" s="16">
        <f t="shared" si="37"/>
        <v>0.56205908329736465</v>
      </c>
      <c r="V104" s="16">
        <f t="shared" si="37"/>
        <v>0.36415979833857964</v>
      </c>
      <c r="W104" s="16">
        <f t="shared" si="37"/>
        <v>7.3781118364055612E-2</v>
      </c>
      <c r="X104" s="16">
        <f t="shared" si="28"/>
        <v>0.99999999999999989</v>
      </c>
      <c r="Y104" s="22">
        <f t="shared" si="38"/>
        <v>-0.33430764146665581</v>
      </c>
      <c r="Z104" s="23">
        <f t="shared" si="29"/>
        <v>-3.343076414666558E-3</v>
      </c>
    </row>
    <row r="105" spans="1:26">
      <c r="A105" s="2" t="s">
        <v>61</v>
      </c>
      <c r="B105" s="2">
        <v>1987</v>
      </c>
      <c r="C105" s="12">
        <v>116602.059989999</v>
      </c>
      <c r="D105" s="12">
        <v>1090.700949</v>
      </c>
      <c r="E105" s="12">
        <v>10740.456453999899</v>
      </c>
      <c r="F105" s="12">
        <v>8371.1419093000004</v>
      </c>
      <c r="G105" s="12">
        <v>1882.0861645</v>
      </c>
      <c r="H105" s="12">
        <v>60609.57853929</v>
      </c>
      <c r="I105" s="12">
        <v>33908.095973909112</v>
      </c>
      <c r="J105" s="15">
        <f t="shared" si="32"/>
        <v>0.93540452809628727</v>
      </c>
      <c r="K105" s="15">
        <f t="shared" si="33"/>
        <v>9.2112064357363082</v>
      </c>
      <c r="L105" s="15">
        <f t="shared" si="34"/>
        <v>7.1792401523763791</v>
      </c>
      <c r="M105" s="15">
        <f t="shared" si="35"/>
        <v>1.6141105608781074</v>
      </c>
      <c r="N105" s="15">
        <f t="shared" si="35"/>
        <v>51.979852280901817</v>
      </c>
      <c r="O105" s="15">
        <f t="shared" si="36"/>
        <v>29.080186042011107</v>
      </c>
      <c r="P105" s="15"/>
      <c r="Q105" s="15">
        <v>0.35</v>
      </c>
      <c r="R105" s="15">
        <v>2.8000000000000001E-2</v>
      </c>
      <c r="S105" s="15">
        <v>-1.17</v>
      </c>
      <c r="T105" s="15"/>
      <c r="U105" s="16">
        <f t="shared" si="37"/>
        <v>0.51160416551831833</v>
      </c>
      <c r="V105" s="16">
        <f t="shared" si="37"/>
        <v>0.39874572270603142</v>
      </c>
      <c r="W105" s="16">
        <f t="shared" si="37"/>
        <v>8.9650111775650243E-2</v>
      </c>
      <c r="X105" s="16">
        <f t="shared" si="28"/>
        <v>1</v>
      </c>
      <c r="Y105" s="22">
        <f t="shared" si="38"/>
        <v>8.5335707389669516E-2</v>
      </c>
      <c r="Z105" s="23">
        <f t="shared" si="29"/>
        <v>8.533570738966952E-4</v>
      </c>
    </row>
    <row r="106" spans="1:26">
      <c r="A106" s="2" t="s">
        <v>61</v>
      </c>
      <c r="B106" s="2">
        <v>1988</v>
      </c>
      <c r="C106" s="12">
        <v>127926.24198000001</v>
      </c>
      <c r="D106" s="12">
        <v>1299.2976639999899</v>
      </c>
      <c r="E106" s="12">
        <v>11116.126687</v>
      </c>
      <c r="F106" s="12">
        <v>9998.7145674000003</v>
      </c>
      <c r="G106" s="12">
        <v>2458.8777611</v>
      </c>
      <c r="H106" s="12">
        <v>66809.495489559995</v>
      </c>
      <c r="I106" s="12">
        <v>36243.729810940029</v>
      </c>
      <c r="J106" s="15">
        <f t="shared" si="32"/>
        <v>1.0156615592625022</v>
      </c>
      <c r="K106" s="15">
        <f t="shared" si="33"/>
        <v>8.6894811533179386</v>
      </c>
      <c r="L106" s="15">
        <f t="shared" si="34"/>
        <v>7.8159996046496856</v>
      </c>
      <c r="M106" s="15">
        <f t="shared" si="35"/>
        <v>1.9221058346139968</v>
      </c>
      <c r="N106" s="15">
        <f t="shared" si="35"/>
        <v>52.225012206647172</v>
      </c>
      <c r="O106" s="15">
        <f t="shared" si="36"/>
        <v>28.331739641508719</v>
      </c>
      <c r="P106" s="15"/>
      <c r="Q106" s="15">
        <v>1.417</v>
      </c>
      <c r="R106" s="15">
        <v>2.3180000000000001</v>
      </c>
      <c r="S106" s="15">
        <v>1.103</v>
      </c>
      <c r="T106" s="15"/>
      <c r="U106" s="16">
        <f t="shared" si="37"/>
        <v>0.47154743295663337</v>
      </c>
      <c r="V106" s="16">
        <f t="shared" si="37"/>
        <v>0.42414667625527075</v>
      </c>
      <c r="W106" s="16">
        <f t="shared" si="37"/>
        <v>0.10430589078809578</v>
      </c>
      <c r="X106" s="16">
        <f t="shared" si="28"/>
        <v>1</v>
      </c>
      <c r="Y106" s="22">
        <f t="shared" si="38"/>
        <v>1.7664041055985369</v>
      </c>
      <c r="Z106" s="23">
        <f t="shared" si="29"/>
        <v>1.7664041055985368E-2</v>
      </c>
    </row>
    <row r="107" spans="1:26">
      <c r="A107" s="2" t="s">
        <v>61</v>
      </c>
      <c r="B107" s="2">
        <v>1989</v>
      </c>
      <c r="C107" s="12">
        <v>140500.860439999</v>
      </c>
      <c r="D107" s="12">
        <v>1236.96192</v>
      </c>
      <c r="E107" s="12">
        <v>11825.804383000001</v>
      </c>
      <c r="F107" s="12">
        <v>10770.279321</v>
      </c>
      <c r="G107" s="12">
        <v>3235.5480902999998</v>
      </c>
      <c r="H107" s="12">
        <v>72995.998884029905</v>
      </c>
      <c r="I107" s="12">
        <v>40436.267841669098</v>
      </c>
      <c r="J107" s="15">
        <f t="shared" si="32"/>
        <v>0.88039455141148082</v>
      </c>
      <c r="K107" s="15">
        <f t="shared" si="33"/>
        <v>8.4168910752331083</v>
      </c>
      <c r="L107" s="15">
        <f t="shared" si="34"/>
        <v>7.6656322867143256</v>
      </c>
      <c r="M107" s="15">
        <f t="shared" si="35"/>
        <v>2.3028671000073646</v>
      </c>
      <c r="N107" s="15">
        <f t="shared" si="35"/>
        <v>51.954129430547432</v>
      </c>
      <c r="O107" s="15">
        <f t="shared" si="36"/>
        <v>28.780085556086281</v>
      </c>
      <c r="P107" s="15"/>
      <c r="Q107" s="15">
        <v>2.012</v>
      </c>
      <c r="R107" s="15">
        <v>1.7130000000000001</v>
      </c>
      <c r="S107" s="15">
        <v>1.899</v>
      </c>
      <c r="T107" s="15"/>
      <c r="U107" s="16">
        <f t="shared" si="37"/>
        <v>0.45780322657004885</v>
      </c>
      <c r="V107" s="16">
        <f t="shared" si="37"/>
        <v>0.41694150051242856</v>
      </c>
      <c r="W107" s="16">
        <f t="shared" si="37"/>
        <v>0.12525527291752256</v>
      </c>
      <c r="X107" s="16">
        <f t="shared" si="28"/>
        <v>1</v>
      </c>
      <c r="Y107" s="22">
        <f t="shared" si="38"/>
        <v>1.8731806455071038</v>
      </c>
      <c r="Z107" s="23">
        <f t="shared" si="29"/>
        <v>1.873180645507104E-2</v>
      </c>
    </row>
    <row r="108" spans="1:26">
      <c r="A108" s="2" t="s">
        <v>61</v>
      </c>
      <c r="B108" s="2">
        <v>1990</v>
      </c>
      <c r="C108" s="12">
        <v>168554.13265000001</v>
      </c>
      <c r="D108" s="12">
        <v>964.63270399999897</v>
      </c>
      <c r="E108" s="12">
        <v>12653.069056</v>
      </c>
      <c r="F108" s="12">
        <v>11614.599006</v>
      </c>
      <c r="G108" s="12">
        <v>4098.9570057999899</v>
      </c>
      <c r="H108" s="12">
        <v>92251.921000749906</v>
      </c>
      <c r="I108" s="12">
        <v>46970.953877450112</v>
      </c>
      <c r="J108" s="15">
        <f t="shared" si="32"/>
        <v>0.57229845915617128</v>
      </c>
      <c r="K108" s="15">
        <f t="shared" si="33"/>
        <v>7.5068281370910661</v>
      </c>
      <c r="L108" s="15">
        <f t="shared" si="34"/>
        <v>6.8907233678556734</v>
      </c>
      <c r="M108" s="15">
        <f t="shared" si="35"/>
        <v>2.4318341777542822</v>
      </c>
      <c r="N108" s="15">
        <f t="shared" si="35"/>
        <v>54.731331442528052</v>
      </c>
      <c r="O108" s="15">
        <f t="shared" si="36"/>
        <v>27.866984415614748</v>
      </c>
      <c r="P108" s="15"/>
      <c r="Q108" s="15">
        <v>1.0609999999999999</v>
      </c>
      <c r="R108" s="15">
        <v>0.88</v>
      </c>
      <c r="S108" s="15">
        <v>2.9540000000000002</v>
      </c>
      <c r="T108" s="15"/>
      <c r="U108" s="16">
        <f t="shared" si="37"/>
        <v>0.44605479241035861</v>
      </c>
      <c r="V108" s="16">
        <f t="shared" si="37"/>
        <v>0.40944592380093048</v>
      </c>
      <c r="W108" s="16">
        <f t="shared" si="37"/>
        <v>0.14449928378871083</v>
      </c>
      <c r="X108" s="16">
        <f t="shared" si="28"/>
        <v>0.99999999999999989</v>
      </c>
      <c r="Y108" s="22">
        <f t="shared" si="38"/>
        <v>1.2604274320040609</v>
      </c>
      <c r="Z108" s="23">
        <f t="shared" si="29"/>
        <v>1.2604274320040609E-2</v>
      </c>
    </row>
    <row r="109" spans="1:26">
      <c r="A109" s="2" t="s">
        <v>61</v>
      </c>
      <c r="B109" s="2">
        <v>1991</v>
      </c>
      <c r="C109" s="12">
        <v>169397.508919999</v>
      </c>
      <c r="D109" s="12">
        <v>1261.8819840000001</v>
      </c>
      <c r="E109" s="12">
        <v>11507.324279</v>
      </c>
      <c r="F109" s="12">
        <v>10773.661813000001</v>
      </c>
      <c r="G109" s="12">
        <v>3772.1854730999898</v>
      </c>
      <c r="H109" s="12">
        <v>94927.611112229904</v>
      </c>
      <c r="I109" s="12">
        <v>47154.844258669116</v>
      </c>
      <c r="J109" s="15">
        <f t="shared" si="32"/>
        <v>0.74492357771090156</v>
      </c>
      <c r="K109" s="15">
        <f t="shared" si="33"/>
        <v>6.7930894334665455</v>
      </c>
      <c r="L109" s="15">
        <f t="shared" si="34"/>
        <v>6.3599883384873479</v>
      </c>
      <c r="M109" s="15">
        <f t="shared" si="35"/>
        <v>2.2268246429063323</v>
      </c>
      <c r="N109" s="15">
        <f t="shared" si="35"/>
        <v>56.038374895501661</v>
      </c>
      <c r="O109" s="15">
        <f t="shared" si="36"/>
        <v>27.836799111927217</v>
      </c>
      <c r="P109" s="15"/>
      <c r="Q109" s="15">
        <v>-1.84</v>
      </c>
      <c r="R109" s="15">
        <v>-1.9390000000000001</v>
      </c>
      <c r="S109" s="15">
        <v>2.706</v>
      </c>
      <c r="T109" s="15"/>
      <c r="U109" s="16">
        <f t="shared" si="37"/>
        <v>0.4416861206416362</v>
      </c>
      <c r="V109" s="16">
        <f t="shared" si="37"/>
        <v>0.4135259227875373</v>
      </c>
      <c r="W109" s="16">
        <f t="shared" si="37"/>
        <v>0.14478795657082652</v>
      </c>
      <c r="X109" s="16">
        <f t="shared" si="28"/>
        <v>1</v>
      </c>
      <c r="Y109" s="22">
        <f t="shared" si="38"/>
        <v>-1.2227330157849889</v>
      </c>
      <c r="Z109" s="23">
        <f t="shared" si="29"/>
        <v>-1.2227330157849889E-2</v>
      </c>
    </row>
    <row r="110" spans="1:26">
      <c r="A110" s="2" t="s">
        <v>61</v>
      </c>
      <c r="B110" s="2">
        <v>1992</v>
      </c>
      <c r="C110" s="12">
        <v>178401.57006</v>
      </c>
      <c r="D110" s="12">
        <v>1497.166592</v>
      </c>
      <c r="E110" s="12">
        <v>12072.388881999899</v>
      </c>
      <c r="F110" s="12">
        <v>11480.201373</v>
      </c>
      <c r="G110" s="12">
        <v>3460.6439442000001</v>
      </c>
      <c r="H110" s="12">
        <v>98338.561336409897</v>
      </c>
      <c r="I110" s="12">
        <v>51552.607932390194</v>
      </c>
      <c r="J110" s="15">
        <f t="shared" si="32"/>
        <v>0.83921155598376918</v>
      </c>
      <c r="K110" s="15">
        <f t="shared" si="33"/>
        <v>6.7669745719949184</v>
      </c>
      <c r="L110" s="15">
        <f t="shared" si="34"/>
        <v>6.4350338223699373</v>
      </c>
      <c r="M110" s="15">
        <f t="shared" si="35"/>
        <v>1.9398057668641124</v>
      </c>
      <c r="N110" s="15">
        <f t="shared" si="35"/>
        <v>55.122026842777608</v>
      </c>
      <c r="O110" s="15">
        <f t="shared" si="36"/>
        <v>28.896947440009651</v>
      </c>
      <c r="P110" s="15"/>
      <c r="Q110" s="15">
        <v>-1.2490000000000001</v>
      </c>
      <c r="R110" s="15">
        <v>-2.87</v>
      </c>
      <c r="S110" s="15">
        <v>0.96799999999999997</v>
      </c>
      <c r="T110" s="15"/>
      <c r="U110" s="16">
        <f t="shared" si="37"/>
        <v>0.4469064604769713</v>
      </c>
      <c r="V110" s="16">
        <f t="shared" si="37"/>
        <v>0.42498433502420196</v>
      </c>
      <c r="W110" s="16">
        <f t="shared" si="37"/>
        <v>0.12810920449882673</v>
      </c>
      <c r="X110" s="16">
        <f t="shared" si="28"/>
        <v>1</v>
      </c>
      <c r="Y110" s="22">
        <f t="shared" si="38"/>
        <v>-1.6538815007003325</v>
      </c>
      <c r="Z110" s="23">
        <f t="shared" si="29"/>
        <v>-1.6538815007003323E-2</v>
      </c>
    </row>
    <row r="111" spans="1:26">
      <c r="A111" s="2" t="s">
        <v>61</v>
      </c>
      <c r="B111" s="2">
        <v>1993</v>
      </c>
      <c r="C111" s="12">
        <v>168511.152449999</v>
      </c>
      <c r="D111" s="12">
        <v>2468.5667840000001</v>
      </c>
      <c r="E111" s="12">
        <v>13479.962847999899</v>
      </c>
      <c r="F111" s="12">
        <v>10361.660427999899</v>
      </c>
      <c r="G111" s="12">
        <v>3390.9438516</v>
      </c>
      <c r="H111" s="12">
        <v>84932.945519279907</v>
      </c>
      <c r="I111" s="12">
        <v>53877.073019119292</v>
      </c>
      <c r="J111" s="15">
        <f t="shared" si="32"/>
        <v>1.464927838964533</v>
      </c>
      <c r="K111" s="15">
        <f t="shared" si="33"/>
        <v>7.9994484946625146</v>
      </c>
      <c r="L111" s="15">
        <f t="shared" si="34"/>
        <v>6.1489463915893836</v>
      </c>
      <c r="M111" s="15">
        <f t="shared" si="35"/>
        <v>2.0122963983681541</v>
      </c>
      <c r="N111" s="15">
        <f t="shared" si="35"/>
        <v>50.401972975931898</v>
      </c>
      <c r="O111" s="15">
        <f t="shared" si="36"/>
        <v>31.972407900483507</v>
      </c>
      <c r="P111" s="15"/>
      <c r="Q111" s="15">
        <v>-1.3959999999999999</v>
      </c>
      <c r="R111" s="15">
        <v>-2.1459999999999999</v>
      </c>
      <c r="S111" s="15">
        <v>-0.83699999999999997</v>
      </c>
      <c r="T111" s="15"/>
      <c r="U111" s="16">
        <f t="shared" si="37"/>
        <v>0.49499420252371873</v>
      </c>
      <c r="V111" s="16">
        <f t="shared" si="37"/>
        <v>0.38048783206701475</v>
      </c>
      <c r="W111" s="16">
        <f t="shared" si="37"/>
        <v>0.12451796540926648</v>
      </c>
      <c r="X111" s="16">
        <f t="shared" si="28"/>
        <v>1</v>
      </c>
      <c r="Y111" s="22">
        <f t="shared" si="38"/>
        <v>-1.611760331386481</v>
      </c>
      <c r="Z111" s="23">
        <f t="shared" si="29"/>
        <v>-1.611760331386481E-2</v>
      </c>
    </row>
    <row r="112" spans="1:26">
      <c r="A112" s="2" t="s">
        <v>61</v>
      </c>
      <c r="B112" s="2">
        <v>1994</v>
      </c>
      <c r="C112" s="12">
        <v>190004.54302000001</v>
      </c>
      <c r="D112" s="12">
        <v>2285.5569919999898</v>
      </c>
      <c r="E112" s="12">
        <v>15022.536872999901</v>
      </c>
      <c r="F112" s="12">
        <v>11750.003248000001</v>
      </c>
      <c r="G112" s="12">
        <v>4305.1853185999998</v>
      </c>
      <c r="H112" s="12">
        <v>95887.333697979906</v>
      </c>
      <c r="I112" s="12">
        <v>60753.92689042024</v>
      </c>
      <c r="J112" s="15">
        <f t="shared" si="32"/>
        <v>1.202895970629192</v>
      </c>
      <c r="K112" s="15">
        <f t="shared" si="33"/>
        <v>7.9064093069704215</v>
      </c>
      <c r="L112" s="15">
        <f t="shared" si="34"/>
        <v>6.1840643709046406</v>
      </c>
      <c r="M112" s="15">
        <f t="shared" si="35"/>
        <v>2.2658328322954011</v>
      </c>
      <c r="N112" s="15">
        <f t="shared" si="35"/>
        <v>50.465811066363152</v>
      </c>
      <c r="O112" s="15">
        <f t="shared" si="36"/>
        <v>31.9749864528372</v>
      </c>
      <c r="P112" s="15"/>
      <c r="Q112" s="15">
        <v>-0.44400000000000001</v>
      </c>
      <c r="R112" s="15">
        <v>-0.22600000000000001</v>
      </c>
      <c r="S112" s="15">
        <v>-1.0960000000000001</v>
      </c>
      <c r="T112" s="15"/>
      <c r="U112" s="16">
        <f t="shared" si="37"/>
        <v>0.48338598338531763</v>
      </c>
      <c r="V112" s="16">
        <f t="shared" si="37"/>
        <v>0.37808440231046953</v>
      </c>
      <c r="W112" s="16">
        <f t="shared" si="37"/>
        <v>0.13852961430421293</v>
      </c>
      <c r="X112" s="16">
        <f t="shared" si="28"/>
        <v>1</v>
      </c>
      <c r="Y112" s="22">
        <f t="shared" si="38"/>
        <v>-0.45189890882266454</v>
      </c>
      <c r="Z112" s="23">
        <f t="shared" si="29"/>
        <v>-4.5189890882266458E-3</v>
      </c>
    </row>
    <row r="113" spans="1:26">
      <c r="A113" s="2" t="s">
        <v>61</v>
      </c>
      <c r="B113" s="2">
        <v>1995</v>
      </c>
      <c r="C113" s="12">
        <v>230441.478039999</v>
      </c>
      <c r="D113" s="12">
        <v>2694.7041279999899</v>
      </c>
      <c r="E113" s="12">
        <v>17092.801058000001</v>
      </c>
      <c r="F113" s="12">
        <v>13962.665337</v>
      </c>
      <c r="G113" s="12">
        <v>5691.9264088999998</v>
      </c>
      <c r="H113" s="12">
        <v>116581.20565186</v>
      </c>
      <c r="I113" s="12">
        <v>74418.175456238998</v>
      </c>
      <c r="J113" s="15">
        <f t="shared" si="32"/>
        <v>1.1693659279221664</v>
      </c>
      <c r="K113" s="15">
        <f t="shared" si="33"/>
        <v>7.4174151300284183</v>
      </c>
      <c r="L113" s="15">
        <f t="shared" si="34"/>
        <v>6.0590938123458935</v>
      </c>
      <c r="M113" s="15">
        <f t="shared" si="35"/>
        <v>2.4700095040668071</v>
      </c>
      <c r="N113" s="15">
        <f t="shared" si="35"/>
        <v>50.590374026165705</v>
      </c>
      <c r="O113" s="15">
        <f t="shared" si="36"/>
        <v>32.293741599471005</v>
      </c>
      <c r="P113" s="15"/>
      <c r="Q113" s="15">
        <v>-1.139</v>
      </c>
      <c r="R113" s="15">
        <v>-0.05</v>
      </c>
      <c r="S113" s="15">
        <v>-0.53400000000000003</v>
      </c>
      <c r="T113" s="15"/>
      <c r="U113" s="16">
        <f t="shared" si="37"/>
        <v>0.46514323204409597</v>
      </c>
      <c r="V113" s="16">
        <f t="shared" si="37"/>
        <v>0.37996342792292309</v>
      </c>
      <c r="W113" s="16">
        <f t="shared" si="37"/>
        <v>0.15489334003298091</v>
      </c>
      <c r="X113" s="16">
        <f t="shared" si="28"/>
        <v>1</v>
      </c>
      <c r="Y113" s="22">
        <f t="shared" si="38"/>
        <v>-0.63150935627198324</v>
      </c>
      <c r="Z113" s="23">
        <f t="shared" si="29"/>
        <v>-6.3150935627198325E-3</v>
      </c>
    </row>
    <row r="114" spans="1:26">
      <c r="A114" s="2" t="s">
        <v>61</v>
      </c>
      <c r="B114" s="2">
        <v>1996</v>
      </c>
      <c r="C114" s="12">
        <v>252098.56846000001</v>
      </c>
      <c r="D114" s="12">
        <v>2868.6435839999899</v>
      </c>
      <c r="E114" s="12">
        <v>19084.724995</v>
      </c>
      <c r="F114" s="12">
        <v>15957.257799000001</v>
      </c>
      <c r="G114" s="12">
        <v>6093.4549656999898</v>
      </c>
      <c r="H114" s="12">
        <v>121535.89933176</v>
      </c>
      <c r="I114" s="12">
        <v>86558.587784540039</v>
      </c>
      <c r="J114" s="15">
        <f t="shared" si="32"/>
        <v>1.1379055428690987</v>
      </c>
      <c r="K114" s="15">
        <f t="shared" si="33"/>
        <v>7.5703424702422044</v>
      </c>
      <c r="L114" s="15">
        <f t="shared" si="34"/>
        <v>6.3297693027288684</v>
      </c>
      <c r="M114" s="15">
        <f t="shared" si="35"/>
        <v>2.417092252019998</v>
      </c>
      <c r="N114" s="15">
        <f t="shared" si="35"/>
        <v>48.209674523020489</v>
      </c>
      <c r="O114" s="15">
        <f t="shared" ref="O114:O124" si="39">I114/$C114*100</f>
        <v>34.335215909119341</v>
      </c>
      <c r="P114" s="15"/>
      <c r="Q114" s="15">
        <v>-0.75600000000000001</v>
      </c>
      <c r="R114" s="15">
        <v>-3.1E-2</v>
      </c>
      <c r="S114" s="15">
        <v>1.1279999999999999</v>
      </c>
      <c r="T114" s="15"/>
      <c r="U114" s="16">
        <f t="shared" si="37"/>
        <v>0.46394850849738928</v>
      </c>
      <c r="V114" s="16">
        <f t="shared" si="37"/>
        <v>0.38791997042105575</v>
      </c>
      <c r="W114" s="16">
        <f t="shared" si="37"/>
        <v>0.14813152108155495</v>
      </c>
      <c r="X114" s="16">
        <f t="shared" si="28"/>
        <v>0.99999999999999989</v>
      </c>
      <c r="Y114" s="22">
        <f t="shared" si="38"/>
        <v>-0.19567823572708506</v>
      </c>
      <c r="Z114" s="23">
        <f t="shared" si="29"/>
        <v>-1.9567823572708507E-3</v>
      </c>
    </row>
    <row r="115" spans="1:26">
      <c r="A115" s="2" t="s">
        <v>61</v>
      </c>
      <c r="B115" s="2">
        <v>1997</v>
      </c>
      <c r="C115" s="12">
        <v>238265.778499999</v>
      </c>
      <c r="D115" s="12">
        <v>2528.4613119999899</v>
      </c>
      <c r="E115" s="12">
        <v>19696.381418000001</v>
      </c>
      <c r="F115" s="12">
        <v>16523.784944999901</v>
      </c>
      <c r="G115" s="12">
        <v>5150.1837499000003</v>
      </c>
      <c r="H115" s="12">
        <v>110635.29530879</v>
      </c>
      <c r="I115" s="12">
        <v>83731.671766309111</v>
      </c>
      <c r="J115" s="15">
        <f t="shared" si="32"/>
        <v>1.0611936501825421</v>
      </c>
      <c r="K115" s="15">
        <f t="shared" si="33"/>
        <v>8.2665591097464652</v>
      </c>
      <c r="L115" s="15">
        <f t="shared" si="34"/>
        <v>6.9350223305358023</v>
      </c>
      <c r="M115" s="15">
        <f t="shared" si="35"/>
        <v>2.1615289372745665</v>
      </c>
      <c r="N115" s="15">
        <f t="shared" si="35"/>
        <v>46.433565073966534</v>
      </c>
      <c r="O115" s="15">
        <f t="shared" si="39"/>
        <v>35.142130898294091</v>
      </c>
      <c r="P115" s="15"/>
      <c r="Q115" s="15">
        <v>0.33400000000000002</v>
      </c>
      <c r="R115" s="15">
        <v>3.0000000000000001E-3</v>
      </c>
      <c r="S115" s="15">
        <v>1.202</v>
      </c>
      <c r="T115" s="15"/>
      <c r="U115" s="16">
        <f t="shared" si="37"/>
        <v>0.47609897823558345</v>
      </c>
      <c r="V115" s="16">
        <f t="shared" si="37"/>
        <v>0.39941129093436251</v>
      </c>
      <c r="W115" s="16">
        <f t="shared" si="37"/>
        <v>0.12448973083005392</v>
      </c>
      <c r="X115" s="16">
        <f t="shared" si="28"/>
        <v>0.99999999999999978</v>
      </c>
      <c r="Y115" s="22">
        <f t="shared" si="38"/>
        <v>0.30985194906121283</v>
      </c>
      <c r="Z115" s="23">
        <f t="shared" si="29"/>
        <v>3.0985194906121283E-3</v>
      </c>
    </row>
    <row r="116" spans="1:26">
      <c r="A116" s="2" t="s">
        <v>61</v>
      </c>
      <c r="B116" s="2">
        <v>1998</v>
      </c>
      <c r="C116" s="12">
        <v>242102.21259000001</v>
      </c>
      <c r="D116" s="12">
        <v>2055.0809599999898</v>
      </c>
      <c r="E116" s="12">
        <v>21230.699083</v>
      </c>
      <c r="F116" s="12">
        <v>17418.652059</v>
      </c>
      <c r="G116" s="12">
        <v>4445.5923355000004</v>
      </c>
      <c r="H116" s="12">
        <v>115787.15771465001</v>
      </c>
      <c r="I116" s="12">
        <v>81165.03043785</v>
      </c>
      <c r="J116" s="15">
        <f t="shared" si="32"/>
        <v>0.84884848346275488</v>
      </c>
      <c r="K116" s="15">
        <f t="shared" si="33"/>
        <v>8.7693122899930618</v>
      </c>
      <c r="L116" s="15">
        <f t="shared" si="34"/>
        <v>7.194751288167069</v>
      </c>
      <c r="M116" s="15">
        <f t="shared" si="35"/>
        <v>1.8362460582004712</v>
      </c>
      <c r="N116" s="15">
        <f t="shared" si="35"/>
        <v>47.825732972847923</v>
      </c>
      <c r="O116" s="15">
        <f t="shared" si="39"/>
        <v>33.525108907328715</v>
      </c>
      <c r="P116" s="15"/>
      <c r="Q116" s="15">
        <v>1.147</v>
      </c>
      <c r="R116" s="15">
        <v>0.23200000000000001</v>
      </c>
      <c r="S116" s="15">
        <v>-1.657</v>
      </c>
      <c r="T116" s="15"/>
      <c r="U116" s="16">
        <f t="shared" si="37"/>
        <v>0.49264942403473883</v>
      </c>
      <c r="V116" s="16">
        <f t="shared" si="37"/>
        <v>0.40419247952127679</v>
      </c>
      <c r="W116" s="16">
        <f t="shared" si="37"/>
        <v>0.10315809644398435</v>
      </c>
      <c r="X116" s="16">
        <f t="shared" si="28"/>
        <v>0.99999999999999989</v>
      </c>
      <c r="Y116" s="22">
        <f t="shared" si="38"/>
        <v>0.4879085788090996</v>
      </c>
      <c r="Z116" s="23">
        <f t="shared" si="29"/>
        <v>4.8790857880909961E-3</v>
      </c>
    </row>
    <row r="117" spans="1:26">
      <c r="A117" s="2" t="s">
        <v>61</v>
      </c>
      <c r="B117" s="2">
        <v>1999</v>
      </c>
      <c r="C117" s="12">
        <v>234962.95063000001</v>
      </c>
      <c r="D117" s="12">
        <v>1933.024116</v>
      </c>
      <c r="E117" s="12">
        <v>22661.1438869999</v>
      </c>
      <c r="F117" s="12">
        <v>16644.222836000001</v>
      </c>
      <c r="G117" s="12">
        <v>4260.9707279000004</v>
      </c>
      <c r="H117" s="12">
        <v>114707.5443279</v>
      </c>
      <c r="I117" s="12">
        <v>74756.044735200107</v>
      </c>
      <c r="J117" s="15">
        <f t="shared" si="32"/>
        <v>0.82269315686453248</v>
      </c>
      <c r="K117" s="15">
        <f t="shared" si="33"/>
        <v>9.6445604833609586</v>
      </c>
      <c r="L117" s="15">
        <f t="shared" si="34"/>
        <v>7.0837648196757321</v>
      </c>
      <c r="M117" s="15">
        <f t="shared" si="35"/>
        <v>1.8134649383978074</v>
      </c>
      <c r="N117" s="15">
        <f t="shared" si="35"/>
        <v>48.819417708339834</v>
      </c>
      <c r="O117" s="15">
        <f t="shared" si="39"/>
        <v>31.81609889336114</v>
      </c>
      <c r="P117" s="15"/>
      <c r="Q117" s="15">
        <v>2.335</v>
      </c>
      <c r="R117" s="15">
        <v>-4.7E-2</v>
      </c>
      <c r="S117" s="15">
        <v>-2.3450000000000002</v>
      </c>
      <c r="T117" s="15"/>
      <c r="U117" s="16">
        <f t="shared" si="37"/>
        <v>0.52015260434824118</v>
      </c>
      <c r="V117" s="16">
        <f t="shared" si="37"/>
        <v>0.38204319687782706</v>
      </c>
      <c r="W117" s="16">
        <f t="shared" si="37"/>
        <v>9.7804198773931733E-2</v>
      </c>
      <c r="X117" s="16">
        <f t="shared" si="28"/>
        <v>1</v>
      </c>
      <c r="Y117" s="22">
        <f t="shared" si="38"/>
        <v>0.96724945477501523</v>
      </c>
      <c r="Z117" s="23">
        <f t="shared" si="29"/>
        <v>9.6724945477501528E-3</v>
      </c>
    </row>
    <row r="118" spans="1:26">
      <c r="A118" s="2" t="s">
        <v>61</v>
      </c>
      <c r="B118" s="2">
        <v>2000</v>
      </c>
      <c r="C118" s="12">
        <v>240515.86759000001</v>
      </c>
      <c r="D118" s="12">
        <v>2159.8246399999898</v>
      </c>
      <c r="E118" s="12">
        <v>25870.752666</v>
      </c>
      <c r="F118" s="12">
        <v>16182.009427999899</v>
      </c>
      <c r="G118" s="12">
        <v>4651.4019549000004</v>
      </c>
      <c r="H118" s="12">
        <v>111068.2832303</v>
      </c>
      <c r="I118" s="12">
        <v>80583.595670800103</v>
      </c>
      <c r="J118" s="15">
        <f t="shared" si="32"/>
        <v>0.89799673578367656</v>
      </c>
      <c r="K118" s="15">
        <f t="shared" si="33"/>
        <v>10.756360037792216</v>
      </c>
      <c r="L118" s="15">
        <f t="shared" si="34"/>
        <v>6.7280423491995434</v>
      </c>
      <c r="M118" s="15">
        <f t="shared" si="35"/>
        <v>1.9339272712056994</v>
      </c>
      <c r="N118" s="15">
        <f t="shared" si="35"/>
        <v>46.179191561545821</v>
      </c>
      <c r="O118" s="15">
        <f t="shared" si="39"/>
        <v>33.504482044473036</v>
      </c>
      <c r="P118" s="15"/>
      <c r="Q118" s="15">
        <v>2.8159999999999998</v>
      </c>
      <c r="R118" s="15">
        <v>0.95099999999999996</v>
      </c>
      <c r="S118" s="15">
        <v>-0.47899999999999998</v>
      </c>
      <c r="T118" s="15"/>
      <c r="U118" s="16">
        <f t="shared" si="37"/>
        <v>0.55392818162665247</v>
      </c>
      <c r="V118" s="16">
        <f t="shared" si="37"/>
        <v>0.34647894374165678</v>
      </c>
      <c r="W118" s="16">
        <f t="shared" si="37"/>
        <v>9.9592874631690614E-2</v>
      </c>
      <c r="X118" s="16">
        <f t="shared" si="28"/>
        <v>0.99999999999999989</v>
      </c>
      <c r="Y118" s="22">
        <f t="shared" si="38"/>
        <v>1.8416582480103891</v>
      </c>
      <c r="Z118" s="23">
        <f t="shared" si="29"/>
        <v>1.8416582480103891E-2</v>
      </c>
    </row>
    <row r="119" spans="1:26">
      <c r="A119" s="2" t="s">
        <v>61</v>
      </c>
      <c r="B119" s="2">
        <v>2001</v>
      </c>
      <c r="C119" s="12">
        <v>244180.820349999</v>
      </c>
      <c r="D119" s="12">
        <v>2900.2391040000002</v>
      </c>
      <c r="E119" s="12">
        <v>24468.545824000001</v>
      </c>
      <c r="F119" s="12">
        <v>16311.120412</v>
      </c>
      <c r="G119" s="12">
        <v>4696.5690768000004</v>
      </c>
      <c r="H119" s="12">
        <v>111789.17384459999</v>
      </c>
      <c r="I119" s="12">
        <v>84015.172088599007</v>
      </c>
      <c r="J119" s="15">
        <f t="shared" si="32"/>
        <v>1.187742386909387</v>
      </c>
      <c r="K119" s="15">
        <f t="shared" si="33"/>
        <v>10.020666565427936</v>
      </c>
      <c r="L119" s="15">
        <f t="shared" si="34"/>
        <v>6.6799351352085283</v>
      </c>
      <c r="M119" s="15">
        <f t="shared" si="35"/>
        <v>1.923398025310967</v>
      </c>
      <c r="N119" s="15">
        <f t="shared" si="35"/>
        <v>45.781308165140025</v>
      </c>
      <c r="O119" s="15">
        <f t="shared" si="39"/>
        <v>34.406949722003155</v>
      </c>
      <c r="P119" s="15"/>
      <c r="Q119" s="15">
        <v>0.66400000000000003</v>
      </c>
      <c r="R119" s="15">
        <v>0.60799999999999998</v>
      </c>
      <c r="S119" s="15">
        <v>-1.34</v>
      </c>
      <c r="T119" s="15"/>
      <c r="U119" s="16">
        <f t="shared" si="37"/>
        <v>0.53805126250441726</v>
      </c>
      <c r="V119" s="16">
        <f t="shared" si="37"/>
        <v>0.35867349836253876</v>
      </c>
      <c r="W119" s="16">
        <f t="shared" si="37"/>
        <v>0.10327523913304401</v>
      </c>
      <c r="X119" s="16">
        <f t="shared" si="28"/>
        <v>1</v>
      </c>
      <c r="Y119" s="22">
        <f t="shared" si="38"/>
        <v>0.43695070486907767</v>
      </c>
      <c r="Z119" s="23">
        <f t="shared" si="29"/>
        <v>4.369507048690777E-3</v>
      </c>
    </row>
    <row r="120" spans="1:26">
      <c r="A120" s="2" t="s">
        <v>61</v>
      </c>
      <c r="B120" s="2">
        <v>2002</v>
      </c>
      <c r="C120" s="12">
        <v>254501.37229</v>
      </c>
      <c r="D120" s="12">
        <v>3756.0962559999898</v>
      </c>
      <c r="E120" s="12">
        <v>24976.2712939999</v>
      </c>
      <c r="F120" s="12">
        <v>17391.716696</v>
      </c>
      <c r="G120" s="12">
        <v>4729.1211407999899</v>
      </c>
      <c r="H120" s="12">
        <v>114499.02714190001</v>
      </c>
      <c r="I120" s="12">
        <v>89149.139761300117</v>
      </c>
      <c r="J120" s="15">
        <f t="shared" si="32"/>
        <v>1.4758648341274883</v>
      </c>
      <c r="K120" s="15">
        <f t="shared" si="33"/>
        <v>9.8138061375715733</v>
      </c>
      <c r="L120" s="15">
        <f t="shared" si="34"/>
        <v>6.8336435829439974</v>
      </c>
      <c r="M120" s="15">
        <f t="shared" si="35"/>
        <v>1.8581908216240328</v>
      </c>
      <c r="N120" s="15">
        <f t="shared" si="35"/>
        <v>44.989551966513687</v>
      </c>
      <c r="O120" s="15">
        <f t="shared" si="39"/>
        <v>35.028942657219226</v>
      </c>
      <c r="P120" s="15"/>
      <c r="Q120" s="15">
        <v>-0.378</v>
      </c>
      <c r="R120" s="15">
        <v>-0.14199999999999999</v>
      </c>
      <c r="S120" s="15">
        <v>-2.3010000000000002</v>
      </c>
      <c r="T120" s="15"/>
      <c r="U120" s="16">
        <f t="shared" si="37"/>
        <v>0.53031431769272397</v>
      </c>
      <c r="V120" s="16">
        <f t="shared" si="37"/>
        <v>0.36927355026609088</v>
      </c>
      <c r="W120" s="16">
        <f t="shared" si="37"/>
        <v>0.10041213204118525</v>
      </c>
      <c r="X120" s="16">
        <f t="shared" si="28"/>
        <v>1</v>
      </c>
      <c r="Y120" s="22">
        <f t="shared" si="38"/>
        <v>-0.48394397205240181</v>
      </c>
      <c r="Z120" s="23">
        <f t="shared" si="29"/>
        <v>-4.8394397205240181E-3</v>
      </c>
    </row>
    <row r="121" spans="1:26">
      <c r="A121" s="2" t="s">
        <v>61</v>
      </c>
      <c r="B121" s="2">
        <v>2003</v>
      </c>
      <c r="C121" s="12">
        <v>299509.45166999899</v>
      </c>
      <c r="D121" s="12">
        <v>4300.3462</v>
      </c>
      <c r="E121" s="12">
        <v>25920.083696000002</v>
      </c>
      <c r="F121" s="12">
        <v>20892.1561049999</v>
      </c>
      <c r="G121" s="12">
        <v>5343.1213806999904</v>
      </c>
      <c r="H121" s="12">
        <v>137495.39369110001</v>
      </c>
      <c r="I121" s="12">
        <v>105558.35059719911</v>
      </c>
      <c r="J121" s="15">
        <f t="shared" si="32"/>
        <v>1.4357964919044168</v>
      </c>
      <c r="K121" s="15">
        <f t="shared" si="33"/>
        <v>8.6541788753160542</v>
      </c>
      <c r="L121" s="15">
        <f t="shared" si="34"/>
        <v>6.9754580326296294</v>
      </c>
      <c r="M121" s="15">
        <f t="shared" si="35"/>
        <v>1.783957518171102</v>
      </c>
      <c r="N121" s="15">
        <f t="shared" si="35"/>
        <v>45.906863013656448</v>
      </c>
      <c r="O121" s="15">
        <f t="shared" si="39"/>
        <v>35.243746068322359</v>
      </c>
      <c r="P121" s="15"/>
      <c r="Q121" s="15">
        <v>-0.63500000000000001</v>
      </c>
      <c r="R121" s="15">
        <v>-8.1000000000000003E-2</v>
      </c>
      <c r="S121" s="15">
        <v>-2.234</v>
      </c>
      <c r="T121" s="15"/>
      <c r="U121" s="16">
        <f t="shared" si="37"/>
        <v>0.49697831840717371</v>
      </c>
      <c r="V121" s="16">
        <f t="shared" si="37"/>
        <v>0.40057542756180686</v>
      </c>
      <c r="W121" s="16">
        <f t="shared" si="37"/>
        <v>0.10244625403101928</v>
      </c>
      <c r="X121" s="16">
        <f t="shared" si="28"/>
        <v>0.99999999999999989</v>
      </c>
      <c r="Y121" s="22">
        <f t="shared" si="38"/>
        <v>-0.57689277332635869</v>
      </c>
      <c r="Z121" s="23">
        <f t="shared" si="29"/>
        <v>-5.7689277332635871E-3</v>
      </c>
    </row>
    <row r="122" spans="1:26">
      <c r="A122" s="2" t="s">
        <v>61</v>
      </c>
      <c r="B122" s="2">
        <v>2004</v>
      </c>
      <c r="C122" s="12">
        <v>353491.95928000001</v>
      </c>
      <c r="D122" s="12">
        <v>5450.183129</v>
      </c>
      <c r="E122" s="12">
        <v>28928.755232</v>
      </c>
      <c r="F122" s="12">
        <v>23924.879079999901</v>
      </c>
      <c r="G122" s="12">
        <v>6019.2902807999899</v>
      </c>
      <c r="H122" s="12">
        <v>162419.54300110001</v>
      </c>
      <c r="I122" s="12">
        <v>126749.30855710007</v>
      </c>
      <c r="J122" s="15">
        <f t="shared" si="32"/>
        <v>1.5418124757635365</v>
      </c>
      <c r="K122" s="15">
        <f t="shared" si="33"/>
        <v>8.183709550543302</v>
      </c>
      <c r="L122" s="15">
        <f t="shared" si="34"/>
        <v>6.7681536883414859</v>
      </c>
      <c r="M122" s="15">
        <f t="shared" si="35"/>
        <v>1.7028082599276684</v>
      </c>
      <c r="N122" s="15">
        <f t="shared" si="35"/>
        <v>45.947167605147122</v>
      </c>
      <c r="O122" s="15">
        <f t="shared" si="39"/>
        <v>35.856348420276881</v>
      </c>
      <c r="P122" s="15"/>
      <c r="Q122" s="15">
        <v>2.1000000000000001E-2</v>
      </c>
      <c r="R122" s="15">
        <v>0.54900000000000004</v>
      </c>
      <c r="S122" s="15">
        <v>-1.1659999999999999</v>
      </c>
      <c r="T122" s="15"/>
      <c r="U122" s="16">
        <f t="shared" si="37"/>
        <v>0.49137622144794829</v>
      </c>
      <c r="V122" s="16">
        <f t="shared" si="37"/>
        <v>0.40638169830152954</v>
      </c>
      <c r="W122" s="16">
        <f t="shared" si="37"/>
        <v>0.10224208025052223</v>
      </c>
      <c r="X122" s="16">
        <f t="shared" si="28"/>
        <v>1</v>
      </c>
      <c r="Y122" s="22">
        <f t="shared" si="38"/>
        <v>0.11420818744583773</v>
      </c>
      <c r="Z122" s="23">
        <f t="shared" si="29"/>
        <v>1.1420818744583773E-3</v>
      </c>
    </row>
    <row r="123" spans="1:26">
      <c r="A123" s="2" t="s">
        <v>61</v>
      </c>
      <c r="B123" s="2">
        <v>2005</v>
      </c>
      <c r="C123" s="12">
        <v>367852.12807999901</v>
      </c>
      <c r="D123" s="12">
        <v>5662.5594789999896</v>
      </c>
      <c r="E123" s="12">
        <v>31109.126970000001</v>
      </c>
      <c r="F123" s="12">
        <v>23006.717065000001</v>
      </c>
      <c r="G123" s="12">
        <v>6037.7459501000003</v>
      </c>
      <c r="H123" s="12">
        <v>165272.28672229999</v>
      </c>
      <c r="I123" s="12">
        <v>136763.69189359903</v>
      </c>
      <c r="J123" s="15">
        <f t="shared" si="32"/>
        <v>1.5393575425418007</v>
      </c>
      <c r="K123" s="15">
        <f t="shared" si="33"/>
        <v>8.4569653388642383</v>
      </c>
      <c r="L123" s="15">
        <f t="shared" si="34"/>
        <v>6.2543384443861623</v>
      </c>
      <c r="M123" s="15">
        <f t="shared" si="35"/>
        <v>1.6413513717085078</v>
      </c>
      <c r="N123" s="15">
        <f t="shared" si="35"/>
        <v>44.929001113827248</v>
      </c>
      <c r="O123" s="15">
        <f t="shared" si="39"/>
        <v>37.178986188672042</v>
      </c>
      <c r="P123" s="15"/>
      <c r="Q123" s="15">
        <v>0.27900000000000003</v>
      </c>
      <c r="R123" s="15">
        <v>-0.17899999999999999</v>
      </c>
      <c r="S123" s="15">
        <v>-0.92300000000000004</v>
      </c>
      <c r="T123" s="15"/>
      <c r="U123" s="16">
        <f t="shared" si="37"/>
        <v>0.51716160212060003</v>
      </c>
      <c r="V123" s="16">
        <f t="shared" si="37"/>
        <v>0.38246623469519853</v>
      </c>
      <c r="W123" s="16">
        <f t="shared" si="37"/>
        <v>0.10037216318420139</v>
      </c>
      <c r="X123" s="16">
        <f t="shared" si="28"/>
        <v>1</v>
      </c>
      <c r="Y123" s="22">
        <f t="shared" si="38"/>
        <v>-1.6816875637811007E-2</v>
      </c>
      <c r="Z123" s="23">
        <f t="shared" si="29"/>
        <v>-1.6816875637811008E-4</v>
      </c>
    </row>
    <row r="124" spans="1:26">
      <c r="A124" s="2" t="s">
        <v>61</v>
      </c>
      <c r="B124" s="2">
        <v>2006</v>
      </c>
      <c r="C124" s="12">
        <v>410829.77529999899</v>
      </c>
      <c r="D124" s="12">
        <v>7091.7132170000004</v>
      </c>
      <c r="E124" s="12">
        <v>32221.209111</v>
      </c>
      <c r="F124" s="12">
        <v>24221.474493000002</v>
      </c>
      <c r="G124" s="12">
        <v>6100.7453495999998</v>
      </c>
      <c r="H124" s="12">
        <v>184605.1871488</v>
      </c>
      <c r="I124" s="12">
        <v>156589.44598059898</v>
      </c>
      <c r="J124" s="15">
        <f t="shared" si="32"/>
        <v>1.7261926090487087</v>
      </c>
      <c r="K124" s="15">
        <f t="shared" si="33"/>
        <v>7.8429585799790686</v>
      </c>
      <c r="L124" s="15">
        <f t="shared" si="34"/>
        <v>5.8957446488178293</v>
      </c>
      <c r="M124" s="15">
        <f t="shared" si="35"/>
        <v>1.4849813028145467</v>
      </c>
      <c r="N124" s="15">
        <f t="shared" si="35"/>
        <v>44.934714630651179</v>
      </c>
      <c r="O124" s="15">
        <f t="shared" si="39"/>
        <v>38.115408228688672</v>
      </c>
      <c r="P124" s="15"/>
      <c r="Q124" s="15">
        <v>0.48199999999999998</v>
      </c>
      <c r="R124" s="15">
        <v>-0.14299999999999999</v>
      </c>
      <c r="S124" s="15">
        <v>-0.19800000000000001</v>
      </c>
      <c r="T124" s="15"/>
      <c r="U124" s="16">
        <f t="shared" si="37"/>
        <v>0.51518136517434021</v>
      </c>
      <c r="V124" s="16">
        <f t="shared" si="37"/>
        <v>0.38727448907493606</v>
      </c>
      <c r="W124" s="16">
        <f t="shared" si="37"/>
        <v>9.7544145750723843E-2</v>
      </c>
      <c r="X124" s="16">
        <f t="shared" si="28"/>
        <v>1</v>
      </c>
      <c r="Y124" s="22">
        <f t="shared" si="38"/>
        <v>0.17362342521767279</v>
      </c>
      <c r="Z124" s="23">
        <f t="shared" si="29"/>
        <v>1.736234252176728E-3</v>
      </c>
    </row>
    <row r="125" spans="1:26" s="9" customFormat="1">
      <c r="A125" s="9" t="s">
        <v>61</v>
      </c>
      <c r="B125" s="9">
        <v>2007</v>
      </c>
      <c r="C125" s="12">
        <v>410829.77529999899</v>
      </c>
      <c r="D125" s="12">
        <v>7091.7132170000004</v>
      </c>
      <c r="E125" s="12">
        <v>32221.209111</v>
      </c>
      <c r="F125" s="12">
        <v>24221.474493000002</v>
      </c>
      <c r="G125" s="12">
        <v>6100.7453495999998</v>
      </c>
      <c r="H125" s="12">
        <v>184605.1871488</v>
      </c>
      <c r="I125" s="12">
        <v>156589.44598059898</v>
      </c>
      <c r="J125" s="15">
        <f t="shared" si="32"/>
        <v>1.7261926090487087</v>
      </c>
      <c r="K125" s="15">
        <f t="shared" si="33"/>
        <v>7.8429585799790686</v>
      </c>
      <c r="L125" s="15">
        <f t="shared" si="34"/>
        <v>5.8957446488178293</v>
      </c>
      <c r="M125" s="15">
        <f t="shared" si="35"/>
        <v>1.4849813028145467</v>
      </c>
      <c r="N125" s="15">
        <f t="shared" si="35"/>
        <v>44.934714630651179</v>
      </c>
      <c r="O125" s="15">
        <f>I125/$C125*100</f>
        <v>38.115408228688672</v>
      </c>
      <c r="P125" s="15"/>
      <c r="Q125" s="15">
        <v>9.5000000000000001E-2</v>
      </c>
      <c r="R125" s="15">
        <v>0.35199999999999998</v>
      </c>
      <c r="S125" s="15">
        <v>0.18</v>
      </c>
      <c r="T125" s="15"/>
      <c r="U125" s="16">
        <f t="shared" ref="U125:W126" si="40">K125/($K125+$L125+$M125)</f>
        <v>0.51518136517434021</v>
      </c>
      <c r="V125" s="16">
        <f t="shared" si="40"/>
        <v>0.38727448907493606</v>
      </c>
      <c r="W125" s="16">
        <f t="shared" si="40"/>
        <v>9.7544145750723843E-2</v>
      </c>
      <c r="X125" s="16">
        <f>SUM(U125:W125)</f>
        <v>1</v>
      </c>
      <c r="Y125" s="22">
        <f t="shared" si="38"/>
        <v>0.20282079608107009</v>
      </c>
      <c r="Z125" s="23">
        <f>Y125/100</f>
        <v>2.0282079608107007E-3</v>
      </c>
    </row>
    <row r="126" spans="1:26" s="9" customFormat="1">
      <c r="A126" s="9" t="s">
        <v>61</v>
      </c>
      <c r="B126" s="9">
        <v>2008</v>
      </c>
      <c r="C126" s="12">
        <v>410829.77529999899</v>
      </c>
      <c r="D126" s="12">
        <v>7091.7132170000004</v>
      </c>
      <c r="E126" s="12">
        <v>32221.209111</v>
      </c>
      <c r="F126" s="12">
        <v>24221.474493000002</v>
      </c>
      <c r="G126" s="12">
        <v>6100.7453495999998</v>
      </c>
      <c r="H126" s="12">
        <v>184605.1871488</v>
      </c>
      <c r="I126" s="12">
        <v>156589.44598059898</v>
      </c>
      <c r="J126" s="15">
        <f t="shared" si="32"/>
        <v>1.7261926090487087</v>
      </c>
      <c r="K126" s="15">
        <f t="shared" si="33"/>
        <v>7.8429585799790686</v>
      </c>
      <c r="L126" s="15">
        <f t="shared" si="34"/>
        <v>5.8957446488178293</v>
      </c>
      <c r="M126" s="15">
        <f t="shared" si="35"/>
        <v>1.4849813028145467</v>
      </c>
      <c r="N126" s="15">
        <f t="shared" si="35"/>
        <v>44.934714630651179</v>
      </c>
      <c r="O126" s="15">
        <f>I126/$C126*100</f>
        <v>38.115408228688672</v>
      </c>
      <c r="P126" s="15"/>
      <c r="Q126" s="15">
        <v>-1.829</v>
      </c>
      <c r="R126" s="15">
        <v>-0.66500000000000004</v>
      </c>
      <c r="S126" s="15">
        <v>-4.8000000000000001E-2</v>
      </c>
      <c r="T126" s="15"/>
      <c r="U126" s="16">
        <f t="shared" si="40"/>
        <v>0.51518136517434021</v>
      </c>
      <c r="V126" s="16">
        <f t="shared" si="40"/>
        <v>0.38727448907493606</v>
      </c>
      <c r="W126" s="16">
        <f t="shared" si="40"/>
        <v>9.7544145750723843E-2</v>
      </c>
      <c r="X126" s="16">
        <f>SUM(U126:W126)</f>
        <v>1</v>
      </c>
      <c r="Y126" s="22">
        <f t="shared" si="38"/>
        <v>-1.2044863711347353</v>
      </c>
      <c r="Z126" s="23">
        <f>Y126/100</f>
        <v>-1.2044863711347354E-2</v>
      </c>
    </row>
    <row r="127" spans="1:26" s="9" customFormat="1">
      <c r="A127" s="83" t="s">
        <v>61</v>
      </c>
      <c r="B127" s="83">
        <v>2009</v>
      </c>
      <c r="C127" s="12">
        <v>410829.77529999899</v>
      </c>
      <c r="D127" s="12">
        <v>7091.7132170000004</v>
      </c>
      <c r="E127" s="12">
        <v>32221.209111</v>
      </c>
      <c r="F127" s="12">
        <v>24221.474493000002</v>
      </c>
      <c r="G127" s="12">
        <v>6100.7453495999998</v>
      </c>
      <c r="H127" s="12">
        <v>184605.1871488</v>
      </c>
      <c r="I127" s="12">
        <v>156589.44598059898</v>
      </c>
      <c r="J127" s="15">
        <f>D127/$C127*100</f>
        <v>1.7261926090487087</v>
      </c>
      <c r="K127" s="15">
        <f>E127/$C127*100</f>
        <v>7.8429585799790686</v>
      </c>
      <c r="L127" s="15">
        <f>F127/$C127*100</f>
        <v>5.8957446488178293</v>
      </c>
      <c r="M127" s="15">
        <f>G127/$C127*100</f>
        <v>1.4849813028145467</v>
      </c>
      <c r="N127" s="15">
        <f>H127/$C127*100</f>
        <v>44.934714630651179</v>
      </c>
      <c r="O127" s="15">
        <f>I127/$C127*100</f>
        <v>38.115408228688672</v>
      </c>
      <c r="P127" s="15"/>
      <c r="Q127" s="15">
        <v>-3.5544666644390799</v>
      </c>
      <c r="R127" s="15">
        <v>-2.3609630545673101</v>
      </c>
      <c r="S127" s="15">
        <v>-0.41432398403132997</v>
      </c>
      <c r="T127" s="15"/>
      <c r="U127" s="16">
        <f>K127/($K127+$L127+$M127)</f>
        <v>0.51518136517434021</v>
      </c>
      <c r="V127" s="16">
        <f>L127/($K127+$L127+$M127)</f>
        <v>0.38727448907493606</v>
      </c>
      <c r="W127" s="16">
        <f>M127/($K127+$L127+$M127)</f>
        <v>9.7544145750723843E-2</v>
      </c>
      <c r="X127" s="16">
        <f>SUM(U127:W127)</f>
        <v>1</v>
      </c>
      <c r="Y127" s="22">
        <f>Q127*U127+V127*R127+W127*S127</f>
        <v>-2.7859506284211366</v>
      </c>
      <c r="Z127" s="23">
        <f>Y127/100</f>
        <v>-2.7859506284211365E-2</v>
      </c>
    </row>
    <row r="128" spans="1:26">
      <c r="C128" s="12"/>
      <c r="J128" s="15"/>
      <c r="K128" s="15"/>
      <c r="L128" s="15"/>
      <c r="M128" s="15"/>
      <c r="N128" s="15"/>
      <c r="O128" s="15"/>
      <c r="P128" s="15" t="s">
        <v>52</v>
      </c>
      <c r="Q128" s="15" t="s">
        <v>53</v>
      </c>
      <c r="R128" s="15" t="s">
        <v>54</v>
      </c>
      <c r="S128" s="15" t="s">
        <v>55</v>
      </c>
      <c r="T128" s="15" t="s">
        <v>56</v>
      </c>
      <c r="U128" s="16"/>
      <c r="V128" s="16"/>
      <c r="W128" s="16"/>
      <c r="X128" s="16"/>
      <c r="Y128" s="22"/>
      <c r="Z128" s="23"/>
    </row>
    <row r="129" spans="1:26">
      <c r="A129" s="2" t="s">
        <v>28</v>
      </c>
      <c r="B129" s="2">
        <v>1980</v>
      </c>
      <c r="C129" s="12">
        <v>17491.656521000001</v>
      </c>
      <c r="D129" s="12">
        <v>86.165791999999897</v>
      </c>
      <c r="E129" s="12">
        <v>352.04347197999903</v>
      </c>
      <c r="F129" s="12">
        <v>678.22361009999895</v>
      </c>
      <c r="G129" s="12">
        <v>141.25237196</v>
      </c>
      <c r="H129" s="12">
        <v>9124.0386931199992</v>
      </c>
      <c r="I129" s="12">
        <f>C129-D129-E129-F129-G129-H129</f>
        <v>7109.9325818400048</v>
      </c>
      <c r="J129" s="15">
        <f>D129/$C129*100</f>
        <v>0.49261081645727278</v>
      </c>
      <c r="K129" s="15">
        <f>E129/$C129*100</f>
        <v>2.0126365479298394</v>
      </c>
      <c r="L129" s="15">
        <f>F129/$C129*100</f>
        <v>3.8774121209488781</v>
      </c>
      <c r="M129" s="15">
        <f>G129/$C129*100</f>
        <v>0.80754142290878106</v>
      </c>
      <c r="N129" s="15">
        <f t="shared" ref="M129:N157" si="41">H129/$C129*100</f>
        <v>52.162233360607836</v>
      </c>
      <c r="O129" s="15">
        <f>I129/$C129*100</f>
        <v>40.647565731147395</v>
      </c>
      <c r="P129" s="15"/>
      <c r="Q129" s="15">
        <v>-1.5680000000000001</v>
      </c>
      <c r="R129" s="15">
        <v>-0.63500000000000001</v>
      </c>
      <c r="S129" s="15">
        <v>-0.46</v>
      </c>
      <c r="T129" s="15"/>
      <c r="U129" s="16">
        <f t="shared" ref="U129:U157" si="42">K129/($K129+$L129+$M129)</f>
        <v>0.30050160137415827</v>
      </c>
      <c r="V129" s="16">
        <f t="shared" ref="V129:V157" si="43">L129/($K129+$L129+$M129)</f>
        <v>0.57892645978787383</v>
      </c>
      <c r="W129" s="16">
        <f t="shared" ref="W129:W157" si="44">M129/($K129+$L129+$M129)</f>
        <v>0.12057193883796773</v>
      </c>
      <c r="X129" s="16">
        <f t="shared" ref="X129:X157" si="45">SUM(U129:W129)</f>
        <v>0.99999999999999978</v>
      </c>
      <c r="Y129" s="22">
        <f t="shared" ref="Y129:Y157" si="46">Q129*U129+V129*R129+W129*S129</f>
        <v>-0.89426790478544527</v>
      </c>
      <c r="Z129" s="23">
        <f t="shared" ref="Z129:Z192" si="47">Y129/100</f>
        <v>-8.9426790478544533E-3</v>
      </c>
    </row>
    <row r="130" spans="1:26">
      <c r="A130" s="2" t="s">
        <v>28</v>
      </c>
      <c r="B130" s="2">
        <v>1981</v>
      </c>
      <c r="C130" s="12">
        <v>15845.305931000001</v>
      </c>
      <c r="D130" s="12">
        <v>46.154311999999898</v>
      </c>
      <c r="E130" s="12">
        <v>358.10386836999902</v>
      </c>
      <c r="F130" s="12">
        <v>681.19302918000005</v>
      </c>
      <c r="G130" s="12">
        <v>128.57573393000001</v>
      </c>
      <c r="H130" s="12">
        <v>7855.7392764899896</v>
      </c>
      <c r="I130" s="12">
        <f t="shared" ref="I130:I194" si="48">C130-D130-E130-F130-G130-H130</f>
        <v>6775.5397110300119</v>
      </c>
      <c r="J130" s="15">
        <f t="shared" ref="J130:J157" si="49">D130/$C130*100</f>
        <v>0.29128066192589497</v>
      </c>
      <c r="K130" s="15">
        <f t="shared" ref="K130:K157" si="50">E130/$C130*100</f>
        <v>2.2599997117720467</v>
      </c>
      <c r="L130" s="15">
        <f t="shared" ref="L130:L157" si="51">F130/$C130*100</f>
        <v>4.2990209980566139</v>
      </c>
      <c r="M130" s="15">
        <f t="shared" si="41"/>
        <v>0.81144368237442788</v>
      </c>
      <c r="N130" s="15">
        <f t="shared" si="41"/>
        <v>49.577706550435863</v>
      </c>
      <c r="O130" s="15">
        <f t="shared" ref="O130:O157" si="52">I130/$C130*100</f>
        <v>42.760548395435158</v>
      </c>
      <c r="P130" s="15"/>
      <c r="Q130" s="15">
        <v>-1.7410000000000001</v>
      </c>
      <c r="R130" s="15">
        <v>-3.097</v>
      </c>
      <c r="S130" s="15">
        <v>-0.39400000000000002</v>
      </c>
      <c r="T130" s="15"/>
      <c r="U130" s="16">
        <f t="shared" si="42"/>
        <v>0.30662921513640412</v>
      </c>
      <c r="V130" s="16">
        <f t="shared" si="43"/>
        <v>0.58327681531225795</v>
      </c>
      <c r="W130" s="16">
        <f t="shared" si="44"/>
        <v>0.11009396955133803</v>
      </c>
      <c r="X130" s="16">
        <f t="shared" si="45"/>
        <v>1.0000000000000002</v>
      </c>
      <c r="Y130" s="22">
        <f t="shared" si="46"/>
        <v>-2.3836267845777694</v>
      </c>
      <c r="Z130" s="23">
        <f t="shared" si="47"/>
        <v>-2.3836267845777696E-2</v>
      </c>
    </row>
    <row r="131" spans="1:26">
      <c r="A131" s="2" t="s">
        <v>28</v>
      </c>
      <c r="B131" s="2">
        <v>1982</v>
      </c>
      <c r="C131" s="12">
        <v>15696.975637</v>
      </c>
      <c r="D131" s="12">
        <v>55.958992000000002</v>
      </c>
      <c r="E131" s="12">
        <v>441.35691899</v>
      </c>
      <c r="F131" s="12">
        <v>680.51594306000004</v>
      </c>
      <c r="G131" s="12">
        <v>131.33375735000001</v>
      </c>
      <c r="H131" s="12">
        <v>7836.8057881900004</v>
      </c>
      <c r="I131" s="12">
        <f t="shared" si="48"/>
        <v>6551.0042374099994</v>
      </c>
      <c r="J131" s="15">
        <f t="shared" si="49"/>
        <v>0.3564953739757149</v>
      </c>
      <c r="K131" s="15">
        <f t="shared" si="50"/>
        <v>2.8117322036842505</v>
      </c>
      <c r="L131" s="15">
        <f t="shared" si="51"/>
        <v>4.3353315874169249</v>
      </c>
      <c r="M131" s="15">
        <f t="shared" si="41"/>
        <v>0.83668192132774744</v>
      </c>
      <c r="N131" s="15">
        <f t="shared" si="41"/>
        <v>49.92557782734616</v>
      </c>
      <c r="O131" s="15">
        <f t="shared" si="52"/>
        <v>41.734181086249208</v>
      </c>
      <c r="P131" s="15"/>
      <c r="Q131" s="15">
        <v>-6.2510000000000003</v>
      </c>
      <c r="R131" s="15">
        <v>-2.5110000000000001</v>
      </c>
      <c r="S131" s="15">
        <v>-0.40100000000000002</v>
      </c>
      <c r="T131" s="15"/>
      <c r="U131" s="16">
        <f t="shared" si="42"/>
        <v>0.35218208406951224</v>
      </c>
      <c r="V131" s="16">
        <f t="shared" si="43"/>
        <v>0.54301974832036226</v>
      </c>
      <c r="W131" s="16">
        <f t="shared" si="44"/>
        <v>0.10479816761012556</v>
      </c>
      <c r="X131" s="16">
        <f t="shared" si="45"/>
        <v>1</v>
      </c>
      <c r="Y131" s="22">
        <f t="shared" si="46"/>
        <v>-3.6070368607626109</v>
      </c>
      <c r="Z131" s="23">
        <f t="shared" si="47"/>
        <v>-3.6070368607626108E-2</v>
      </c>
    </row>
    <row r="132" spans="1:26">
      <c r="A132" s="2" t="s">
        <v>28</v>
      </c>
      <c r="B132" s="2">
        <v>1983</v>
      </c>
      <c r="C132" s="12">
        <v>15431.107012</v>
      </c>
      <c r="D132" s="12">
        <v>40.694760000000002</v>
      </c>
      <c r="E132" s="12">
        <v>419.61692340000002</v>
      </c>
      <c r="F132" s="12">
        <v>645.16550589999895</v>
      </c>
      <c r="G132" s="12">
        <v>147.60443881999899</v>
      </c>
      <c r="H132" s="12">
        <v>7942.6471765200004</v>
      </c>
      <c r="I132" s="12">
        <f t="shared" si="48"/>
        <v>6235.3782073600014</v>
      </c>
      <c r="J132" s="15">
        <f t="shared" si="49"/>
        <v>0.26371899286521522</v>
      </c>
      <c r="K132" s="15">
        <f t="shared" si="50"/>
        <v>2.7192924206519007</v>
      </c>
      <c r="L132" s="15">
        <f t="shared" si="51"/>
        <v>4.1809411690184382</v>
      </c>
      <c r="M132" s="15">
        <f t="shared" si="41"/>
        <v>0.95653823607868438</v>
      </c>
      <c r="N132" s="15">
        <f t="shared" si="41"/>
        <v>51.471661562215857</v>
      </c>
      <c r="O132" s="15">
        <f t="shared" si="52"/>
        <v>40.4078476191699</v>
      </c>
      <c r="P132" s="15"/>
      <c r="Q132" s="15">
        <v>-4.8460000000000001</v>
      </c>
      <c r="R132" s="15">
        <v>-1.1719999999999999</v>
      </c>
      <c r="S132" s="15">
        <v>-1.486</v>
      </c>
      <c r="T132" s="15"/>
      <c r="U132" s="16">
        <f t="shared" si="42"/>
        <v>0.34610810660683244</v>
      </c>
      <c r="V132" s="16">
        <f t="shared" si="43"/>
        <v>0.53214491418933996</v>
      </c>
      <c r="W132" s="16">
        <f t="shared" si="44"/>
        <v>0.12174697920382752</v>
      </c>
      <c r="X132" s="16">
        <f t="shared" si="45"/>
        <v>0.99999999999999989</v>
      </c>
      <c r="Y132" s="22">
        <f t="shared" si="46"/>
        <v>-2.4818297351435041</v>
      </c>
      <c r="Z132" s="23">
        <f t="shared" si="47"/>
        <v>-2.481829735143504E-2</v>
      </c>
    </row>
    <row r="133" spans="1:26">
      <c r="A133" s="2" t="s">
        <v>28</v>
      </c>
      <c r="B133" s="2">
        <v>1984</v>
      </c>
      <c r="C133" s="12">
        <v>15717.338374000001</v>
      </c>
      <c r="D133" s="12">
        <v>87.698471999999896</v>
      </c>
      <c r="E133" s="12">
        <v>618.62372281</v>
      </c>
      <c r="F133" s="12">
        <v>684.45040978999896</v>
      </c>
      <c r="G133" s="12">
        <v>160.32417637999899</v>
      </c>
      <c r="H133" s="12">
        <v>7980.9323754300003</v>
      </c>
      <c r="I133" s="12">
        <f t="shared" si="48"/>
        <v>6185.3092175900019</v>
      </c>
      <c r="J133" s="15">
        <f t="shared" si="49"/>
        <v>0.55797279356836149</v>
      </c>
      <c r="K133" s="15">
        <f t="shared" si="50"/>
        <v>3.9359318231217966</v>
      </c>
      <c r="L133" s="15">
        <f t="shared" si="51"/>
        <v>4.3547475628712888</v>
      </c>
      <c r="M133" s="15">
        <f t="shared" si="41"/>
        <v>1.0200466043615317</v>
      </c>
      <c r="N133" s="15">
        <f t="shared" si="41"/>
        <v>50.777887359301566</v>
      </c>
      <c r="O133" s="15">
        <f t="shared" si="52"/>
        <v>39.353413856775454</v>
      </c>
      <c r="P133" s="15"/>
      <c r="Q133" s="15">
        <v>-1.1279999999999999</v>
      </c>
      <c r="R133" s="15">
        <v>-2.101</v>
      </c>
      <c r="S133" s="15">
        <v>-1.3680000000000001</v>
      </c>
      <c r="T133" s="15"/>
      <c r="U133" s="16">
        <f t="shared" si="42"/>
        <v>0.42273092637450593</v>
      </c>
      <c r="V133" s="16">
        <f t="shared" si="43"/>
        <v>0.4677129976096987</v>
      </c>
      <c r="W133" s="16">
        <f t="shared" si="44"/>
        <v>0.10955607601579533</v>
      </c>
      <c r="X133" s="16">
        <f t="shared" si="45"/>
        <v>0.99999999999999989</v>
      </c>
      <c r="Y133" s="22">
        <f t="shared" si="46"/>
        <v>-1.6093782049180274</v>
      </c>
      <c r="Z133" s="23">
        <f t="shared" si="47"/>
        <v>-1.6093782049180275E-2</v>
      </c>
    </row>
    <row r="134" spans="1:26">
      <c r="A134" s="2" t="s">
        <v>28</v>
      </c>
      <c r="B134" s="2">
        <v>1985</v>
      </c>
      <c r="C134" s="12">
        <v>17107.694800000001</v>
      </c>
      <c r="D134" s="12">
        <v>151.60126399999899</v>
      </c>
      <c r="E134" s="12">
        <v>752.96510407000005</v>
      </c>
      <c r="F134" s="12">
        <v>791.13353976999895</v>
      </c>
      <c r="G134" s="12">
        <v>156.46853297000001</v>
      </c>
      <c r="H134" s="12">
        <v>8842.1931321299999</v>
      </c>
      <c r="I134" s="12">
        <f t="shared" si="48"/>
        <v>6413.3332270600004</v>
      </c>
      <c r="J134" s="15">
        <f t="shared" si="49"/>
        <v>0.88615833852728654</v>
      </c>
      <c r="K134" s="15">
        <f t="shared" si="50"/>
        <v>4.4013241577702216</v>
      </c>
      <c r="L134" s="15">
        <f t="shared" si="51"/>
        <v>4.6244309886215582</v>
      </c>
      <c r="M134" s="15">
        <f t="shared" si="41"/>
        <v>0.91460909724669615</v>
      </c>
      <c r="N134" s="15">
        <f t="shared" si="41"/>
        <v>51.685473908091929</v>
      </c>
      <c r="O134" s="15">
        <f t="shared" si="52"/>
        <v>37.488003509742299</v>
      </c>
      <c r="P134" s="15"/>
      <c r="Q134" s="15">
        <v>-0.23599999999999999</v>
      </c>
      <c r="R134" s="15">
        <v>-1.72</v>
      </c>
      <c r="S134" s="15">
        <v>0.04</v>
      </c>
      <c r="T134" s="15"/>
      <c r="U134" s="16">
        <f t="shared" si="42"/>
        <v>0.44277292560852904</v>
      </c>
      <c r="V134" s="16">
        <f t="shared" si="43"/>
        <v>0.46521745836235828</v>
      </c>
      <c r="W134" s="16">
        <f t="shared" si="44"/>
        <v>9.2009616029112562E-2</v>
      </c>
      <c r="X134" s="16">
        <f t="shared" si="45"/>
        <v>1</v>
      </c>
      <c r="Y134" s="22">
        <f t="shared" si="46"/>
        <v>-0.9009880541857046</v>
      </c>
      <c r="Z134" s="23">
        <f t="shared" si="47"/>
        <v>-9.0098805418570467E-3</v>
      </c>
    </row>
    <row r="135" spans="1:26">
      <c r="A135" s="2" t="s">
        <v>28</v>
      </c>
      <c r="B135" s="2">
        <v>1986</v>
      </c>
      <c r="C135" s="12">
        <v>22524.323159</v>
      </c>
      <c r="D135" s="12">
        <v>187.858396</v>
      </c>
      <c r="E135" s="12">
        <v>795.31213247999995</v>
      </c>
      <c r="F135" s="12">
        <v>1010.5946199</v>
      </c>
      <c r="G135" s="12">
        <v>229.15814563000001</v>
      </c>
      <c r="H135" s="12">
        <v>12598.707988009999</v>
      </c>
      <c r="I135" s="12">
        <f t="shared" si="48"/>
        <v>7702.6918769799995</v>
      </c>
      <c r="J135" s="15">
        <f t="shared" si="49"/>
        <v>0.83402459942481244</v>
      </c>
      <c r="K135" s="15">
        <f t="shared" si="50"/>
        <v>3.5309035786152743</v>
      </c>
      <c r="L135" s="15">
        <f t="shared" si="51"/>
        <v>4.4866814099858914</v>
      </c>
      <c r="M135" s="15">
        <f t="shared" si="41"/>
        <v>1.0173808287705894</v>
      </c>
      <c r="N135" s="15">
        <f t="shared" si="41"/>
        <v>55.933791657468554</v>
      </c>
      <c r="O135" s="15">
        <f t="shared" si="52"/>
        <v>34.197217925734876</v>
      </c>
      <c r="P135" s="15"/>
      <c r="Q135" s="15">
        <v>8.3000000000000004E-2</v>
      </c>
      <c r="R135" s="15">
        <v>-0.86499999999999999</v>
      </c>
      <c r="S135" s="15">
        <v>-0.89400000000000002</v>
      </c>
      <c r="T135" s="15"/>
      <c r="U135" s="16">
        <f t="shared" si="42"/>
        <v>0.39080430961081425</v>
      </c>
      <c r="V135" s="16">
        <f t="shared" si="43"/>
        <v>0.49659085608926568</v>
      </c>
      <c r="W135" s="16">
        <f t="shared" si="44"/>
        <v>0.1126048342999202</v>
      </c>
      <c r="X135" s="16">
        <f t="shared" si="45"/>
        <v>1.0000000000000002</v>
      </c>
      <c r="Y135" s="22">
        <f t="shared" si="46"/>
        <v>-0.49778305468364586</v>
      </c>
      <c r="Z135" s="23">
        <f t="shared" si="47"/>
        <v>-4.9778305468364589E-3</v>
      </c>
    </row>
    <row r="136" spans="1:26">
      <c r="A136" s="2" t="s">
        <v>28</v>
      </c>
      <c r="B136" s="2">
        <v>1987</v>
      </c>
      <c r="C136" s="12">
        <v>27170.999574000001</v>
      </c>
      <c r="D136" s="12">
        <v>163.81808000000001</v>
      </c>
      <c r="E136" s="12">
        <v>875.04793619999998</v>
      </c>
      <c r="F136" s="12">
        <v>1241.1455705999999</v>
      </c>
      <c r="G136" s="12">
        <v>296.24615763999901</v>
      </c>
      <c r="H136" s="12">
        <v>16076.639755259999</v>
      </c>
      <c r="I136" s="12">
        <f t="shared" si="48"/>
        <v>8518.1020743000008</v>
      </c>
      <c r="J136" s="15">
        <f t="shared" si="49"/>
        <v>0.6029151763586863</v>
      </c>
      <c r="K136" s="15">
        <f t="shared" si="50"/>
        <v>3.2205216956292455</v>
      </c>
      <c r="L136" s="15">
        <f t="shared" si="51"/>
        <v>4.5679054508824741</v>
      </c>
      <c r="M136" s="15">
        <f t="shared" si="41"/>
        <v>1.0903027576632762</v>
      </c>
      <c r="N136" s="15">
        <f t="shared" si="41"/>
        <v>59.168378077057483</v>
      </c>
      <c r="O136" s="15">
        <f t="shared" si="52"/>
        <v>31.349976842408822</v>
      </c>
      <c r="P136" s="15"/>
      <c r="Q136" s="15">
        <v>0.35</v>
      </c>
      <c r="R136" s="15">
        <v>2.8000000000000001E-2</v>
      </c>
      <c r="S136" s="15">
        <v>-1.17</v>
      </c>
      <c r="T136" s="15"/>
      <c r="U136" s="16">
        <f t="shared" si="42"/>
        <v>0.36272324199375378</v>
      </c>
      <c r="V136" s="16">
        <f t="shared" si="43"/>
        <v>0.51447735207425704</v>
      </c>
      <c r="W136" s="16">
        <f t="shared" si="44"/>
        <v>0.12279940593198913</v>
      </c>
      <c r="X136" s="16">
        <f t="shared" si="45"/>
        <v>0.99999999999999989</v>
      </c>
      <c r="Y136" s="22">
        <f t="shared" si="46"/>
        <v>-2.3168043845342712E-3</v>
      </c>
      <c r="Z136" s="23">
        <f t="shared" si="47"/>
        <v>-2.3168043845342713E-5</v>
      </c>
    </row>
    <row r="137" spans="1:26">
      <c r="A137" s="2" t="s">
        <v>28</v>
      </c>
      <c r="B137" s="2">
        <v>1988</v>
      </c>
      <c r="C137" s="12">
        <v>31087.708316</v>
      </c>
      <c r="D137" s="12">
        <v>166.493935999999</v>
      </c>
      <c r="E137" s="12">
        <v>988.05386367999995</v>
      </c>
      <c r="F137" s="12">
        <v>1476.1890974</v>
      </c>
      <c r="G137" s="12">
        <v>377.70634945</v>
      </c>
      <c r="H137" s="12">
        <v>18469.694449129998</v>
      </c>
      <c r="I137" s="12">
        <f t="shared" si="48"/>
        <v>9609.5706203400005</v>
      </c>
      <c r="J137" s="15">
        <f t="shared" si="49"/>
        <v>0.53556194720956352</v>
      </c>
      <c r="K137" s="15">
        <f t="shared" si="50"/>
        <v>3.1782782237810543</v>
      </c>
      <c r="L137" s="15">
        <f t="shared" si="51"/>
        <v>4.7484654783647899</v>
      </c>
      <c r="M137" s="15">
        <f t="shared" si="41"/>
        <v>1.214970063443386</v>
      </c>
      <c r="N137" s="15">
        <f t="shared" si="41"/>
        <v>59.411566338018382</v>
      </c>
      <c r="O137" s="15">
        <f t="shared" si="52"/>
        <v>30.911157949182812</v>
      </c>
      <c r="P137" s="15"/>
      <c r="Q137" s="15">
        <v>1.417</v>
      </c>
      <c r="R137" s="15">
        <v>2.3180000000000001</v>
      </c>
      <c r="S137" s="15">
        <v>1.103</v>
      </c>
      <c r="T137" s="15"/>
      <c r="U137" s="16">
        <f t="shared" si="42"/>
        <v>0.34766765896177648</v>
      </c>
      <c r="V137" s="16">
        <f t="shared" si="43"/>
        <v>0.51942836979196616</v>
      </c>
      <c r="W137" s="16">
        <f t="shared" si="44"/>
        <v>0.13290397124625733</v>
      </c>
      <c r="X137" s="16">
        <f t="shared" si="45"/>
        <v>0.99999999999999989</v>
      </c>
      <c r="Y137" s="22">
        <f t="shared" si="46"/>
        <v>1.8432731142112369</v>
      </c>
      <c r="Z137" s="23">
        <f t="shared" si="47"/>
        <v>1.8432731142112368E-2</v>
      </c>
    </row>
    <row r="138" spans="1:26">
      <c r="A138" s="2" t="s">
        <v>28</v>
      </c>
      <c r="B138" s="2">
        <v>1989</v>
      </c>
      <c r="C138" s="12">
        <v>32429.151700999901</v>
      </c>
      <c r="D138" s="12">
        <v>167.61276799999899</v>
      </c>
      <c r="E138" s="12">
        <v>1039.5821811999999</v>
      </c>
      <c r="F138" s="12">
        <v>1452.2942252999901</v>
      </c>
      <c r="G138" s="12">
        <v>452.17897293999903</v>
      </c>
      <c r="H138" s="12">
        <v>19404.174021229901</v>
      </c>
      <c r="I138" s="12">
        <f t="shared" si="48"/>
        <v>9913.3095323300113</v>
      </c>
      <c r="J138" s="15">
        <f t="shared" si="49"/>
        <v>0.51685831792766546</v>
      </c>
      <c r="K138" s="15">
        <f t="shared" si="50"/>
        <v>3.2057026677264151</v>
      </c>
      <c r="L138" s="15">
        <f t="shared" si="51"/>
        <v>4.4783602071688202</v>
      </c>
      <c r="M138" s="15">
        <f t="shared" si="41"/>
        <v>1.3943595475735395</v>
      </c>
      <c r="N138" s="15">
        <f t="shared" si="41"/>
        <v>59.835589287497783</v>
      </c>
      <c r="O138" s="15">
        <f t="shared" si="52"/>
        <v>30.569129972105781</v>
      </c>
      <c r="P138" s="15"/>
      <c r="Q138" s="15">
        <v>2.012</v>
      </c>
      <c r="R138" s="15">
        <v>1.7130000000000001</v>
      </c>
      <c r="S138" s="15">
        <v>1.899</v>
      </c>
      <c r="T138" s="15"/>
      <c r="U138" s="16">
        <f t="shared" si="42"/>
        <v>0.35311230504018126</v>
      </c>
      <c r="V138" s="16">
        <f t="shared" si="43"/>
        <v>0.4932971830089154</v>
      </c>
      <c r="W138" s="16">
        <f t="shared" si="44"/>
        <v>0.15359051195090337</v>
      </c>
      <c r="X138" s="16">
        <f t="shared" si="45"/>
        <v>1</v>
      </c>
      <c r="Y138" s="22">
        <f t="shared" si="46"/>
        <v>1.8471484144298824</v>
      </c>
      <c r="Z138" s="23">
        <f t="shared" si="47"/>
        <v>1.8471484144298823E-2</v>
      </c>
    </row>
    <row r="139" spans="1:26">
      <c r="A139" s="2" t="s">
        <v>28</v>
      </c>
      <c r="B139" s="2">
        <v>1990</v>
      </c>
      <c r="C139" s="12">
        <v>41880.721694</v>
      </c>
      <c r="D139" s="12">
        <v>258.72555199999903</v>
      </c>
      <c r="E139" s="12">
        <v>1274.4693909</v>
      </c>
      <c r="F139" s="12">
        <v>1637.5034802999901</v>
      </c>
      <c r="G139" s="12">
        <v>620.18510874000003</v>
      </c>
      <c r="H139" s="12">
        <v>25815.295248660001</v>
      </c>
      <c r="I139" s="12">
        <f t="shared" si="48"/>
        <v>12274.542913400019</v>
      </c>
      <c r="J139" s="15">
        <f t="shared" si="49"/>
        <v>0.61776765426911229</v>
      </c>
      <c r="K139" s="15">
        <f t="shared" si="50"/>
        <v>3.0430931926433002</v>
      </c>
      <c r="L139" s="15">
        <f t="shared" si="51"/>
        <v>3.9099218305366152</v>
      </c>
      <c r="M139" s="15">
        <f t="shared" si="41"/>
        <v>1.4808367278657717</v>
      </c>
      <c r="N139" s="15">
        <f t="shared" si="41"/>
        <v>61.6400439258868</v>
      </c>
      <c r="O139" s="15">
        <f t="shared" si="52"/>
        <v>29.308336668798425</v>
      </c>
      <c r="P139" s="15"/>
      <c r="Q139" s="15">
        <v>1.0609999999999999</v>
      </c>
      <c r="R139" s="15">
        <v>0.88</v>
      </c>
      <c r="S139" s="15">
        <v>2.9540000000000002</v>
      </c>
      <c r="T139" s="15"/>
      <c r="U139" s="16">
        <f t="shared" si="42"/>
        <v>0.36081890961220614</v>
      </c>
      <c r="V139" s="16">
        <f t="shared" si="43"/>
        <v>0.46359859598573527</v>
      </c>
      <c r="W139" s="16">
        <f t="shared" si="44"/>
        <v>0.17558249440205864</v>
      </c>
      <c r="X139" s="16">
        <f t="shared" si="45"/>
        <v>1</v>
      </c>
      <c r="Y139" s="22">
        <f t="shared" si="46"/>
        <v>1.3094663160296789</v>
      </c>
      <c r="Z139" s="23">
        <f t="shared" si="47"/>
        <v>1.3094663160296789E-2</v>
      </c>
    </row>
    <row r="140" spans="1:26">
      <c r="A140" s="2" t="s">
        <v>28</v>
      </c>
      <c r="B140" s="2">
        <v>1991</v>
      </c>
      <c r="C140" s="12">
        <v>41085.810433999897</v>
      </c>
      <c r="D140" s="12">
        <v>285.67430400000001</v>
      </c>
      <c r="E140" s="12">
        <v>1130.2752012999899</v>
      </c>
      <c r="F140" s="12">
        <v>1465.1950198</v>
      </c>
      <c r="G140" s="12">
        <v>640.37538360999895</v>
      </c>
      <c r="H140" s="12">
        <v>25662.38220779</v>
      </c>
      <c r="I140" s="12">
        <f t="shared" si="48"/>
        <v>11901.908317499907</v>
      </c>
      <c r="J140" s="15">
        <f t="shared" si="49"/>
        <v>0.69531135197857707</v>
      </c>
      <c r="K140" s="15">
        <f t="shared" si="50"/>
        <v>2.7510110896209778</v>
      </c>
      <c r="L140" s="15">
        <f t="shared" si="51"/>
        <v>3.5661825927802591</v>
      </c>
      <c r="M140" s="15">
        <f t="shared" si="41"/>
        <v>1.5586290664478817</v>
      </c>
      <c r="N140" s="15">
        <f t="shared" si="41"/>
        <v>62.460450303186697</v>
      </c>
      <c r="O140" s="15">
        <f t="shared" si="52"/>
        <v>28.968415595985604</v>
      </c>
      <c r="P140" s="15"/>
      <c r="Q140" s="15">
        <v>-1.84</v>
      </c>
      <c r="R140" s="15">
        <v>-1.9390000000000001</v>
      </c>
      <c r="S140" s="15">
        <v>2.706</v>
      </c>
      <c r="T140" s="15"/>
      <c r="U140" s="16">
        <f t="shared" si="42"/>
        <v>0.34929824823990341</v>
      </c>
      <c r="V140" s="16">
        <f t="shared" si="43"/>
        <v>0.45280127632397255</v>
      </c>
      <c r="W140" s="16">
        <f t="shared" si="44"/>
        <v>0.19790047543612399</v>
      </c>
      <c r="X140" s="16">
        <f t="shared" si="45"/>
        <v>1</v>
      </c>
      <c r="Y140" s="22">
        <f t="shared" si="46"/>
        <v>-0.98517176502345372</v>
      </c>
      <c r="Z140" s="23">
        <f t="shared" si="47"/>
        <v>-9.8517176502345375E-3</v>
      </c>
    </row>
    <row r="141" spans="1:26">
      <c r="A141" s="2" t="s">
        <v>28</v>
      </c>
      <c r="B141" s="2">
        <v>1992</v>
      </c>
      <c r="C141" s="12">
        <v>44434.803314999903</v>
      </c>
      <c r="D141" s="12">
        <v>236.417024</v>
      </c>
      <c r="E141" s="12">
        <v>1148.1914525</v>
      </c>
      <c r="F141" s="12">
        <v>1568.1738539</v>
      </c>
      <c r="G141" s="12">
        <v>623.72102209000002</v>
      </c>
      <c r="H141" s="12">
        <v>28461.995235480001</v>
      </c>
      <c r="I141" s="12">
        <f t="shared" si="48"/>
        <v>12396.304727029896</v>
      </c>
      <c r="J141" s="15">
        <f t="shared" si="49"/>
        <v>0.53205371997267836</v>
      </c>
      <c r="K141" s="15">
        <f t="shared" si="50"/>
        <v>2.583991301503981</v>
      </c>
      <c r="L141" s="15">
        <f t="shared" si="51"/>
        <v>3.5291567350555373</v>
      </c>
      <c r="M141" s="15">
        <f t="shared" si="41"/>
        <v>1.4036767928698131</v>
      </c>
      <c r="N141" s="15">
        <f t="shared" si="41"/>
        <v>64.053384086595145</v>
      </c>
      <c r="O141" s="15">
        <f t="shared" si="52"/>
        <v>27.897737364002829</v>
      </c>
      <c r="P141" s="15"/>
      <c r="Q141" s="15">
        <v>-1.2490000000000001</v>
      </c>
      <c r="R141" s="15">
        <v>-2.87</v>
      </c>
      <c r="S141" s="15">
        <v>0.96799999999999997</v>
      </c>
      <c r="T141" s="15"/>
      <c r="U141" s="16">
        <f t="shared" si="42"/>
        <v>0.34376101081766919</v>
      </c>
      <c r="V141" s="16">
        <f t="shared" si="43"/>
        <v>0.46950099478684626</v>
      </c>
      <c r="W141" s="16">
        <f t="shared" si="44"/>
        <v>0.18673799439548447</v>
      </c>
      <c r="X141" s="16">
        <f t="shared" si="45"/>
        <v>0.99999999999999989</v>
      </c>
      <c r="Y141" s="22">
        <f t="shared" si="46"/>
        <v>-1.5960629789746887</v>
      </c>
      <c r="Z141" s="23">
        <f t="shared" si="47"/>
        <v>-1.5960629789746886E-2</v>
      </c>
    </row>
    <row r="142" spans="1:26">
      <c r="A142" s="2" t="s">
        <v>28</v>
      </c>
      <c r="B142" s="2">
        <v>1993</v>
      </c>
      <c r="C142" s="12">
        <v>40159.075014000002</v>
      </c>
      <c r="D142" s="12">
        <v>315.27391999999901</v>
      </c>
      <c r="E142" s="12">
        <v>1268.1724162</v>
      </c>
      <c r="F142" s="12">
        <v>1341.3946664</v>
      </c>
      <c r="G142" s="12">
        <v>568.41323011999896</v>
      </c>
      <c r="H142" s="12">
        <v>25013.4516628899</v>
      </c>
      <c r="I142" s="12">
        <f t="shared" si="48"/>
        <v>11652.369118390096</v>
      </c>
      <c r="J142" s="15">
        <f t="shared" si="49"/>
        <v>0.78506270348629847</v>
      </c>
      <c r="K142" s="15">
        <f t="shared" si="50"/>
        <v>3.1578725748984451</v>
      </c>
      <c r="L142" s="15">
        <f t="shared" si="51"/>
        <v>3.340203094648897</v>
      </c>
      <c r="M142" s="15">
        <f t="shared" si="41"/>
        <v>1.4154041892694051</v>
      </c>
      <c r="N142" s="15">
        <f t="shared" si="41"/>
        <v>62.285925794281539</v>
      </c>
      <c r="O142" s="15">
        <f t="shared" si="52"/>
        <v>29.015531643415393</v>
      </c>
      <c r="P142" s="15"/>
      <c r="Q142" s="15">
        <v>-1.3959999999999999</v>
      </c>
      <c r="R142" s="15">
        <v>-2.1459999999999999</v>
      </c>
      <c r="S142" s="15">
        <v>-0.83699999999999997</v>
      </c>
      <c r="T142" s="15"/>
      <c r="U142" s="16">
        <f t="shared" si="42"/>
        <v>0.39904980251894162</v>
      </c>
      <c r="V142" s="16">
        <f t="shared" si="43"/>
        <v>0.42209030088418481</v>
      </c>
      <c r="W142" s="16">
        <f t="shared" si="44"/>
        <v>0.17885989659687357</v>
      </c>
      <c r="X142" s="16">
        <f t="shared" si="45"/>
        <v>1</v>
      </c>
      <c r="Y142" s="22">
        <f t="shared" si="46"/>
        <v>-1.6125850434654863</v>
      </c>
      <c r="Z142" s="23">
        <f t="shared" si="47"/>
        <v>-1.6125850434654861E-2</v>
      </c>
    </row>
    <row r="143" spans="1:26">
      <c r="A143" s="2" t="s">
        <v>28</v>
      </c>
      <c r="B143" s="2">
        <v>1994</v>
      </c>
      <c r="C143" s="12">
        <v>45072.1849</v>
      </c>
      <c r="D143" s="12">
        <v>327.576548</v>
      </c>
      <c r="E143" s="12">
        <v>1538.2134435999999</v>
      </c>
      <c r="F143" s="12">
        <v>1415.9784632999899</v>
      </c>
      <c r="G143" s="12">
        <v>643.58020021000004</v>
      </c>
      <c r="H143" s="12">
        <v>27986.132996109998</v>
      </c>
      <c r="I143" s="12">
        <f t="shared" si="48"/>
        <v>13160.703248780017</v>
      </c>
      <c r="J143" s="15">
        <f t="shared" si="49"/>
        <v>0.72678204690272286</v>
      </c>
      <c r="K143" s="15">
        <f t="shared" si="50"/>
        <v>3.4127776299568735</v>
      </c>
      <c r="L143" s="15">
        <f t="shared" si="51"/>
        <v>3.1415793719376364</v>
      </c>
      <c r="M143" s="15">
        <f t="shared" si="41"/>
        <v>1.4278877352803903</v>
      </c>
      <c r="N143" s="15">
        <f t="shared" si="41"/>
        <v>62.0918046422684</v>
      </c>
      <c r="O143" s="15">
        <f t="shared" si="52"/>
        <v>29.199168573653981</v>
      </c>
      <c r="P143" s="15"/>
      <c r="Q143" s="15">
        <v>-0.44400000000000001</v>
      </c>
      <c r="R143" s="15">
        <v>-0.22600000000000001</v>
      </c>
      <c r="S143" s="15">
        <v>-1.0960000000000001</v>
      </c>
      <c r="T143" s="15"/>
      <c r="U143" s="16">
        <f t="shared" si="42"/>
        <v>0.42754610292301481</v>
      </c>
      <c r="V143" s="16">
        <f t="shared" si="43"/>
        <v>0.39357091587366105</v>
      </c>
      <c r="W143" s="16">
        <f t="shared" si="44"/>
        <v>0.17888298120332408</v>
      </c>
      <c r="X143" s="16">
        <f t="shared" si="45"/>
        <v>1</v>
      </c>
      <c r="Y143" s="22">
        <f t="shared" si="46"/>
        <v>-0.47483324408410921</v>
      </c>
      <c r="Z143" s="23">
        <f t="shared" si="47"/>
        <v>-4.748332440841092E-3</v>
      </c>
    </row>
    <row r="144" spans="1:26">
      <c r="A144" s="2" t="s">
        <v>28</v>
      </c>
      <c r="B144" s="2">
        <v>1995</v>
      </c>
      <c r="C144" s="12">
        <v>57582.932302000001</v>
      </c>
      <c r="D144" s="12">
        <v>430.71078399999902</v>
      </c>
      <c r="E144" s="12">
        <v>1782.4172297999901</v>
      </c>
      <c r="F144" s="12">
        <v>1663.1161964</v>
      </c>
      <c r="G144" s="12">
        <v>788.57901099000003</v>
      </c>
      <c r="H144" s="12">
        <v>33871.92391066</v>
      </c>
      <c r="I144" s="12">
        <f t="shared" si="48"/>
        <v>19046.185170150013</v>
      </c>
      <c r="J144" s="15">
        <f t="shared" si="49"/>
        <v>0.74798341588630657</v>
      </c>
      <c r="K144" s="15">
        <f t="shared" si="50"/>
        <v>3.0953915657714468</v>
      </c>
      <c r="L144" s="15">
        <f t="shared" si="51"/>
        <v>2.8882103253748954</v>
      </c>
      <c r="M144" s="15">
        <f t="shared" si="41"/>
        <v>1.3694665753633575</v>
      </c>
      <c r="N144" s="15">
        <f t="shared" si="41"/>
        <v>58.82285350286606</v>
      </c>
      <c r="O144" s="15">
        <f t="shared" si="52"/>
        <v>33.076094614737933</v>
      </c>
      <c r="P144" s="15"/>
      <c r="Q144" s="15">
        <v>-1.139</v>
      </c>
      <c r="R144" s="15">
        <v>-0.05</v>
      </c>
      <c r="S144" s="15">
        <v>-0.53400000000000003</v>
      </c>
      <c r="T144" s="15"/>
      <c r="U144" s="16">
        <f t="shared" si="42"/>
        <v>0.4209659654156252</v>
      </c>
      <c r="V144" s="16">
        <f t="shared" si="43"/>
        <v>0.39278980449176337</v>
      </c>
      <c r="W144" s="16">
        <f t="shared" si="44"/>
        <v>0.18624423009261135</v>
      </c>
      <c r="X144" s="16">
        <f t="shared" si="45"/>
        <v>0.99999999999999989</v>
      </c>
      <c r="Y144" s="22">
        <f t="shared" si="46"/>
        <v>-0.59857414370243978</v>
      </c>
      <c r="Z144" s="23">
        <f t="shared" si="47"/>
        <v>-5.9857414370243977E-3</v>
      </c>
    </row>
    <row r="145" spans="1:26">
      <c r="A145" s="2" t="s">
        <v>28</v>
      </c>
      <c r="B145" s="2">
        <v>1996</v>
      </c>
      <c r="C145" s="12">
        <v>57830.455983</v>
      </c>
      <c r="D145" s="12">
        <v>322.71673600000003</v>
      </c>
      <c r="E145" s="12">
        <v>1951.0615591000001</v>
      </c>
      <c r="F145" s="12">
        <v>1941.4570959</v>
      </c>
      <c r="G145" s="12">
        <v>860.60626872</v>
      </c>
      <c r="H145" s="12">
        <v>33111.102751650003</v>
      </c>
      <c r="I145" s="12">
        <f t="shared" si="48"/>
        <v>19643.511571629992</v>
      </c>
      <c r="J145" s="15">
        <f t="shared" si="49"/>
        <v>0.5580394110931215</v>
      </c>
      <c r="K145" s="15">
        <f t="shared" si="50"/>
        <v>3.3737613268578404</v>
      </c>
      <c r="L145" s="15">
        <f t="shared" si="51"/>
        <v>3.3571533595908636</v>
      </c>
      <c r="M145" s="15">
        <f t="shared" si="41"/>
        <v>1.4881540428679765</v>
      </c>
      <c r="N145" s="15">
        <f t="shared" si="41"/>
        <v>57.255475836786474</v>
      </c>
      <c r="O145" s="15">
        <f t="shared" si="52"/>
        <v>33.967416022803718</v>
      </c>
      <c r="P145" s="15"/>
      <c r="Q145" s="15">
        <v>-0.75600000000000001</v>
      </c>
      <c r="R145" s="15">
        <v>-3.1E-2</v>
      </c>
      <c r="S145" s="15">
        <v>1.1279999999999999</v>
      </c>
      <c r="T145" s="15"/>
      <c r="U145" s="16">
        <f t="shared" si="42"/>
        <v>0.41047975603658549</v>
      </c>
      <c r="V145" s="16">
        <f t="shared" si="43"/>
        <v>0.40845909313499207</v>
      </c>
      <c r="W145" s="16">
        <f t="shared" si="44"/>
        <v>0.18106115082842225</v>
      </c>
      <c r="X145" s="16">
        <f t="shared" si="45"/>
        <v>0.99999999999999978</v>
      </c>
      <c r="Y145" s="22">
        <f t="shared" si="46"/>
        <v>-0.11874794931638311</v>
      </c>
      <c r="Z145" s="23">
        <f t="shared" si="47"/>
        <v>-1.1874794931638311E-3</v>
      </c>
    </row>
    <row r="146" spans="1:26">
      <c r="A146" s="2" t="s">
        <v>28</v>
      </c>
      <c r="B146" s="2">
        <v>1997</v>
      </c>
      <c r="C146" s="12">
        <v>56713.720110000002</v>
      </c>
      <c r="D146" s="12">
        <v>324.94463999999903</v>
      </c>
      <c r="E146" s="12">
        <v>2222.4824893999998</v>
      </c>
      <c r="F146" s="12">
        <v>2491.6500372999999</v>
      </c>
      <c r="G146" s="12">
        <v>771.29880113000002</v>
      </c>
      <c r="H146" s="12">
        <v>32262.5628587299</v>
      </c>
      <c r="I146" s="12">
        <f t="shared" si="48"/>
        <v>18640.781283440105</v>
      </c>
      <c r="J146" s="15">
        <f t="shared" si="49"/>
        <v>0.5729559608675775</v>
      </c>
      <c r="K146" s="15">
        <f t="shared" si="50"/>
        <v>3.9187739493888754</v>
      </c>
      <c r="L146" s="15">
        <f t="shared" si="51"/>
        <v>4.3933814118828396</v>
      </c>
      <c r="M146" s="15">
        <f t="shared" si="41"/>
        <v>1.3599862601748134</v>
      </c>
      <c r="N146" s="15">
        <f t="shared" si="41"/>
        <v>56.886698308900442</v>
      </c>
      <c r="O146" s="15">
        <f t="shared" si="52"/>
        <v>32.868204108785463</v>
      </c>
      <c r="P146" s="15"/>
      <c r="Q146" s="15">
        <v>0.33400000000000002</v>
      </c>
      <c r="R146" s="15">
        <v>3.0000000000000001E-3</v>
      </c>
      <c r="S146" s="15">
        <v>1.202</v>
      </c>
      <c r="T146" s="15"/>
      <c r="U146" s="16">
        <f t="shared" si="42"/>
        <v>0.40516093568146067</v>
      </c>
      <c r="V146" s="16">
        <f t="shared" si="43"/>
        <v>0.45423046764960234</v>
      </c>
      <c r="W146" s="16">
        <f t="shared" si="44"/>
        <v>0.14060859666893702</v>
      </c>
      <c r="X146" s="16">
        <f t="shared" si="45"/>
        <v>1</v>
      </c>
      <c r="Y146" s="22">
        <f t="shared" si="46"/>
        <v>0.30569797711661895</v>
      </c>
      <c r="Z146" s="23">
        <f t="shared" si="47"/>
        <v>3.0569797711661895E-3</v>
      </c>
    </row>
    <row r="147" spans="1:26">
      <c r="A147" s="2" t="s">
        <v>28</v>
      </c>
      <c r="B147" s="2">
        <v>1998</v>
      </c>
      <c r="C147" s="12">
        <v>60856.833189999903</v>
      </c>
      <c r="D147" s="12">
        <v>390.35408000000001</v>
      </c>
      <c r="E147" s="12">
        <v>2492.2720255999898</v>
      </c>
      <c r="F147" s="12">
        <v>2643.1259312000002</v>
      </c>
      <c r="G147" s="12">
        <v>565.91074976000004</v>
      </c>
      <c r="H147" s="12">
        <v>35737.916770290001</v>
      </c>
      <c r="I147" s="12">
        <f t="shared" si="48"/>
        <v>19027.253633149921</v>
      </c>
      <c r="J147" s="15">
        <f t="shared" si="49"/>
        <v>0.64143015588945185</v>
      </c>
      <c r="K147" s="15">
        <f t="shared" si="50"/>
        <v>4.0953035098275938</v>
      </c>
      <c r="L147" s="15">
        <f t="shared" si="51"/>
        <v>4.3431867756706124</v>
      </c>
      <c r="M147" s="15">
        <f t="shared" si="41"/>
        <v>0.92990502478691484</v>
      </c>
      <c r="N147" s="15">
        <f t="shared" si="41"/>
        <v>58.724575198833243</v>
      </c>
      <c r="O147" s="15">
        <f t="shared" si="52"/>
        <v>31.265599334992199</v>
      </c>
      <c r="P147" s="15"/>
      <c r="Q147" s="15">
        <v>1.147</v>
      </c>
      <c r="R147" s="15">
        <v>0.23200000000000001</v>
      </c>
      <c r="S147" s="15">
        <v>-1.657</v>
      </c>
      <c r="T147" s="15"/>
      <c r="U147" s="16">
        <f t="shared" si="42"/>
        <v>0.43714033985431339</v>
      </c>
      <c r="V147" s="16">
        <f t="shared" si="43"/>
        <v>0.46359986228403827</v>
      </c>
      <c r="W147" s="16">
        <f t="shared" si="44"/>
        <v>9.9259797861648277E-2</v>
      </c>
      <c r="X147" s="16">
        <f t="shared" si="45"/>
        <v>1</v>
      </c>
      <c r="Y147" s="22">
        <f t="shared" si="46"/>
        <v>0.44448165280604313</v>
      </c>
      <c r="Z147" s="23">
        <f t="shared" si="47"/>
        <v>4.4448165280604312E-3</v>
      </c>
    </row>
    <row r="148" spans="1:26">
      <c r="A148" s="2" t="s">
        <v>28</v>
      </c>
      <c r="B148" s="2">
        <v>1999</v>
      </c>
      <c r="C148" s="12">
        <v>59271.554655</v>
      </c>
      <c r="D148" s="12">
        <v>391.40814</v>
      </c>
      <c r="E148" s="12">
        <v>2713.4850111999999</v>
      </c>
      <c r="F148" s="12">
        <v>2642.8688815999899</v>
      </c>
      <c r="G148" s="12">
        <v>749.16005862999896</v>
      </c>
      <c r="H148" s="12">
        <v>35342.394346219997</v>
      </c>
      <c r="I148" s="12">
        <f t="shared" si="48"/>
        <v>17432.238217350015</v>
      </c>
      <c r="J148" s="15">
        <f t="shared" si="49"/>
        <v>0.66036422070967526</v>
      </c>
      <c r="K148" s="15">
        <f t="shared" si="50"/>
        <v>4.5780560793356839</v>
      </c>
      <c r="L148" s="15">
        <f t="shared" si="51"/>
        <v>4.4589160803748955</v>
      </c>
      <c r="M148" s="15">
        <f t="shared" si="41"/>
        <v>1.2639453494861244</v>
      </c>
      <c r="N148" s="15">
        <f t="shared" si="41"/>
        <v>59.627918572300523</v>
      </c>
      <c r="O148" s="15">
        <f t="shared" si="52"/>
        <v>29.410799697793106</v>
      </c>
      <c r="P148" s="15"/>
      <c r="Q148" s="15">
        <v>2.335</v>
      </c>
      <c r="R148" s="15">
        <v>-4.7E-2</v>
      </c>
      <c r="S148" s="15">
        <v>-2.3450000000000002</v>
      </c>
      <c r="T148" s="15"/>
      <c r="U148" s="16">
        <f t="shared" si="42"/>
        <v>0.44443187466052175</v>
      </c>
      <c r="V148" s="16">
        <f t="shared" si="43"/>
        <v>0.43286591474924013</v>
      </c>
      <c r="W148" s="16">
        <f t="shared" si="44"/>
        <v>0.12270221059023804</v>
      </c>
      <c r="X148" s="16">
        <f t="shared" si="45"/>
        <v>0.99999999999999989</v>
      </c>
      <c r="Y148" s="22">
        <f t="shared" si="46"/>
        <v>0.72966704550499584</v>
      </c>
      <c r="Z148" s="23">
        <f t="shared" si="47"/>
        <v>7.2966704550499585E-3</v>
      </c>
    </row>
    <row r="149" spans="1:26">
      <c r="A149" s="2" t="s">
        <v>28</v>
      </c>
      <c r="B149" s="2">
        <v>2000</v>
      </c>
      <c r="C149" s="12">
        <v>58602.754471</v>
      </c>
      <c r="D149" s="12">
        <v>419.76377600000001</v>
      </c>
      <c r="E149" s="12">
        <v>3093.1811130000001</v>
      </c>
      <c r="F149" s="12">
        <v>2479.2391834</v>
      </c>
      <c r="G149" s="12">
        <v>806.04992845000004</v>
      </c>
      <c r="H149" s="12">
        <v>33864.390465440003</v>
      </c>
      <c r="I149" s="12">
        <f t="shared" si="48"/>
        <v>17940.130004710001</v>
      </c>
      <c r="J149" s="15">
        <f t="shared" si="49"/>
        <v>0.71628676806944835</v>
      </c>
      <c r="K149" s="15">
        <f t="shared" si="50"/>
        <v>5.2782179624861891</v>
      </c>
      <c r="L149" s="15">
        <f t="shared" si="51"/>
        <v>4.2305847323727237</v>
      </c>
      <c r="M149" s="15">
        <f t="shared" si="41"/>
        <v>1.375447170915626</v>
      </c>
      <c r="N149" s="15">
        <f t="shared" si="41"/>
        <v>57.786346002214017</v>
      </c>
      <c r="O149" s="15">
        <f t="shared" si="52"/>
        <v>30.613117363942006</v>
      </c>
      <c r="P149" s="15"/>
      <c r="Q149" s="15">
        <v>2.8159999999999998</v>
      </c>
      <c r="R149" s="15">
        <v>0.95099999999999996</v>
      </c>
      <c r="S149" s="15">
        <v>-0.47899999999999998</v>
      </c>
      <c r="T149" s="15"/>
      <c r="U149" s="16">
        <f t="shared" si="42"/>
        <v>0.48494090337667783</v>
      </c>
      <c r="V149" s="16">
        <f t="shared" si="43"/>
        <v>0.38868868176903704</v>
      </c>
      <c r="W149" s="16">
        <f t="shared" si="44"/>
        <v>0.12637041485428516</v>
      </c>
      <c r="X149" s="16">
        <f t="shared" si="45"/>
        <v>1</v>
      </c>
      <c r="Y149" s="22">
        <f t="shared" si="46"/>
        <v>1.6747050915558763</v>
      </c>
      <c r="Z149" s="23">
        <f t="shared" si="47"/>
        <v>1.6747050915558764E-2</v>
      </c>
    </row>
    <row r="150" spans="1:26">
      <c r="A150" s="2" t="s">
        <v>28</v>
      </c>
      <c r="B150" s="2">
        <v>2001</v>
      </c>
      <c r="C150" s="12">
        <v>61647.688003000003</v>
      </c>
      <c r="D150" s="12">
        <v>588.16454399999895</v>
      </c>
      <c r="E150" s="12">
        <v>3641.6260646000001</v>
      </c>
      <c r="F150" s="12">
        <v>2948.8367497999998</v>
      </c>
      <c r="G150" s="12">
        <v>795.12665606999997</v>
      </c>
      <c r="H150" s="12">
        <v>34998.460297419901</v>
      </c>
      <c r="I150" s="12">
        <f t="shared" si="48"/>
        <v>18675.473691110099</v>
      </c>
      <c r="J150" s="15">
        <f t="shared" si="49"/>
        <v>0.95407396944290379</v>
      </c>
      <c r="K150" s="15">
        <f t="shared" si="50"/>
        <v>5.9071575635128202</v>
      </c>
      <c r="L150" s="15">
        <f t="shared" si="51"/>
        <v>4.7833695720373139</v>
      </c>
      <c r="M150" s="15">
        <f t="shared" si="41"/>
        <v>1.2897915263769604</v>
      </c>
      <c r="N150" s="15">
        <f t="shared" si="41"/>
        <v>56.771732130030159</v>
      </c>
      <c r="O150" s="15">
        <f t="shared" si="52"/>
        <v>30.293875238599838</v>
      </c>
      <c r="P150" s="15"/>
      <c r="Q150" s="15">
        <v>0.66400000000000003</v>
      </c>
      <c r="R150" s="15">
        <v>0.60799999999999998</v>
      </c>
      <c r="S150" s="15">
        <v>-1.34</v>
      </c>
      <c r="T150" s="15"/>
      <c r="U150" s="16">
        <f t="shared" si="42"/>
        <v>0.49307182306306235</v>
      </c>
      <c r="V150" s="16">
        <f t="shared" si="43"/>
        <v>0.39926897664572508</v>
      </c>
      <c r="W150" s="16">
        <f t="shared" si="44"/>
        <v>0.10765920029121252</v>
      </c>
      <c r="X150" s="16">
        <f t="shared" si="45"/>
        <v>1</v>
      </c>
      <c r="Y150" s="22">
        <f t="shared" si="46"/>
        <v>0.42589189992424947</v>
      </c>
      <c r="Z150" s="23">
        <f t="shared" si="47"/>
        <v>4.2589189992424947E-3</v>
      </c>
    </row>
    <row r="151" spans="1:26">
      <c r="A151" s="2" t="s">
        <v>28</v>
      </c>
      <c r="B151" s="2">
        <v>2002</v>
      </c>
      <c r="C151" s="12">
        <v>67681.699408999906</v>
      </c>
      <c r="D151" s="12">
        <v>776.64345600000001</v>
      </c>
      <c r="E151" s="12">
        <v>3573.4455754999899</v>
      </c>
      <c r="F151" s="12">
        <v>3458.1118320999899</v>
      </c>
      <c r="G151" s="12">
        <v>800.01136611000004</v>
      </c>
      <c r="H151" s="12">
        <v>37878.942330999897</v>
      </c>
      <c r="I151" s="12">
        <f t="shared" si="48"/>
        <v>21194.544848290032</v>
      </c>
      <c r="J151" s="15">
        <f t="shared" si="49"/>
        <v>1.1474940239114721</v>
      </c>
      <c r="K151" s="15">
        <f t="shared" si="50"/>
        <v>5.2797811028734518</v>
      </c>
      <c r="L151" s="15">
        <f t="shared" si="51"/>
        <v>5.1093750043163828</v>
      </c>
      <c r="M151" s="15">
        <f t="shared" si="41"/>
        <v>1.1820202109222147</v>
      </c>
      <c r="N151" s="15">
        <f t="shared" si="41"/>
        <v>55.966299105608719</v>
      </c>
      <c r="O151" s="15">
        <f t="shared" si="52"/>
        <v>31.315030552367762</v>
      </c>
      <c r="P151" s="15"/>
      <c r="Q151" s="15">
        <v>-0.378</v>
      </c>
      <c r="R151" s="15">
        <v>-0.14199999999999999</v>
      </c>
      <c r="S151" s="15">
        <v>-2.3010000000000002</v>
      </c>
      <c r="T151" s="15"/>
      <c r="U151" s="16">
        <f t="shared" si="42"/>
        <v>0.45628732617349838</v>
      </c>
      <c r="V151" s="16">
        <f t="shared" si="43"/>
        <v>0.44156055217297285</v>
      </c>
      <c r="W151" s="16">
        <f t="shared" si="44"/>
        <v>0.10215212165352891</v>
      </c>
      <c r="X151" s="16">
        <f t="shared" si="45"/>
        <v>1</v>
      </c>
      <c r="Y151" s="22">
        <f t="shared" si="46"/>
        <v>-0.47023023962691457</v>
      </c>
      <c r="Z151" s="23">
        <f t="shared" si="47"/>
        <v>-4.7023023962691453E-3</v>
      </c>
    </row>
    <row r="152" spans="1:26">
      <c r="A152" s="2" t="s">
        <v>28</v>
      </c>
      <c r="B152" s="2">
        <v>2003</v>
      </c>
      <c r="C152" s="12">
        <v>88685.106541000001</v>
      </c>
      <c r="D152" s="12">
        <v>1004.595328</v>
      </c>
      <c r="E152" s="12">
        <v>4756.7819725999998</v>
      </c>
      <c r="F152" s="12">
        <v>4442.7730723999903</v>
      </c>
      <c r="G152" s="12">
        <v>976.90482997000004</v>
      </c>
      <c r="H152" s="12">
        <v>46890.312679169903</v>
      </c>
      <c r="I152" s="12">
        <f t="shared" si="48"/>
        <v>30613.738658860122</v>
      </c>
      <c r="J152" s="15">
        <f t="shared" si="49"/>
        <v>1.1327666698303684</v>
      </c>
      <c r="K152" s="15">
        <f t="shared" si="50"/>
        <v>5.3636762226822077</v>
      </c>
      <c r="L152" s="15">
        <f t="shared" si="51"/>
        <v>5.0096044822881876</v>
      </c>
      <c r="M152" s="15">
        <f t="shared" si="41"/>
        <v>1.1015432783162609</v>
      </c>
      <c r="N152" s="15">
        <f t="shared" si="41"/>
        <v>52.872815411787379</v>
      </c>
      <c r="O152" s="15">
        <f t="shared" si="52"/>
        <v>34.519593935095614</v>
      </c>
      <c r="P152" s="15"/>
      <c r="Q152" s="15">
        <v>-0.63500000000000001</v>
      </c>
      <c r="R152" s="15">
        <v>-8.1000000000000003E-2</v>
      </c>
      <c r="S152" s="15">
        <v>-2.234</v>
      </c>
      <c r="T152" s="15"/>
      <c r="U152" s="16">
        <f t="shared" si="42"/>
        <v>0.46742993448043524</v>
      </c>
      <c r="V152" s="16">
        <f t="shared" si="43"/>
        <v>0.43657353608079669</v>
      </c>
      <c r="W152" s="16">
        <f t="shared" si="44"/>
        <v>9.5996529438768213E-2</v>
      </c>
      <c r="X152" s="16">
        <f t="shared" si="45"/>
        <v>1</v>
      </c>
      <c r="Y152" s="22">
        <f t="shared" si="46"/>
        <v>-0.54663671158382909</v>
      </c>
      <c r="Z152" s="23">
        <f t="shared" si="47"/>
        <v>-5.466367115838291E-3</v>
      </c>
    </row>
    <row r="153" spans="1:26">
      <c r="A153" s="2" t="s">
        <v>28</v>
      </c>
      <c r="B153" s="2">
        <v>2004</v>
      </c>
      <c r="C153" s="12">
        <v>103741.58637</v>
      </c>
      <c r="D153" s="12">
        <v>1230.513281</v>
      </c>
      <c r="E153" s="12">
        <v>6209.8812770000004</v>
      </c>
      <c r="F153" s="12">
        <v>4514.1820491999897</v>
      </c>
      <c r="G153" s="12">
        <v>1242.6164775</v>
      </c>
      <c r="H153" s="12">
        <v>55777.956454959902</v>
      </c>
      <c r="I153" s="12">
        <f t="shared" si="48"/>
        <v>34766.436830340099</v>
      </c>
      <c r="J153" s="15">
        <f t="shared" si="49"/>
        <v>1.1861330870836191</v>
      </c>
      <c r="K153" s="15">
        <f t="shared" si="50"/>
        <v>5.9859131658659255</v>
      </c>
      <c r="L153" s="15">
        <f t="shared" si="51"/>
        <v>4.3513717180879752</v>
      </c>
      <c r="M153" s="15">
        <f t="shared" si="41"/>
        <v>1.1977997647617811</v>
      </c>
      <c r="N153" s="15">
        <f t="shared" si="41"/>
        <v>53.766245925741671</v>
      </c>
      <c r="O153" s="15">
        <f t="shared" si="52"/>
        <v>33.512536338459022</v>
      </c>
      <c r="P153" s="15"/>
      <c r="Q153" s="15">
        <v>2.1000000000000001E-2</v>
      </c>
      <c r="R153" s="15">
        <v>0.54900000000000004</v>
      </c>
      <c r="S153" s="15">
        <v>-1.1659999999999999</v>
      </c>
      <c r="T153" s="15"/>
      <c r="U153" s="16">
        <f t="shared" si="42"/>
        <v>0.51893101335258929</v>
      </c>
      <c r="V153" s="16">
        <f t="shared" si="43"/>
        <v>0.37722928358158669</v>
      </c>
      <c r="W153" s="16">
        <f t="shared" si="44"/>
        <v>0.10383970306582399</v>
      </c>
      <c r="X153" s="16">
        <f t="shared" si="45"/>
        <v>1</v>
      </c>
      <c r="Y153" s="22">
        <f t="shared" si="46"/>
        <v>9.6919334191944734E-2</v>
      </c>
      <c r="Z153" s="23">
        <f t="shared" si="47"/>
        <v>9.6919334191944732E-4</v>
      </c>
    </row>
    <row r="154" spans="1:26">
      <c r="A154" s="2" t="s">
        <v>28</v>
      </c>
      <c r="B154" s="2">
        <v>2005</v>
      </c>
      <c r="C154" s="12">
        <v>113532.242929999</v>
      </c>
      <c r="D154" s="12">
        <v>1430.299252</v>
      </c>
      <c r="E154" s="12">
        <v>6349.9427454999905</v>
      </c>
      <c r="F154" s="12">
        <v>4425.7808015000001</v>
      </c>
      <c r="G154" s="12">
        <v>1266.5887017999901</v>
      </c>
      <c r="H154" s="12">
        <v>60120.622249799999</v>
      </c>
      <c r="I154" s="12">
        <f t="shared" si="48"/>
        <v>39939.009179399014</v>
      </c>
      <c r="J154" s="15">
        <f t="shared" si="49"/>
        <v>1.2598176650855784</v>
      </c>
      <c r="K154" s="15">
        <f t="shared" si="50"/>
        <v>5.5930743387278961</v>
      </c>
      <c r="L154" s="15">
        <f t="shared" si="51"/>
        <v>3.8982589326882406</v>
      </c>
      <c r="M154" s="15">
        <f t="shared" si="41"/>
        <v>1.1156202582740617</v>
      </c>
      <c r="N154" s="15">
        <f t="shared" si="41"/>
        <v>52.954667941219824</v>
      </c>
      <c r="O154" s="15">
        <f t="shared" si="52"/>
        <v>35.178560864004382</v>
      </c>
      <c r="P154" s="15"/>
      <c r="Q154" s="15">
        <v>0.27900000000000003</v>
      </c>
      <c r="R154" s="15">
        <v>-0.17899999999999999</v>
      </c>
      <c r="S154" s="15">
        <v>-0.92300000000000004</v>
      </c>
      <c r="T154" s="15"/>
      <c r="U154" s="16">
        <f t="shared" si="42"/>
        <v>0.5273026155033278</v>
      </c>
      <c r="V154" s="16">
        <f t="shared" si="43"/>
        <v>0.36751918652009957</v>
      </c>
      <c r="W154" s="16">
        <f t="shared" si="44"/>
        <v>0.10517819797657266</v>
      </c>
      <c r="X154" s="16">
        <f t="shared" si="45"/>
        <v>1</v>
      </c>
      <c r="Y154" s="22">
        <f t="shared" si="46"/>
        <v>-1.5747981394045929E-2</v>
      </c>
      <c r="Z154" s="23">
        <f t="shared" si="47"/>
        <v>-1.5747981394045928E-4</v>
      </c>
    </row>
    <row r="155" spans="1:26">
      <c r="A155" s="2" t="s">
        <v>28</v>
      </c>
      <c r="B155" s="2">
        <v>2006</v>
      </c>
      <c r="C155" s="12">
        <v>134053.29629</v>
      </c>
      <c r="D155" s="12">
        <v>1507.427817</v>
      </c>
      <c r="E155" s="12">
        <v>8076.9422573000002</v>
      </c>
      <c r="F155" s="12">
        <v>4681.8084591999896</v>
      </c>
      <c r="G155" s="12">
        <v>1389.3260442000001</v>
      </c>
      <c r="H155" s="12">
        <v>69531.78281135</v>
      </c>
      <c r="I155" s="12">
        <f t="shared" si="48"/>
        <v>48866.008900950008</v>
      </c>
      <c r="J155" s="15">
        <f t="shared" si="49"/>
        <v>1.1244988812053924</v>
      </c>
      <c r="K155" s="15">
        <f t="shared" si="50"/>
        <v>6.0251724357653993</v>
      </c>
      <c r="L155" s="15">
        <f t="shared" si="51"/>
        <v>3.4924978264404225</v>
      </c>
      <c r="M155" s="15">
        <f t="shared" si="41"/>
        <v>1.0363982704270434</v>
      </c>
      <c r="N155" s="15">
        <f t="shared" si="41"/>
        <v>51.868760213796307</v>
      </c>
      <c r="O155" s="15">
        <f t="shared" si="52"/>
        <v>36.452672372365434</v>
      </c>
      <c r="P155" s="15"/>
      <c r="Q155" s="15">
        <v>0.48199999999999998</v>
      </c>
      <c r="R155" s="15">
        <v>-0.14299999999999999</v>
      </c>
      <c r="S155" s="15">
        <v>-0.19800000000000001</v>
      </c>
      <c r="T155" s="15"/>
      <c r="U155" s="16">
        <f t="shared" si="42"/>
        <v>0.57088623379085945</v>
      </c>
      <c r="V155" s="16">
        <f t="shared" si="43"/>
        <v>0.33091483304677466</v>
      </c>
      <c r="W155" s="16">
        <f t="shared" si="44"/>
        <v>9.8198933162365859E-2</v>
      </c>
      <c r="X155" s="16">
        <f t="shared" si="45"/>
        <v>1</v>
      </c>
      <c r="Y155" s="22">
        <f t="shared" si="46"/>
        <v>0.20840295479535703</v>
      </c>
      <c r="Z155" s="23">
        <f t="shared" si="47"/>
        <v>2.0840295479535704E-3</v>
      </c>
    </row>
    <row r="156" spans="1:26">
      <c r="A156" s="2" t="s">
        <v>28</v>
      </c>
      <c r="B156" s="2">
        <v>2007</v>
      </c>
      <c r="C156" s="12">
        <v>134053.29629</v>
      </c>
      <c r="D156" s="12">
        <v>1507.427817</v>
      </c>
      <c r="E156" s="12">
        <v>8076.9422573000002</v>
      </c>
      <c r="F156" s="12">
        <v>4681.8084591999896</v>
      </c>
      <c r="G156" s="12">
        <v>1389.3260442000001</v>
      </c>
      <c r="H156" s="12">
        <v>69531.78281135</v>
      </c>
      <c r="I156" s="12">
        <f t="shared" si="48"/>
        <v>48866.008900950008</v>
      </c>
      <c r="J156" s="15">
        <f t="shared" si="49"/>
        <v>1.1244988812053924</v>
      </c>
      <c r="K156" s="15">
        <f t="shared" si="50"/>
        <v>6.0251724357653993</v>
      </c>
      <c r="L156" s="15">
        <f t="shared" si="51"/>
        <v>3.4924978264404225</v>
      </c>
      <c r="M156" s="15">
        <f t="shared" si="41"/>
        <v>1.0363982704270434</v>
      </c>
      <c r="N156" s="15">
        <f t="shared" si="41"/>
        <v>51.868760213796307</v>
      </c>
      <c r="O156" s="15">
        <f t="shared" si="52"/>
        <v>36.452672372365434</v>
      </c>
      <c r="P156" s="15"/>
      <c r="Q156" s="15">
        <v>9.5000000000000001E-2</v>
      </c>
      <c r="R156" s="15">
        <v>0.35199999999999998</v>
      </c>
      <c r="S156" s="15">
        <v>0.18</v>
      </c>
      <c r="T156" s="15"/>
      <c r="U156" s="16">
        <f t="shared" si="42"/>
        <v>0.57088623379085945</v>
      </c>
      <c r="V156" s="16">
        <f t="shared" si="43"/>
        <v>0.33091483304677466</v>
      </c>
      <c r="W156" s="16">
        <f t="shared" si="44"/>
        <v>9.8198933162365859E-2</v>
      </c>
      <c r="X156" s="16">
        <f t="shared" si="45"/>
        <v>1</v>
      </c>
      <c r="Y156" s="22">
        <f t="shared" si="46"/>
        <v>0.18839202141182218</v>
      </c>
      <c r="Z156" s="23">
        <f t="shared" si="47"/>
        <v>1.8839202141182217E-3</v>
      </c>
    </row>
    <row r="157" spans="1:26">
      <c r="A157" s="2" t="s">
        <v>28</v>
      </c>
      <c r="B157" s="2">
        <v>2008</v>
      </c>
      <c r="C157" s="12">
        <v>134053.29629</v>
      </c>
      <c r="D157" s="12">
        <v>1507.427817</v>
      </c>
      <c r="E157" s="12">
        <v>8076.9422573000002</v>
      </c>
      <c r="F157" s="12">
        <v>4681.8084591999896</v>
      </c>
      <c r="G157" s="12">
        <v>1389.3260442000001</v>
      </c>
      <c r="H157" s="12">
        <v>69531.78281135</v>
      </c>
      <c r="I157" s="12">
        <f t="shared" si="48"/>
        <v>48866.008900950008</v>
      </c>
      <c r="J157" s="15">
        <f t="shared" si="49"/>
        <v>1.1244988812053924</v>
      </c>
      <c r="K157" s="15">
        <f t="shared" si="50"/>
        <v>6.0251724357653993</v>
      </c>
      <c r="L157" s="15">
        <f t="shared" si="51"/>
        <v>3.4924978264404225</v>
      </c>
      <c r="M157" s="15">
        <f t="shared" si="41"/>
        <v>1.0363982704270434</v>
      </c>
      <c r="N157" s="15">
        <f t="shared" si="41"/>
        <v>51.868760213796307</v>
      </c>
      <c r="O157" s="15">
        <f t="shared" si="52"/>
        <v>36.452672372365434</v>
      </c>
      <c r="P157" s="15"/>
      <c r="Q157" s="15">
        <v>-1.829</v>
      </c>
      <c r="R157" s="15">
        <v>-0.66500000000000004</v>
      </c>
      <c r="S157" s="15">
        <v>-4.8000000000000001E-2</v>
      </c>
      <c r="T157" s="15"/>
      <c r="U157" s="16">
        <f t="shared" si="42"/>
        <v>0.57088623379085945</v>
      </c>
      <c r="V157" s="16">
        <f t="shared" si="43"/>
        <v>0.33091483304677466</v>
      </c>
      <c r="W157" s="16">
        <f t="shared" si="44"/>
        <v>9.8198933162365859E-2</v>
      </c>
      <c r="X157" s="16">
        <f t="shared" si="45"/>
        <v>1</v>
      </c>
      <c r="Y157" s="22">
        <f t="shared" si="46"/>
        <v>-1.2689228343713805</v>
      </c>
      <c r="Z157" s="23">
        <f t="shared" si="47"/>
        <v>-1.2689228343713806E-2</v>
      </c>
    </row>
    <row r="158" spans="1:26">
      <c r="A158" s="84" t="s">
        <v>28</v>
      </c>
      <c r="B158" s="84">
        <v>2009</v>
      </c>
      <c r="C158" s="12">
        <v>134053.29629</v>
      </c>
      <c r="D158" s="12">
        <v>1507.427817</v>
      </c>
      <c r="E158" s="12">
        <v>8076.9422573000002</v>
      </c>
      <c r="F158" s="12">
        <v>4681.8084591999896</v>
      </c>
      <c r="G158" s="12">
        <v>1389.3260442000001</v>
      </c>
      <c r="H158" s="12">
        <v>69531.78281135</v>
      </c>
      <c r="I158" s="12">
        <f>C158-D158-E158-F158-G158-H158</f>
        <v>48866.008900950008</v>
      </c>
      <c r="J158" s="15">
        <f t="shared" ref="J158:O158" si="53">D158/$C158*100</f>
        <v>1.1244988812053924</v>
      </c>
      <c r="K158" s="15">
        <f t="shared" si="53"/>
        <v>6.0251724357653993</v>
      </c>
      <c r="L158" s="15">
        <f t="shared" si="53"/>
        <v>3.4924978264404225</v>
      </c>
      <c r="M158" s="15">
        <f t="shared" si="53"/>
        <v>1.0363982704270434</v>
      </c>
      <c r="N158" s="15">
        <f t="shared" si="53"/>
        <v>51.868760213796307</v>
      </c>
      <c r="O158" s="15">
        <f t="shared" si="53"/>
        <v>36.452672372365434</v>
      </c>
      <c r="P158" s="15"/>
      <c r="Q158" s="15">
        <v>-3.5544666644390799</v>
      </c>
      <c r="R158" s="15">
        <v>-2.3609630545673101</v>
      </c>
      <c r="S158" s="15">
        <v>-0.41432398403132997</v>
      </c>
      <c r="T158" s="15"/>
      <c r="U158" s="16">
        <f>K158/($K158+$L158+$M158)</f>
        <v>0.57088623379085945</v>
      </c>
      <c r="V158" s="16">
        <f>L158/($K158+$L158+$M158)</f>
        <v>0.33091483304677466</v>
      </c>
      <c r="W158" s="16">
        <f>M158/($K158+$L158+$M158)</f>
        <v>9.8198933162365859E-2</v>
      </c>
      <c r="X158" s="16">
        <f>SUM(U158:W158)</f>
        <v>1</v>
      </c>
      <c r="Y158" s="22">
        <f>Q158*U158+V158*R158+W158*S158</f>
        <v>-2.8511599554439875</v>
      </c>
      <c r="Z158" s="23">
        <f>Y158/100</f>
        <v>-2.8511599554439875E-2</v>
      </c>
    </row>
    <row r="159" spans="1:26">
      <c r="I159" s="12">
        <f t="shared" si="48"/>
        <v>0</v>
      </c>
      <c r="J159" s="15"/>
      <c r="K159" s="15"/>
      <c r="L159" s="15"/>
      <c r="M159" s="15"/>
      <c r="N159" s="15"/>
      <c r="O159" s="15"/>
      <c r="P159" s="15" t="s">
        <v>52</v>
      </c>
      <c r="Q159" s="15" t="s">
        <v>53</v>
      </c>
      <c r="R159" s="15" t="s">
        <v>54</v>
      </c>
      <c r="S159" s="15" t="s">
        <v>55</v>
      </c>
      <c r="T159" s="15" t="s">
        <v>56</v>
      </c>
      <c r="U159" s="16"/>
      <c r="V159" s="16"/>
      <c r="W159" s="16"/>
      <c r="X159" s="16"/>
      <c r="Y159" s="22"/>
      <c r="Z159" s="23"/>
    </row>
    <row r="160" spans="1:26">
      <c r="A160" s="2" t="s">
        <v>29</v>
      </c>
      <c r="B160" s="2">
        <v>1980</v>
      </c>
      <c r="C160" s="12">
        <v>64505.840955</v>
      </c>
      <c r="D160" s="12">
        <v>104.28852000000001</v>
      </c>
      <c r="E160" s="12">
        <v>2028.3141704</v>
      </c>
      <c r="F160" s="12">
        <v>5865.4659823000002</v>
      </c>
      <c r="G160" s="12">
        <v>332.04685036000001</v>
      </c>
      <c r="I160" s="12">
        <f t="shared" si="48"/>
        <v>56175.725431939994</v>
      </c>
      <c r="J160" s="15">
        <f t="shared" ref="J160:J188" si="54">D160/$C160*100</f>
        <v>0.16167298721483664</v>
      </c>
      <c r="K160" s="15">
        <f t="shared" ref="K160:K188" si="55">E160/$C160*100</f>
        <v>3.1443883846347727</v>
      </c>
      <c r="L160" s="15">
        <f t="shared" ref="L160:L188" si="56">F160/$C160*100</f>
        <v>9.0929222772117875</v>
      </c>
      <c r="M160" s="15">
        <f t="shared" ref="M160:M188" si="57">G160/$C160*100</f>
        <v>0.51475470351846064</v>
      </c>
      <c r="N160" s="15"/>
      <c r="O160" s="15">
        <f t="shared" ref="O160:O188" si="58">I160/$C160*100</f>
        <v>87.086261647420145</v>
      </c>
      <c r="P160" s="15"/>
      <c r="Q160" s="15">
        <v>-1.5680000000000001</v>
      </c>
      <c r="R160" s="15">
        <v>-0.63500000000000001</v>
      </c>
      <c r="S160" s="15">
        <v>-0.46</v>
      </c>
      <c r="T160" s="15"/>
      <c r="U160" s="16">
        <f t="shared" ref="U160:U188" si="59">K160/($K160+$L160+$M160)</f>
        <v>0.24657875367977822</v>
      </c>
      <c r="V160" s="16">
        <f t="shared" ref="V160:V188" si="60">L160/($K160+$L160+$M160)</f>
        <v>0.71305486732434942</v>
      </c>
      <c r="W160" s="16">
        <f t="shared" ref="W160:W188" si="61">M160/($K160+$L160+$M160)</f>
        <v>4.0366378995872254E-2</v>
      </c>
      <c r="X160" s="16">
        <f t="shared" ref="X160:X188" si="62">SUM(U160:W160)</f>
        <v>0.99999999999999989</v>
      </c>
      <c r="Y160" s="22">
        <f t="shared" ref="Y160:Y188" si="63">Q160*U160+V160*R160+W160*S160</f>
        <v>-0.85799386085895546</v>
      </c>
      <c r="Z160" s="23">
        <f t="shared" si="47"/>
        <v>-8.5799386085895542E-3</v>
      </c>
    </row>
    <row r="161" spans="1:26">
      <c r="A161" s="2" t="s">
        <v>29</v>
      </c>
      <c r="B161" s="2">
        <v>1981</v>
      </c>
      <c r="C161" s="12">
        <v>55635.058990999903</v>
      </c>
      <c r="D161" s="12">
        <v>116.022704</v>
      </c>
      <c r="E161" s="12">
        <v>2307.6674243000002</v>
      </c>
      <c r="F161" s="12">
        <v>5252.5100510000002</v>
      </c>
      <c r="G161" s="12">
        <v>333.19372000999903</v>
      </c>
      <c r="I161" s="12">
        <f t="shared" si="48"/>
        <v>47625.665091689902</v>
      </c>
      <c r="J161" s="15">
        <f t="shared" si="54"/>
        <v>0.20854243008669951</v>
      </c>
      <c r="K161" s="15">
        <f t="shared" si="55"/>
        <v>4.147865511697062</v>
      </c>
      <c r="L161" s="15">
        <f t="shared" si="56"/>
        <v>9.4410074263598798</v>
      </c>
      <c r="M161" s="15">
        <f t="shared" si="57"/>
        <v>0.59889164503968595</v>
      </c>
      <c r="N161" s="15"/>
      <c r="O161" s="15">
        <f t="shared" si="58"/>
        <v>85.603692986816668</v>
      </c>
      <c r="P161" s="15"/>
      <c r="Q161" s="15">
        <v>-1.7410000000000001</v>
      </c>
      <c r="R161" s="15">
        <v>-3.097</v>
      </c>
      <c r="S161" s="15">
        <v>-0.39400000000000002</v>
      </c>
      <c r="T161" s="15"/>
      <c r="U161" s="16">
        <f t="shared" si="59"/>
        <v>0.29235511256218966</v>
      </c>
      <c r="V161" s="16">
        <f t="shared" si="60"/>
        <v>0.66543304768447764</v>
      </c>
      <c r="W161" s="16">
        <f t="shared" si="61"/>
        <v>4.2211839753332842E-2</v>
      </c>
      <c r="X161" s="16">
        <f t="shared" si="62"/>
        <v>1.0000000000000002</v>
      </c>
      <c r="Y161" s="22">
        <f t="shared" si="63"/>
        <v>-2.5864678645124122</v>
      </c>
      <c r="Z161" s="23">
        <f t="shared" si="47"/>
        <v>-2.5864678645124123E-2</v>
      </c>
    </row>
    <row r="162" spans="1:26">
      <c r="A162" s="2" t="s">
        <v>29</v>
      </c>
      <c r="B162" s="2">
        <v>1982</v>
      </c>
      <c r="C162" s="12">
        <v>52397.677036000001</v>
      </c>
      <c r="D162" s="12">
        <v>208.45361600000001</v>
      </c>
      <c r="E162" s="12">
        <v>2283.8644193</v>
      </c>
      <c r="F162" s="12">
        <v>5235.0150788000001</v>
      </c>
      <c r="G162" s="12">
        <v>331.20554043999903</v>
      </c>
      <c r="I162" s="12">
        <f t="shared" si="48"/>
        <v>44339.138381459998</v>
      </c>
      <c r="J162" s="15">
        <f t="shared" si="54"/>
        <v>0.39782988062005353</v>
      </c>
      <c r="K162" s="15">
        <f t="shared" si="55"/>
        <v>4.3587131119016274</v>
      </c>
      <c r="L162" s="15">
        <f t="shared" si="56"/>
        <v>9.9909297032447935</v>
      </c>
      <c r="M162" s="15">
        <f t="shared" si="57"/>
        <v>0.63209966390770178</v>
      </c>
      <c r="N162" s="15"/>
      <c r="O162" s="15">
        <f t="shared" si="58"/>
        <v>84.620427640325815</v>
      </c>
      <c r="P162" s="15"/>
      <c r="Q162" s="15">
        <v>-6.2510000000000003</v>
      </c>
      <c r="R162" s="15">
        <v>-2.5110000000000001</v>
      </c>
      <c r="S162" s="15">
        <v>-0.40100000000000002</v>
      </c>
      <c r="T162" s="15"/>
      <c r="U162" s="16">
        <f t="shared" si="59"/>
        <v>0.29093499090613228</v>
      </c>
      <c r="V162" s="16">
        <f t="shared" si="60"/>
        <v>0.66687367755873839</v>
      </c>
      <c r="W162" s="16">
        <f t="shared" si="61"/>
        <v>4.2191331535129259E-2</v>
      </c>
      <c r="X162" s="16">
        <f t="shared" si="62"/>
        <v>0.99999999999999989</v>
      </c>
      <c r="Y162" s="22">
        <f t="shared" si="63"/>
        <v>-3.510073156449812</v>
      </c>
      <c r="Z162" s="23">
        <f t="shared" si="47"/>
        <v>-3.5100731564498118E-2</v>
      </c>
    </row>
    <row r="163" spans="1:26">
      <c r="A163" s="2" t="s">
        <v>29</v>
      </c>
      <c r="B163" s="2">
        <v>1983</v>
      </c>
      <c r="C163" s="12">
        <v>52017.407309000002</v>
      </c>
      <c r="D163" s="12">
        <v>214.279664</v>
      </c>
      <c r="E163" s="12">
        <v>2513.8440307000001</v>
      </c>
      <c r="F163" s="12">
        <v>5176.8593889000003</v>
      </c>
      <c r="G163" s="12">
        <v>366.43610647999998</v>
      </c>
      <c r="I163" s="12">
        <f t="shared" si="48"/>
        <v>43745.988118919995</v>
      </c>
      <c r="J163" s="15">
        <f t="shared" si="54"/>
        <v>0.41193837810314227</v>
      </c>
      <c r="K163" s="15">
        <f t="shared" si="55"/>
        <v>4.8326976693916404</v>
      </c>
      <c r="L163" s="15">
        <f t="shared" si="56"/>
        <v>9.9521672776726504</v>
      </c>
      <c r="M163" s="15">
        <f t="shared" si="57"/>
        <v>0.70444900166448621</v>
      </c>
      <c r="N163" s="15"/>
      <c r="O163" s="15">
        <f t="shared" si="58"/>
        <v>84.098747673168063</v>
      </c>
      <c r="P163" s="15"/>
      <c r="Q163" s="15">
        <v>-4.8460000000000001</v>
      </c>
      <c r="R163" s="15">
        <v>-1.1719999999999999</v>
      </c>
      <c r="S163" s="15">
        <v>-1.486</v>
      </c>
      <c r="T163" s="15"/>
      <c r="U163" s="16">
        <f t="shared" si="59"/>
        <v>0.31200204769484091</v>
      </c>
      <c r="V163" s="16">
        <f t="shared" si="60"/>
        <v>0.642518274896832</v>
      </c>
      <c r="W163" s="16">
        <f t="shared" si="61"/>
        <v>4.5479677408327118E-2</v>
      </c>
      <c r="X163" s="16">
        <f t="shared" si="62"/>
        <v>1</v>
      </c>
      <c r="Y163" s="22">
        <f t="shared" si="63"/>
        <v>-2.3325761419370603</v>
      </c>
      <c r="Z163" s="23">
        <f t="shared" si="47"/>
        <v>-2.3325761419370605E-2</v>
      </c>
    </row>
    <row r="164" spans="1:26">
      <c r="A164" s="2" t="s">
        <v>29</v>
      </c>
      <c r="B164" s="2">
        <v>1984</v>
      </c>
      <c r="C164" s="12">
        <v>51686.472575</v>
      </c>
      <c r="D164" s="12">
        <v>242.80569600000001</v>
      </c>
      <c r="E164" s="12">
        <v>3032.8572448</v>
      </c>
      <c r="F164" s="12">
        <v>5233.0919137000001</v>
      </c>
      <c r="G164" s="12">
        <v>427.05143343999902</v>
      </c>
      <c r="I164" s="12">
        <f t="shared" si="48"/>
        <v>42750.666287059998</v>
      </c>
      <c r="J164" s="15">
        <f t="shared" si="54"/>
        <v>0.46976642804879981</v>
      </c>
      <c r="K164" s="15">
        <f t="shared" si="55"/>
        <v>5.8677969180410834</v>
      </c>
      <c r="L164" s="15">
        <f t="shared" si="56"/>
        <v>10.124683796338562</v>
      </c>
      <c r="M164" s="15">
        <f t="shared" si="57"/>
        <v>0.82623443265609431</v>
      </c>
      <c r="N164" s="15"/>
      <c r="O164" s="15">
        <f t="shared" si="58"/>
        <v>82.711518424915454</v>
      </c>
      <c r="P164" s="15"/>
      <c r="Q164" s="15">
        <v>-1.1279999999999999</v>
      </c>
      <c r="R164" s="15">
        <v>-2.101</v>
      </c>
      <c r="S164" s="15">
        <v>-1.3680000000000001</v>
      </c>
      <c r="T164" s="15"/>
      <c r="U164" s="16">
        <f t="shared" si="59"/>
        <v>0.34888496931796059</v>
      </c>
      <c r="V164" s="16">
        <f t="shared" si="60"/>
        <v>0.60198913578264712</v>
      </c>
      <c r="W164" s="16">
        <f t="shared" si="61"/>
        <v>4.9125894899392258E-2</v>
      </c>
      <c r="X164" s="16">
        <f t="shared" si="62"/>
        <v>1</v>
      </c>
      <c r="Y164" s="22">
        <f t="shared" si="63"/>
        <v>-1.7255256438923696</v>
      </c>
      <c r="Z164" s="23">
        <f t="shared" si="47"/>
        <v>-1.7255256438923696E-2</v>
      </c>
    </row>
    <row r="165" spans="1:26">
      <c r="A165" s="2" t="s">
        <v>29</v>
      </c>
      <c r="B165" s="2">
        <v>1985</v>
      </c>
      <c r="C165" s="12">
        <v>53609.986879999902</v>
      </c>
      <c r="D165" s="12">
        <v>267.32638400000002</v>
      </c>
      <c r="E165" s="12">
        <v>3258.2168277999999</v>
      </c>
      <c r="F165" s="12">
        <v>5392.5016286</v>
      </c>
      <c r="G165" s="12">
        <v>422.25346347999903</v>
      </c>
      <c r="I165" s="12">
        <f t="shared" si="48"/>
        <v>44269.688576119901</v>
      </c>
      <c r="J165" s="15">
        <f t="shared" si="54"/>
        <v>0.49865034400844177</v>
      </c>
      <c r="K165" s="15">
        <f t="shared" si="55"/>
        <v>6.0776303398341849</v>
      </c>
      <c r="L165" s="15">
        <f t="shared" si="56"/>
        <v>10.058763194011828</v>
      </c>
      <c r="M165" s="15">
        <f t="shared" si="57"/>
        <v>0.78763955757938775</v>
      </c>
      <c r="N165" s="15"/>
      <c r="O165" s="15">
        <f t="shared" si="58"/>
        <v>82.577316564566146</v>
      </c>
      <c r="P165" s="15"/>
      <c r="Q165" s="15">
        <v>-0.23599999999999999</v>
      </c>
      <c r="R165" s="15">
        <v>-1.72</v>
      </c>
      <c r="S165" s="15">
        <v>0.04</v>
      </c>
      <c r="T165" s="15"/>
      <c r="U165" s="16">
        <f t="shared" si="59"/>
        <v>0.35911241174028607</v>
      </c>
      <c r="V165" s="16">
        <f t="shared" si="60"/>
        <v>0.5943478802997687</v>
      </c>
      <c r="W165" s="16">
        <f t="shared" si="61"/>
        <v>4.6539707959945262E-2</v>
      </c>
      <c r="X165" s="16">
        <f t="shared" si="62"/>
        <v>1</v>
      </c>
      <c r="Y165" s="22">
        <f t="shared" si="63"/>
        <v>-1.1051672949679119</v>
      </c>
      <c r="Z165" s="23">
        <f t="shared" si="47"/>
        <v>-1.1051672949679119E-2</v>
      </c>
    </row>
    <row r="166" spans="1:26">
      <c r="A166" s="2" t="s">
        <v>29</v>
      </c>
      <c r="B166" s="2">
        <v>1986</v>
      </c>
      <c r="C166" s="12">
        <v>68834.222603000002</v>
      </c>
      <c r="D166" s="12">
        <v>322.90688</v>
      </c>
      <c r="E166" s="12">
        <v>3544.3845998000002</v>
      </c>
      <c r="F166" s="12">
        <v>6121.1156038999998</v>
      </c>
      <c r="G166" s="12">
        <v>620.63781868000001</v>
      </c>
      <c r="I166" s="12">
        <f t="shared" si="48"/>
        <v>58225.177700620006</v>
      </c>
      <c r="J166" s="15">
        <f t="shared" si="54"/>
        <v>0.46910805089259006</v>
      </c>
      <c r="K166" s="15">
        <f t="shared" si="55"/>
        <v>5.1491604986115229</v>
      </c>
      <c r="L166" s="15">
        <f t="shared" si="56"/>
        <v>8.8925470099421489</v>
      </c>
      <c r="M166" s="15">
        <f t="shared" si="57"/>
        <v>0.90164135688655356</v>
      </c>
      <c r="N166" s="15"/>
      <c r="O166" s="15">
        <f t="shared" si="58"/>
        <v>84.5875430836672</v>
      </c>
      <c r="P166" s="15"/>
      <c r="Q166" s="15">
        <v>8.3000000000000004E-2</v>
      </c>
      <c r="R166" s="15">
        <v>-0.86499999999999999</v>
      </c>
      <c r="S166" s="15">
        <v>-0.89400000000000002</v>
      </c>
      <c r="T166" s="15"/>
      <c r="U166" s="16">
        <f t="shared" si="59"/>
        <v>0.34457875172278735</v>
      </c>
      <c r="V166" s="16">
        <f t="shared" si="60"/>
        <v>0.59508394604291925</v>
      </c>
      <c r="W166" s="16">
        <f t="shared" si="61"/>
        <v>6.033730223429349E-2</v>
      </c>
      <c r="X166" s="16">
        <f t="shared" si="62"/>
        <v>1</v>
      </c>
      <c r="Y166" s="22">
        <f t="shared" si="63"/>
        <v>-0.54008912513159213</v>
      </c>
      <c r="Z166" s="23">
        <f t="shared" si="47"/>
        <v>-5.4008912513159209E-3</v>
      </c>
    </row>
    <row r="167" spans="1:26">
      <c r="A167" s="2" t="s">
        <v>29</v>
      </c>
      <c r="B167" s="2">
        <v>1987</v>
      </c>
      <c r="C167" s="12">
        <v>83181.098429000005</v>
      </c>
      <c r="D167" s="12">
        <v>272.18835200000001</v>
      </c>
      <c r="E167" s="12">
        <v>4056.8920097999999</v>
      </c>
      <c r="F167" s="12">
        <v>7240.4204318000002</v>
      </c>
      <c r="G167" s="12">
        <v>815.74924540999905</v>
      </c>
      <c r="I167" s="12">
        <f t="shared" si="48"/>
        <v>70795.848389990017</v>
      </c>
      <c r="J167" s="15">
        <f t="shared" si="54"/>
        <v>0.3272238010085054</v>
      </c>
      <c r="K167" s="15">
        <f t="shared" si="55"/>
        <v>4.877180136377735</v>
      </c>
      <c r="L167" s="15">
        <f t="shared" si="56"/>
        <v>8.7044058909370232</v>
      </c>
      <c r="M167" s="15">
        <f t="shared" si="57"/>
        <v>0.9806906386386437</v>
      </c>
      <c r="N167" s="15"/>
      <c r="O167" s="15">
        <f t="shared" si="58"/>
        <v>85.110499533038109</v>
      </c>
      <c r="P167" s="15"/>
      <c r="Q167" s="15">
        <v>0.35</v>
      </c>
      <c r="R167" s="15">
        <v>2.8000000000000001E-2</v>
      </c>
      <c r="S167" s="15">
        <v>-1.17</v>
      </c>
      <c r="T167" s="15"/>
      <c r="U167" s="16">
        <f t="shared" si="59"/>
        <v>0.33491879382985357</v>
      </c>
      <c r="V167" s="16">
        <f t="shared" si="60"/>
        <v>0.59773661018870228</v>
      </c>
      <c r="W167" s="16">
        <f t="shared" si="61"/>
        <v>6.7344595981444169E-2</v>
      </c>
      <c r="X167" s="16">
        <f t="shared" si="62"/>
        <v>1</v>
      </c>
      <c r="Y167" s="22">
        <f t="shared" si="63"/>
        <v>5.5165025627442729E-2</v>
      </c>
      <c r="Z167" s="23">
        <f t="shared" si="47"/>
        <v>5.5165025627442734E-4</v>
      </c>
    </row>
    <row r="168" spans="1:26">
      <c r="A168" s="2" t="s">
        <v>29</v>
      </c>
      <c r="B168" s="2">
        <v>1988</v>
      </c>
      <c r="C168" s="12">
        <v>89418.345212</v>
      </c>
      <c r="D168" s="12">
        <v>345.35177599999901</v>
      </c>
      <c r="E168" s="12">
        <v>4151.2893075000002</v>
      </c>
      <c r="F168" s="12">
        <v>8633.8723843999906</v>
      </c>
      <c r="G168" s="12">
        <v>1037.5744204</v>
      </c>
      <c r="I168" s="12">
        <f t="shared" si="48"/>
        <v>75250.257323700018</v>
      </c>
      <c r="J168" s="15">
        <f t="shared" si="54"/>
        <v>0.38622027189299019</v>
      </c>
      <c r="K168" s="15">
        <f t="shared" si="55"/>
        <v>4.6425476759358482</v>
      </c>
      <c r="L168" s="15">
        <f t="shared" si="56"/>
        <v>9.6555940103008293</v>
      </c>
      <c r="M168" s="15">
        <f t="shared" si="57"/>
        <v>1.1603596755677343</v>
      </c>
      <c r="N168" s="15"/>
      <c r="O168" s="15">
        <f t="shared" si="58"/>
        <v>84.15527836630261</v>
      </c>
      <c r="P168" s="15"/>
      <c r="Q168" s="15">
        <v>1.417</v>
      </c>
      <c r="R168" s="15">
        <v>2.3180000000000001</v>
      </c>
      <c r="S168" s="15">
        <v>1.103</v>
      </c>
      <c r="T168" s="15"/>
      <c r="U168" s="16">
        <f t="shared" si="59"/>
        <v>0.30032326984858132</v>
      </c>
      <c r="V168" s="16">
        <f t="shared" si="60"/>
        <v>0.62461384737839609</v>
      </c>
      <c r="W168" s="16">
        <f t="shared" si="61"/>
        <v>7.5062882773022574E-2</v>
      </c>
      <c r="X168" s="16">
        <f t="shared" si="62"/>
        <v>0.99999999999999989</v>
      </c>
      <c r="Y168" s="22">
        <f t="shared" si="63"/>
        <v>1.9562073312972055</v>
      </c>
      <c r="Z168" s="23">
        <f t="shared" si="47"/>
        <v>1.9562073312972054E-2</v>
      </c>
    </row>
    <row r="169" spans="1:26">
      <c r="A169" s="2" t="s">
        <v>29</v>
      </c>
      <c r="B169" s="2">
        <v>1989</v>
      </c>
      <c r="C169" s="12">
        <v>101259.73937</v>
      </c>
      <c r="D169" s="12">
        <v>359.49990400000002</v>
      </c>
      <c r="E169" s="12">
        <v>4697.9196468999999</v>
      </c>
      <c r="F169" s="12">
        <v>9682.7964255999905</v>
      </c>
      <c r="G169" s="12">
        <v>1286.8556724</v>
      </c>
      <c r="I169" s="12">
        <f t="shared" si="48"/>
        <v>85232.667721100021</v>
      </c>
      <c r="J169" s="15">
        <f t="shared" si="54"/>
        <v>0.35502748302205117</v>
      </c>
      <c r="K169" s="15">
        <f t="shared" si="55"/>
        <v>4.6394743618033081</v>
      </c>
      <c r="L169" s="15">
        <f t="shared" si="56"/>
        <v>9.5623359153822705</v>
      </c>
      <c r="M169" s="15">
        <f t="shared" si="57"/>
        <v>1.2708463209626371</v>
      </c>
      <c r="N169" s="15"/>
      <c r="O169" s="15">
        <f t="shared" si="58"/>
        <v>84.172315918829739</v>
      </c>
      <c r="P169" s="15"/>
      <c r="Q169" s="15">
        <v>2.012</v>
      </c>
      <c r="R169" s="15">
        <v>1.7130000000000001</v>
      </c>
      <c r="S169" s="15">
        <v>1.899</v>
      </c>
      <c r="T169" s="15"/>
      <c r="U169" s="16">
        <f t="shared" si="59"/>
        <v>0.2998498888909979</v>
      </c>
      <c r="V169" s="16">
        <f t="shared" si="60"/>
        <v>0.61801513235462746</v>
      </c>
      <c r="W169" s="16">
        <f t="shared" si="61"/>
        <v>8.213497875437456E-2</v>
      </c>
      <c r="X169" s="16">
        <f t="shared" si="62"/>
        <v>1</v>
      </c>
      <c r="Y169" s="22">
        <f t="shared" si="63"/>
        <v>1.8179322228267221</v>
      </c>
      <c r="Z169" s="23">
        <f t="shared" si="47"/>
        <v>1.8179322228267222E-2</v>
      </c>
    </row>
    <row r="170" spans="1:26">
      <c r="A170" s="2" t="s">
        <v>29</v>
      </c>
      <c r="B170" s="2">
        <v>1990</v>
      </c>
      <c r="C170" s="12">
        <v>118295.99827</v>
      </c>
      <c r="D170" s="12">
        <v>352.107776</v>
      </c>
      <c r="E170" s="12">
        <v>4824.6576465999997</v>
      </c>
      <c r="F170" s="12">
        <v>10578.434753</v>
      </c>
      <c r="G170" s="12">
        <v>1556.8256940000001</v>
      </c>
      <c r="I170" s="12">
        <f t="shared" si="48"/>
        <v>100983.9724004</v>
      </c>
      <c r="J170" s="15">
        <f t="shared" si="54"/>
        <v>0.29764977780258095</v>
      </c>
      <c r="K170" s="15">
        <f t="shared" si="55"/>
        <v>4.078462261747986</v>
      </c>
      <c r="L170" s="15">
        <f t="shared" si="56"/>
        <v>8.9423437036776789</v>
      </c>
      <c r="M170" s="15">
        <f t="shared" si="57"/>
        <v>1.3160425684448642</v>
      </c>
      <c r="N170" s="15"/>
      <c r="O170" s="15">
        <f t="shared" si="58"/>
        <v>85.365501688326901</v>
      </c>
      <c r="P170" s="15"/>
      <c r="Q170" s="15">
        <v>1.0609999999999999</v>
      </c>
      <c r="R170" s="15">
        <v>0.88</v>
      </c>
      <c r="S170" s="15">
        <v>2.9540000000000002</v>
      </c>
      <c r="T170" s="15"/>
      <c r="U170" s="16">
        <f t="shared" si="59"/>
        <v>0.28447411243221948</v>
      </c>
      <c r="V170" s="16">
        <f t="shared" si="60"/>
        <v>0.62373147645046001</v>
      </c>
      <c r="W170" s="16">
        <f t="shared" si="61"/>
        <v>9.1794411117320437E-2</v>
      </c>
      <c r="X170" s="16">
        <f t="shared" si="62"/>
        <v>0.99999999999999989</v>
      </c>
      <c r="Y170" s="22">
        <f t="shared" si="63"/>
        <v>1.1218714230075542</v>
      </c>
      <c r="Z170" s="23">
        <f t="shared" si="47"/>
        <v>1.1218714230075541E-2</v>
      </c>
    </row>
    <row r="171" spans="1:26">
      <c r="A171" s="2" t="s">
        <v>29</v>
      </c>
      <c r="B171" s="2">
        <v>1991</v>
      </c>
      <c r="C171" s="12">
        <v>118560.08291</v>
      </c>
      <c r="D171" s="12">
        <v>491.18012800000002</v>
      </c>
      <c r="E171" s="12">
        <v>4124.4980384999899</v>
      </c>
      <c r="F171" s="12">
        <v>9093.1694352999893</v>
      </c>
      <c r="G171" s="12">
        <v>1384.4683992</v>
      </c>
      <c r="I171" s="12">
        <f t="shared" si="48"/>
        <v>103466.766909</v>
      </c>
      <c r="J171" s="15">
        <f t="shared" si="54"/>
        <v>0.41428794240373396</v>
      </c>
      <c r="K171" s="15">
        <f t="shared" si="55"/>
        <v>3.4788251975421889</v>
      </c>
      <c r="L171" s="15">
        <f t="shared" si="56"/>
        <v>7.6696719605052017</v>
      </c>
      <c r="M171" s="15">
        <f t="shared" si="57"/>
        <v>1.1677356874412463</v>
      </c>
      <c r="N171" s="15"/>
      <c r="O171" s="15">
        <f t="shared" si="58"/>
        <v>87.269479212107612</v>
      </c>
      <c r="P171" s="15"/>
      <c r="Q171" s="15">
        <v>-1.84</v>
      </c>
      <c r="R171" s="15">
        <v>-1.9390000000000001</v>
      </c>
      <c r="S171" s="15">
        <v>2.706</v>
      </c>
      <c r="T171" s="15"/>
      <c r="U171" s="16">
        <f t="shared" si="59"/>
        <v>0.28245854403576515</v>
      </c>
      <c r="V171" s="16">
        <f t="shared" si="60"/>
        <v>0.62272872368717491</v>
      </c>
      <c r="W171" s="16">
        <f t="shared" si="61"/>
        <v>9.4812732277059941E-2</v>
      </c>
      <c r="X171" s="16">
        <f t="shared" si="62"/>
        <v>1</v>
      </c>
      <c r="Y171" s="22">
        <f t="shared" si="63"/>
        <v>-1.470631462713516</v>
      </c>
      <c r="Z171" s="23">
        <f t="shared" si="47"/>
        <v>-1.470631462713516E-2</v>
      </c>
    </row>
    <row r="172" spans="1:26">
      <c r="A172" s="2" t="s">
        <v>29</v>
      </c>
      <c r="B172" s="2">
        <v>1992</v>
      </c>
      <c r="C172" s="12">
        <v>123459.5474</v>
      </c>
      <c r="D172" s="12">
        <v>439.05670400000002</v>
      </c>
      <c r="E172" s="12">
        <v>4498.8000562999996</v>
      </c>
      <c r="F172" s="12">
        <v>9631.4218768999908</v>
      </c>
      <c r="G172" s="12">
        <v>1249.1840992999901</v>
      </c>
      <c r="I172" s="12">
        <f t="shared" si="48"/>
        <v>107641.08466350002</v>
      </c>
      <c r="J172" s="15">
        <f t="shared" si="54"/>
        <v>0.35562798766586118</v>
      </c>
      <c r="K172" s="15">
        <f t="shared" si="55"/>
        <v>3.6439466619168894</v>
      </c>
      <c r="L172" s="15">
        <f t="shared" si="56"/>
        <v>7.8012774870256747</v>
      </c>
      <c r="M172" s="15">
        <f t="shared" si="57"/>
        <v>1.0118165225834856</v>
      </c>
      <c r="N172" s="15"/>
      <c r="O172" s="15">
        <f t="shared" si="58"/>
        <v>87.1873313408081</v>
      </c>
      <c r="P172" s="15"/>
      <c r="Q172" s="15">
        <v>-1.2490000000000001</v>
      </c>
      <c r="R172" s="15">
        <v>-2.87</v>
      </c>
      <c r="S172" s="15">
        <v>0.96799999999999997</v>
      </c>
      <c r="T172" s="15"/>
      <c r="U172" s="16">
        <f t="shared" si="59"/>
        <v>0.29252105359550756</v>
      </c>
      <c r="V172" s="16">
        <f t="shared" si="60"/>
        <v>0.62625447670389434</v>
      </c>
      <c r="W172" s="16">
        <f t="shared" si="61"/>
        <v>8.1224469700598087E-2</v>
      </c>
      <c r="X172" s="16">
        <f t="shared" si="62"/>
        <v>0.99999999999999989</v>
      </c>
      <c r="Y172" s="22">
        <f t="shared" si="63"/>
        <v>-2.0840838574107869</v>
      </c>
      <c r="Z172" s="23">
        <f t="shared" si="47"/>
        <v>-2.0840838574107869E-2</v>
      </c>
    </row>
    <row r="173" spans="1:26">
      <c r="A173" s="2" t="s">
        <v>29</v>
      </c>
      <c r="B173" s="2">
        <v>1993</v>
      </c>
      <c r="C173" s="12">
        <v>120861.80127</v>
      </c>
      <c r="D173" s="12">
        <v>711.61843199999896</v>
      </c>
      <c r="E173" s="12">
        <v>5813.5853476000002</v>
      </c>
      <c r="F173" s="12">
        <v>10588.560915</v>
      </c>
      <c r="G173" s="12">
        <v>1383.16165</v>
      </c>
      <c r="I173" s="12">
        <f t="shared" si="48"/>
        <v>102364.8749254</v>
      </c>
      <c r="J173" s="15">
        <f t="shared" si="54"/>
        <v>0.58878688263984624</v>
      </c>
      <c r="K173" s="15">
        <f t="shared" si="55"/>
        <v>4.8101098002111549</v>
      </c>
      <c r="L173" s="15">
        <f t="shared" si="56"/>
        <v>8.7608829288797505</v>
      </c>
      <c r="M173" s="15">
        <f t="shared" si="57"/>
        <v>1.1444158828231239</v>
      </c>
      <c r="N173" s="15"/>
      <c r="O173" s="15">
        <f t="shared" si="58"/>
        <v>84.695804505446119</v>
      </c>
      <c r="P173" s="15"/>
      <c r="Q173" s="15">
        <v>-1.3959999999999999</v>
      </c>
      <c r="R173" s="15">
        <v>-2.1459999999999999</v>
      </c>
      <c r="S173" s="15">
        <v>-0.83699999999999997</v>
      </c>
      <c r="T173" s="15"/>
      <c r="U173" s="16">
        <f t="shared" si="59"/>
        <v>0.32687572102596923</v>
      </c>
      <c r="V173" s="16">
        <f t="shared" si="60"/>
        <v>0.59535437716535311</v>
      </c>
      <c r="W173" s="16">
        <f t="shared" si="61"/>
        <v>7.7769901808677683E-2</v>
      </c>
      <c r="X173" s="16">
        <f t="shared" si="62"/>
        <v>1</v>
      </c>
      <c r="Y173" s="22">
        <f t="shared" si="63"/>
        <v>-1.7990424077629639</v>
      </c>
      <c r="Z173" s="23">
        <f t="shared" si="47"/>
        <v>-1.799042407762964E-2</v>
      </c>
    </row>
    <row r="174" spans="1:26">
      <c r="A174" s="2" t="s">
        <v>29</v>
      </c>
      <c r="B174" s="24">
        <v>1994</v>
      </c>
      <c r="C174" s="12">
        <v>137269.73748000001</v>
      </c>
      <c r="D174" s="12">
        <v>929.08883200000002</v>
      </c>
      <c r="E174" s="12">
        <v>7120.1144308000003</v>
      </c>
      <c r="F174" s="12">
        <v>11970.218981</v>
      </c>
      <c r="G174" s="12">
        <v>1838.5529816999999</v>
      </c>
      <c r="I174" s="12">
        <f t="shared" si="48"/>
        <v>115411.7622545</v>
      </c>
      <c r="J174" s="15">
        <f t="shared" si="54"/>
        <v>0.67683442035821395</v>
      </c>
      <c r="K174" s="15">
        <f t="shared" si="55"/>
        <v>5.1869512985973252</v>
      </c>
      <c r="L174" s="15">
        <f t="shared" si="56"/>
        <v>8.7202169981158768</v>
      </c>
      <c r="M174" s="15">
        <f t="shared" si="57"/>
        <v>1.3393724031619674</v>
      </c>
      <c r="N174" s="15"/>
      <c r="O174" s="15">
        <f t="shared" si="58"/>
        <v>84.076624879766612</v>
      </c>
      <c r="P174" s="15"/>
      <c r="Q174" s="15">
        <v>-0.44400000000000001</v>
      </c>
      <c r="R174" s="15">
        <v>-0.22600000000000001</v>
      </c>
      <c r="S174" s="15">
        <v>-1.0960000000000001</v>
      </c>
      <c r="T174" s="15"/>
      <c r="U174" s="16">
        <f t="shared" si="59"/>
        <v>0.34020512591684443</v>
      </c>
      <c r="V174" s="16">
        <f t="shared" si="60"/>
        <v>0.57194724821659204</v>
      </c>
      <c r="W174" s="16">
        <f t="shared" si="61"/>
        <v>8.7847625866563514E-2</v>
      </c>
      <c r="X174" s="16">
        <f t="shared" si="62"/>
        <v>1</v>
      </c>
      <c r="Y174" s="22">
        <f t="shared" si="63"/>
        <v>-0.37659215195378237</v>
      </c>
      <c r="Z174" s="23">
        <f t="shared" si="47"/>
        <v>-3.7659215195378236E-3</v>
      </c>
    </row>
    <row r="175" spans="1:26">
      <c r="A175" s="2" t="s">
        <v>29</v>
      </c>
      <c r="B175" s="2">
        <v>1995</v>
      </c>
      <c r="C175" s="12">
        <v>161072.6</v>
      </c>
      <c r="D175" s="12">
        <v>903.06720600000006</v>
      </c>
      <c r="E175" s="12">
        <v>6439.7563988000002</v>
      </c>
      <c r="F175" s="12">
        <v>13468.955984</v>
      </c>
      <c r="G175" s="12">
        <v>2260.1732666999901</v>
      </c>
      <c r="I175" s="12">
        <f t="shared" si="48"/>
        <v>138000.64714449999</v>
      </c>
      <c r="J175" s="15">
        <f t="shared" si="54"/>
        <v>0.56065848940167351</v>
      </c>
      <c r="K175" s="15">
        <f t="shared" si="55"/>
        <v>3.9980458493871702</v>
      </c>
      <c r="L175" s="15">
        <f t="shared" si="56"/>
        <v>8.3620404612578429</v>
      </c>
      <c r="M175" s="15">
        <f t="shared" si="57"/>
        <v>1.4032015791015915</v>
      </c>
      <c r="N175" s="15"/>
      <c r="O175" s="15">
        <f t="shared" si="58"/>
        <v>85.676053620851718</v>
      </c>
      <c r="P175" s="15"/>
      <c r="Q175" s="15">
        <v>-1.139</v>
      </c>
      <c r="R175" s="15">
        <v>-0.05</v>
      </c>
      <c r="S175" s="15">
        <v>-0.53400000000000003</v>
      </c>
      <c r="T175" s="15"/>
      <c r="U175" s="16">
        <f t="shared" si="59"/>
        <v>0.29048624728438915</v>
      </c>
      <c r="V175" s="16">
        <f t="shared" si="60"/>
        <v>0.60756125485738111</v>
      </c>
      <c r="W175" s="16">
        <f t="shared" si="61"/>
        <v>0.10195249785822985</v>
      </c>
      <c r="X175" s="16">
        <f t="shared" si="62"/>
        <v>1</v>
      </c>
      <c r="Y175" s="22">
        <f t="shared" si="63"/>
        <v>-0.41568453225608298</v>
      </c>
      <c r="Z175" s="23">
        <f t="shared" si="47"/>
        <v>-4.1568453225608298E-3</v>
      </c>
    </row>
    <row r="176" spans="1:26">
      <c r="A176" s="2" t="s">
        <v>29</v>
      </c>
      <c r="B176" s="2">
        <v>1996</v>
      </c>
      <c r="C176" s="12">
        <v>160970.4</v>
      </c>
      <c r="D176" s="12">
        <v>702.62726399999895</v>
      </c>
      <c r="E176" s="12">
        <v>7303.2139614999896</v>
      </c>
      <c r="F176" s="12">
        <v>14622.348094999899</v>
      </c>
      <c r="G176" s="12">
        <v>2253.3842431999901</v>
      </c>
      <c r="I176" s="12">
        <f t="shared" si="48"/>
        <v>136088.82643630012</v>
      </c>
      <c r="J176" s="15">
        <f t="shared" si="54"/>
        <v>0.43649469964664245</v>
      </c>
      <c r="K176" s="15">
        <f t="shared" si="55"/>
        <v>4.5369918702444609</v>
      </c>
      <c r="L176" s="15">
        <f t="shared" si="56"/>
        <v>9.0838738643874279</v>
      </c>
      <c r="M176" s="15">
        <f t="shared" si="57"/>
        <v>1.3998749106667996</v>
      </c>
      <c r="N176" s="15"/>
      <c r="O176" s="15">
        <f t="shared" si="58"/>
        <v>84.542764655054668</v>
      </c>
      <c r="P176" s="15"/>
      <c r="Q176" s="15">
        <v>-0.75600000000000001</v>
      </c>
      <c r="R176" s="15">
        <v>-3.1E-2</v>
      </c>
      <c r="S176" s="15">
        <v>1.1279999999999999</v>
      </c>
      <c r="T176" s="15"/>
      <c r="U176" s="16">
        <f t="shared" si="59"/>
        <v>0.30204847932478518</v>
      </c>
      <c r="V176" s="16">
        <f t="shared" si="60"/>
        <v>0.60475538982364174</v>
      </c>
      <c r="W176" s="16">
        <f t="shared" si="61"/>
        <v>9.3196130851573133E-2</v>
      </c>
      <c r="X176" s="16">
        <f t="shared" si="62"/>
        <v>1</v>
      </c>
      <c r="Y176" s="22">
        <f t="shared" si="63"/>
        <v>-0.14197083185349602</v>
      </c>
      <c r="Z176" s="23">
        <f t="shared" si="47"/>
        <v>-1.4197083185349601E-3</v>
      </c>
    </row>
    <row r="177" spans="1:26">
      <c r="A177" s="2" t="s">
        <v>29</v>
      </c>
      <c r="B177" s="2">
        <v>1997</v>
      </c>
      <c r="C177" s="12">
        <v>153928</v>
      </c>
      <c r="D177" s="12">
        <v>705.93459199999904</v>
      </c>
      <c r="E177" s="12">
        <v>8498.5026149000005</v>
      </c>
      <c r="F177" s="12">
        <v>17148.505416</v>
      </c>
      <c r="G177" s="12">
        <v>1874.4177565</v>
      </c>
      <c r="I177" s="12">
        <f t="shared" si="48"/>
        <v>125700.63962059999</v>
      </c>
      <c r="J177" s="15">
        <f t="shared" si="54"/>
        <v>0.45861350241671367</v>
      </c>
      <c r="K177" s="15">
        <f t="shared" si="55"/>
        <v>5.5210894800815966</v>
      </c>
      <c r="L177" s="15">
        <f t="shared" si="56"/>
        <v>11.140601720284808</v>
      </c>
      <c r="M177" s="15">
        <f t="shared" si="57"/>
        <v>1.2177237127098384</v>
      </c>
      <c r="N177" s="15"/>
      <c r="O177" s="15">
        <f t="shared" si="58"/>
        <v>81.661971584507029</v>
      </c>
      <c r="P177" s="15"/>
      <c r="Q177" s="15">
        <v>0.33400000000000002</v>
      </c>
      <c r="R177" s="15">
        <v>3.0000000000000001E-3</v>
      </c>
      <c r="S177" s="15">
        <v>1.202</v>
      </c>
      <c r="T177" s="15"/>
      <c r="U177" s="16">
        <f t="shared" si="59"/>
        <v>0.3087958698270214</v>
      </c>
      <c r="V177" s="16">
        <f t="shared" si="60"/>
        <v>0.62309654842995144</v>
      </c>
      <c r="W177" s="16">
        <f t="shared" si="61"/>
        <v>6.8107581743027126E-2</v>
      </c>
      <c r="X177" s="16">
        <f t="shared" si="62"/>
        <v>0.99999999999999989</v>
      </c>
      <c r="Y177" s="22">
        <f t="shared" si="63"/>
        <v>0.1868724234226336</v>
      </c>
      <c r="Z177" s="23">
        <f t="shared" si="47"/>
        <v>1.868724234226336E-3</v>
      </c>
    </row>
    <row r="178" spans="1:26">
      <c r="A178" s="2" t="s">
        <v>29</v>
      </c>
      <c r="B178" s="2">
        <v>1998</v>
      </c>
      <c r="C178" s="12">
        <v>158122.79999999999</v>
      </c>
      <c r="D178" s="12">
        <v>836.72012800000005</v>
      </c>
      <c r="E178" s="12">
        <v>9887.5094537000004</v>
      </c>
      <c r="F178" s="12">
        <v>19111.495934999901</v>
      </c>
      <c r="G178" s="12">
        <v>1768.3801123000001</v>
      </c>
      <c r="I178" s="12">
        <f t="shared" si="48"/>
        <v>126518.69437100009</v>
      </c>
      <c r="J178" s="15">
        <f t="shared" si="54"/>
        <v>0.52915843129517059</v>
      </c>
      <c r="K178" s="15">
        <f t="shared" si="55"/>
        <v>6.2530574045615186</v>
      </c>
      <c r="L178" s="15">
        <f t="shared" si="56"/>
        <v>12.086489699777578</v>
      </c>
      <c r="M178" s="15">
        <f t="shared" si="57"/>
        <v>1.1183587137971249</v>
      </c>
      <c r="N178" s="15"/>
      <c r="O178" s="15">
        <f t="shared" si="58"/>
        <v>80.012935750568616</v>
      </c>
      <c r="P178" s="15"/>
      <c r="Q178" s="15">
        <v>1.147</v>
      </c>
      <c r="R178" s="15">
        <v>0.23200000000000001</v>
      </c>
      <c r="S178" s="15">
        <v>-1.657</v>
      </c>
      <c r="T178" s="15"/>
      <c r="U178" s="16">
        <f t="shared" si="59"/>
        <v>0.32136332979539872</v>
      </c>
      <c r="V178" s="16">
        <f t="shared" si="60"/>
        <v>0.62116086966111572</v>
      </c>
      <c r="W178" s="16">
        <f t="shared" si="61"/>
        <v>5.747580054348557E-2</v>
      </c>
      <c r="X178" s="16">
        <f t="shared" si="62"/>
        <v>1</v>
      </c>
      <c r="Y178" s="22">
        <f t="shared" si="63"/>
        <v>0.41747565953614563</v>
      </c>
      <c r="Z178" s="23">
        <f t="shared" si="47"/>
        <v>4.1747565953614563E-3</v>
      </c>
    </row>
    <row r="179" spans="1:26">
      <c r="A179" s="2" t="s">
        <v>29</v>
      </c>
      <c r="B179" s="2">
        <v>1999</v>
      </c>
      <c r="C179" s="12">
        <v>157278.39999999999</v>
      </c>
      <c r="D179" s="12">
        <v>977.42402700000002</v>
      </c>
      <c r="E179" s="12">
        <v>10731.295387</v>
      </c>
      <c r="F179" s="12">
        <v>19904.7195949999</v>
      </c>
      <c r="G179" s="12">
        <v>2141.3443120000002</v>
      </c>
      <c r="I179" s="12">
        <f t="shared" si="48"/>
        <v>123523.6166790001</v>
      </c>
      <c r="J179" s="15">
        <f t="shared" si="54"/>
        <v>0.6214610696700883</v>
      </c>
      <c r="K179" s="15">
        <f t="shared" si="55"/>
        <v>6.8231209034425593</v>
      </c>
      <c r="L179" s="15">
        <f t="shared" si="56"/>
        <v>12.655723605402841</v>
      </c>
      <c r="M179" s="15">
        <f t="shared" si="57"/>
        <v>1.3614992980600009</v>
      </c>
      <c r="N179" s="15"/>
      <c r="O179" s="15">
        <f t="shared" si="58"/>
        <v>78.538195123424515</v>
      </c>
      <c r="P179" s="15"/>
      <c r="Q179" s="15">
        <v>2.335</v>
      </c>
      <c r="R179" s="15">
        <v>-4.7E-2</v>
      </c>
      <c r="S179" s="15">
        <v>-2.3450000000000002</v>
      </c>
      <c r="T179" s="15"/>
      <c r="U179" s="16">
        <f t="shared" si="59"/>
        <v>0.32739963249462967</v>
      </c>
      <c r="V179" s="16">
        <f t="shared" si="60"/>
        <v>0.60727038491607788</v>
      </c>
      <c r="W179" s="16">
        <f t="shared" si="61"/>
        <v>6.5329982589292568E-2</v>
      </c>
      <c r="X179" s="16">
        <f t="shared" si="62"/>
        <v>1</v>
      </c>
      <c r="Y179" s="22">
        <f t="shared" si="63"/>
        <v>0.58273762461201339</v>
      </c>
      <c r="Z179" s="23">
        <f t="shared" si="47"/>
        <v>5.8273762461201343E-3</v>
      </c>
    </row>
    <row r="180" spans="1:26">
      <c r="A180" s="2" t="s">
        <v>29</v>
      </c>
      <c r="B180" s="2">
        <v>2000</v>
      </c>
      <c r="C180" s="12">
        <v>160755.4</v>
      </c>
      <c r="D180" s="12">
        <v>1293.61024</v>
      </c>
      <c r="E180" s="12">
        <v>11957.04853</v>
      </c>
      <c r="F180" s="12">
        <v>20259.906572</v>
      </c>
      <c r="G180" s="12">
        <v>2330.8010672</v>
      </c>
      <c r="I180" s="12">
        <f t="shared" si="48"/>
        <v>124914.03359079998</v>
      </c>
      <c r="J180" s="15">
        <f t="shared" si="54"/>
        <v>0.80470717624415733</v>
      </c>
      <c r="K180" s="15">
        <f t="shared" si="55"/>
        <v>7.4380384920195528</v>
      </c>
      <c r="L180" s="15">
        <f t="shared" si="56"/>
        <v>12.602939977132962</v>
      </c>
      <c r="M180" s="15">
        <f t="shared" si="57"/>
        <v>1.4499053015948453</v>
      </c>
      <c r="N180" s="15"/>
      <c r="O180" s="15">
        <f t="shared" si="58"/>
        <v>77.704409053008476</v>
      </c>
      <c r="P180" s="15"/>
      <c r="Q180" s="15">
        <v>2.8159999999999998</v>
      </c>
      <c r="R180" s="15">
        <v>0.95099999999999996</v>
      </c>
      <c r="S180" s="15">
        <v>-0.47899999999999998</v>
      </c>
      <c r="T180" s="15"/>
      <c r="U180" s="16">
        <f t="shared" si="59"/>
        <v>0.34610202964961129</v>
      </c>
      <c r="V180" s="16">
        <f t="shared" si="60"/>
        <v>0.58643190813249124</v>
      </c>
      <c r="W180" s="16">
        <f t="shared" si="61"/>
        <v>6.7466062217897513E-2</v>
      </c>
      <c r="X180" s="16">
        <f t="shared" si="62"/>
        <v>1</v>
      </c>
      <c r="Y180" s="22">
        <f t="shared" si="63"/>
        <v>1.5000038163249314</v>
      </c>
      <c r="Z180" s="23">
        <f t="shared" si="47"/>
        <v>1.5000038163249314E-2</v>
      </c>
    </row>
    <row r="181" spans="1:26">
      <c r="A181" s="2" t="s">
        <v>29</v>
      </c>
      <c r="B181" s="2">
        <v>2001</v>
      </c>
      <c r="C181" s="12">
        <v>159510.1</v>
      </c>
      <c r="D181" s="12">
        <v>1567.1887879999899</v>
      </c>
      <c r="E181" s="12">
        <v>11883.798476</v>
      </c>
      <c r="F181" s="12">
        <v>21902.191383000001</v>
      </c>
      <c r="G181" s="12">
        <v>1947.732231</v>
      </c>
      <c r="I181" s="12">
        <f t="shared" si="48"/>
        <v>122209.18912200001</v>
      </c>
      <c r="J181" s="15">
        <f t="shared" si="54"/>
        <v>0.98250128863312713</v>
      </c>
      <c r="K181" s="15">
        <f t="shared" si="55"/>
        <v>7.4501855844864986</v>
      </c>
      <c r="L181" s="15">
        <f t="shared" si="56"/>
        <v>13.73091195040314</v>
      </c>
      <c r="M181" s="15">
        <f t="shared" si="57"/>
        <v>1.2210714124058601</v>
      </c>
      <c r="N181" s="15"/>
      <c r="O181" s="15">
        <f t="shared" si="58"/>
        <v>76.615329764071376</v>
      </c>
      <c r="P181" s="15"/>
      <c r="Q181" s="15">
        <v>0.66400000000000003</v>
      </c>
      <c r="R181" s="15">
        <v>0.60799999999999998</v>
      </c>
      <c r="S181" s="15">
        <v>-1.34</v>
      </c>
      <c r="T181" s="15"/>
      <c r="U181" s="16">
        <f t="shared" si="59"/>
        <v>0.33256536909502787</v>
      </c>
      <c r="V181" s="16">
        <f t="shared" si="60"/>
        <v>0.61292779206813386</v>
      </c>
      <c r="W181" s="16">
        <f t="shared" si="61"/>
        <v>5.4506838836838344E-2</v>
      </c>
      <c r="X181" s="16">
        <f t="shared" si="62"/>
        <v>1</v>
      </c>
      <c r="Y181" s="22">
        <f t="shared" si="63"/>
        <v>0.5204443386151606</v>
      </c>
      <c r="Z181" s="23">
        <f t="shared" si="47"/>
        <v>5.2044433861516059E-3</v>
      </c>
    </row>
    <row r="182" spans="1:26">
      <c r="A182" s="2" t="s">
        <v>29</v>
      </c>
      <c r="B182" s="2">
        <v>2002</v>
      </c>
      <c r="C182" s="12">
        <v>168968.6</v>
      </c>
      <c r="D182" s="12">
        <v>1951.7999159999899</v>
      </c>
      <c r="E182" s="12">
        <v>15129.565805</v>
      </c>
      <c r="F182" s="12">
        <v>24380.731847999901</v>
      </c>
      <c r="G182" s="12">
        <v>2130.2040843999998</v>
      </c>
      <c r="I182" s="12">
        <f t="shared" si="48"/>
        <v>125376.29834660012</v>
      </c>
      <c r="J182" s="15">
        <f t="shared" si="54"/>
        <v>1.1551258139086136</v>
      </c>
      <c r="K182" s="15">
        <f t="shared" si="55"/>
        <v>8.9540694572837793</v>
      </c>
      <c r="L182" s="15">
        <f t="shared" si="56"/>
        <v>14.429149468007607</v>
      </c>
      <c r="M182" s="15">
        <f t="shared" si="57"/>
        <v>1.2607100280170398</v>
      </c>
      <c r="N182" s="15"/>
      <c r="O182" s="15">
        <f t="shared" si="58"/>
        <v>74.200945232782971</v>
      </c>
      <c r="P182" s="15"/>
      <c r="Q182" s="15">
        <v>-0.378</v>
      </c>
      <c r="R182" s="15">
        <v>-0.14199999999999999</v>
      </c>
      <c r="S182" s="15">
        <v>-2.3010000000000002</v>
      </c>
      <c r="T182" s="15"/>
      <c r="U182" s="16">
        <f t="shared" si="59"/>
        <v>0.36333774027057897</v>
      </c>
      <c r="V182" s="16">
        <f t="shared" si="60"/>
        <v>0.58550523722681425</v>
      </c>
      <c r="W182" s="16">
        <f t="shared" si="61"/>
        <v>5.1157022502606689E-2</v>
      </c>
      <c r="X182" s="16">
        <f t="shared" si="62"/>
        <v>0.99999999999999989</v>
      </c>
      <c r="Y182" s="22">
        <f t="shared" si="63"/>
        <v>-0.33819571828698447</v>
      </c>
      <c r="Z182" s="23">
        <f t="shared" si="47"/>
        <v>-3.3819571828698448E-3</v>
      </c>
    </row>
    <row r="183" spans="1:26">
      <c r="A183" s="2" t="s">
        <v>29</v>
      </c>
      <c r="B183" s="2">
        <v>2003</v>
      </c>
      <c r="C183" s="12">
        <v>204821</v>
      </c>
      <c r="D183" s="12">
        <v>2641.8260150000001</v>
      </c>
      <c r="E183" s="12">
        <v>14989.951515000001</v>
      </c>
      <c r="F183" s="12">
        <v>28453.745394000001</v>
      </c>
      <c r="G183" s="12">
        <v>2592.0995154000002</v>
      </c>
      <c r="I183" s="12">
        <f t="shared" si="48"/>
        <v>156143.3775606</v>
      </c>
      <c r="J183" s="15">
        <f t="shared" si="54"/>
        <v>1.2898218517632469</v>
      </c>
      <c r="K183" s="15">
        <f t="shared" si="55"/>
        <v>7.3185618247152391</v>
      </c>
      <c r="L183" s="15">
        <f t="shared" si="56"/>
        <v>13.892005894903356</v>
      </c>
      <c r="M183" s="15">
        <f t="shared" si="57"/>
        <v>1.2655438238266585</v>
      </c>
      <c r="N183" s="15"/>
      <c r="O183" s="15">
        <f t="shared" si="58"/>
        <v>76.234066604791494</v>
      </c>
      <c r="P183" s="15"/>
      <c r="Q183" s="15">
        <v>-0.63500000000000001</v>
      </c>
      <c r="R183" s="15">
        <v>-8.1000000000000003E-2</v>
      </c>
      <c r="S183" s="15">
        <v>-2.234</v>
      </c>
      <c r="T183" s="15"/>
      <c r="U183" s="16">
        <f t="shared" si="59"/>
        <v>0.32561512299708995</v>
      </c>
      <c r="V183" s="16">
        <f t="shared" si="60"/>
        <v>0.61807870405211196</v>
      </c>
      <c r="W183" s="16">
        <f t="shared" si="61"/>
        <v>5.6306172950798122E-2</v>
      </c>
      <c r="X183" s="16">
        <f t="shared" si="62"/>
        <v>1</v>
      </c>
      <c r="Y183" s="22">
        <f t="shared" si="63"/>
        <v>-0.3826179685034562</v>
      </c>
      <c r="Z183" s="23">
        <f t="shared" si="47"/>
        <v>-3.8261796850345619E-3</v>
      </c>
    </row>
    <row r="184" spans="1:26">
      <c r="A184" s="2" t="s">
        <v>29</v>
      </c>
      <c r="B184" s="2">
        <v>2004</v>
      </c>
      <c r="C184" s="12">
        <v>245246.9</v>
      </c>
      <c r="D184" s="12">
        <v>3014.1295030000001</v>
      </c>
      <c r="E184" s="12">
        <v>17983.750135999901</v>
      </c>
      <c r="F184" s="12">
        <v>31958.5795059999</v>
      </c>
      <c r="G184" s="12">
        <v>3119.4183824000002</v>
      </c>
      <c r="I184" s="12">
        <f t="shared" si="48"/>
        <v>189171.02247260019</v>
      </c>
      <c r="J184" s="15">
        <f t="shared" si="54"/>
        <v>1.2290183904465255</v>
      </c>
      <c r="K184" s="15">
        <f t="shared" si="55"/>
        <v>7.3329163940501996</v>
      </c>
      <c r="L184" s="15">
        <f t="shared" si="56"/>
        <v>13.031185921616096</v>
      </c>
      <c r="M184" s="15">
        <f t="shared" si="57"/>
        <v>1.271950178534367</v>
      </c>
      <c r="N184" s="15"/>
      <c r="O184" s="15">
        <f t="shared" si="58"/>
        <v>77.134929115352818</v>
      </c>
      <c r="P184" s="15"/>
      <c r="Q184" s="15">
        <v>2.1000000000000001E-2</v>
      </c>
      <c r="R184" s="15">
        <v>0.54900000000000004</v>
      </c>
      <c r="S184" s="15">
        <v>-1.1659999999999999</v>
      </c>
      <c r="T184" s="15"/>
      <c r="U184" s="16">
        <f t="shared" si="59"/>
        <v>0.33892117778951214</v>
      </c>
      <c r="V184" s="16">
        <f t="shared" si="60"/>
        <v>0.60229036350826848</v>
      </c>
      <c r="W184" s="16">
        <f t="shared" si="61"/>
        <v>5.8788458702219416E-2</v>
      </c>
      <c r="X184" s="16">
        <f t="shared" si="62"/>
        <v>1</v>
      </c>
      <c r="Y184" s="22">
        <f t="shared" si="63"/>
        <v>0.26922741145283136</v>
      </c>
      <c r="Z184" s="23">
        <f t="shared" si="47"/>
        <v>2.6922741145283136E-3</v>
      </c>
    </row>
    <row r="185" spans="1:26">
      <c r="A185" s="2" t="s">
        <v>29</v>
      </c>
      <c r="B185" s="2">
        <v>2005</v>
      </c>
      <c r="C185" s="12">
        <v>262657.8</v>
      </c>
      <c r="D185" s="12">
        <v>3543.681302</v>
      </c>
      <c r="E185" s="12">
        <v>19131.375043</v>
      </c>
      <c r="F185" s="12">
        <v>32555.071517</v>
      </c>
      <c r="G185" s="12">
        <v>3180.1600675999898</v>
      </c>
      <c r="I185" s="12">
        <f t="shared" si="48"/>
        <v>204247.51207039997</v>
      </c>
      <c r="J185" s="15">
        <f t="shared" si="54"/>
        <v>1.3491627897591467</v>
      </c>
      <c r="K185" s="15">
        <f t="shared" si="55"/>
        <v>7.2837642906473752</v>
      </c>
      <c r="L185" s="15">
        <f t="shared" si="56"/>
        <v>12.394481152663275</v>
      </c>
      <c r="M185" s="15">
        <f t="shared" si="57"/>
        <v>1.2107617088089484</v>
      </c>
      <c r="N185" s="15"/>
      <c r="O185" s="15">
        <f t="shared" si="58"/>
        <v>77.761830058121234</v>
      </c>
      <c r="P185" s="15"/>
      <c r="Q185" s="15">
        <v>0.27900000000000003</v>
      </c>
      <c r="R185" s="15">
        <v>-0.17899999999999999</v>
      </c>
      <c r="S185" s="15">
        <v>-0.92300000000000004</v>
      </c>
      <c r="T185" s="15"/>
      <c r="U185" s="16">
        <f t="shared" si="59"/>
        <v>0.34868886958604417</v>
      </c>
      <c r="V185" s="16">
        <f t="shared" si="60"/>
        <v>0.59334946186782322</v>
      </c>
      <c r="W185" s="16">
        <f t="shared" si="61"/>
        <v>5.7961668546132543E-2</v>
      </c>
      <c r="X185" s="16">
        <f t="shared" si="62"/>
        <v>0.99999999999999989</v>
      </c>
      <c r="Y185" s="22">
        <f t="shared" si="63"/>
        <v>-6.2423979127914357E-2</v>
      </c>
      <c r="Z185" s="23">
        <f t="shared" si="47"/>
        <v>-6.2423979127914362E-4</v>
      </c>
    </row>
    <row r="186" spans="1:26">
      <c r="A186" s="2" t="s">
        <v>29</v>
      </c>
      <c r="B186" s="2">
        <v>2006</v>
      </c>
      <c r="C186" s="12">
        <v>281118.40000000002</v>
      </c>
      <c r="D186" s="12">
        <v>3896.5343670000002</v>
      </c>
      <c r="E186" s="12">
        <v>20584.746686999901</v>
      </c>
      <c r="F186" s="12">
        <v>35521.874752000003</v>
      </c>
      <c r="G186" s="12">
        <v>2779.0175927999999</v>
      </c>
      <c r="I186" s="12">
        <f t="shared" si="48"/>
        <v>218336.22660120015</v>
      </c>
      <c r="J186" s="15">
        <f t="shared" si="54"/>
        <v>1.3860830052390736</v>
      </c>
      <c r="K186" s="15">
        <f t="shared" si="55"/>
        <v>7.3224472987182265</v>
      </c>
      <c r="L186" s="15">
        <f t="shared" si="56"/>
        <v>12.635912395631166</v>
      </c>
      <c r="M186" s="15">
        <f t="shared" si="57"/>
        <v>0.98855770123905085</v>
      </c>
      <c r="N186" s="15"/>
      <c r="O186" s="15">
        <f t="shared" si="58"/>
        <v>77.666999599172499</v>
      </c>
      <c r="P186" s="15"/>
      <c r="Q186" s="15">
        <v>0.48199999999999998</v>
      </c>
      <c r="R186" s="15">
        <v>-0.14299999999999999</v>
      </c>
      <c r="S186" s="15">
        <v>-0.19800000000000001</v>
      </c>
      <c r="T186" s="15"/>
      <c r="U186" s="16">
        <f t="shared" si="59"/>
        <v>0.34957159377829894</v>
      </c>
      <c r="V186" s="16">
        <f t="shared" si="60"/>
        <v>0.60323493700759867</v>
      </c>
      <c r="W186" s="16">
        <f t="shared" si="61"/>
        <v>4.7193469214102481E-2</v>
      </c>
      <c r="X186" s="16">
        <f t="shared" si="62"/>
        <v>1</v>
      </c>
      <c r="Y186" s="22">
        <f t="shared" si="63"/>
        <v>7.2886605304661192E-2</v>
      </c>
      <c r="Z186" s="23">
        <f t="shared" si="47"/>
        <v>7.2886605304661191E-4</v>
      </c>
    </row>
    <row r="187" spans="1:26">
      <c r="A187" s="2" t="s">
        <v>29</v>
      </c>
      <c r="B187" s="2">
        <v>2007</v>
      </c>
      <c r="C187" s="12">
        <v>281118.40000000002</v>
      </c>
      <c r="D187" s="12">
        <v>3896.5343670000002</v>
      </c>
      <c r="E187" s="12">
        <v>20584.746686999901</v>
      </c>
      <c r="F187" s="12">
        <v>35521.874752000003</v>
      </c>
      <c r="G187" s="12">
        <v>2779.0175927999999</v>
      </c>
      <c r="I187" s="12">
        <f t="shared" si="48"/>
        <v>218336.22660120015</v>
      </c>
      <c r="J187" s="15">
        <f t="shared" si="54"/>
        <v>1.3860830052390736</v>
      </c>
      <c r="K187" s="15">
        <f t="shared" si="55"/>
        <v>7.3224472987182265</v>
      </c>
      <c r="L187" s="15">
        <f t="shared" si="56"/>
        <v>12.635912395631166</v>
      </c>
      <c r="M187" s="15">
        <f t="shared" si="57"/>
        <v>0.98855770123905085</v>
      </c>
      <c r="N187" s="15"/>
      <c r="O187" s="15">
        <f t="shared" si="58"/>
        <v>77.666999599172499</v>
      </c>
      <c r="P187" s="15"/>
      <c r="Q187" s="15">
        <v>9.5000000000000001E-2</v>
      </c>
      <c r="R187" s="15">
        <v>0.35199999999999998</v>
      </c>
      <c r="S187" s="15">
        <v>0.18</v>
      </c>
      <c r="T187" s="15"/>
      <c r="U187" s="16">
        <f t="shared" si="59"/>
        <v>0.34957159377829894</v>
      </c>
      <c r="V187" s="16">
        <f t="shared" si="60"/>
        <v>0.60323493700759867</v>
      </c>
      <c r="W187" s="16">
        <f t="shared" si="61"/>
        <v>4.7193469214102481E-2</v>
      </c>
      <c r="X187" s="16">
        <f t="shared" si="62"/>
        <v>1</v>
      </c>
      <c r="Y187" s="22">
        <f t="shared" si="63"/>
        <v>0.2540428236941516</v>
      </c>
      <c r="Z187" s="23">
        <f t="shared" si="47"/>
        <v>2.5404282369415158E-3</v>
      </c>
    </row>
    <row r="188" spans="1:26">
      <c r="A188" s="2" t="s">
        <v>29</v>
      </c>
      <c r="B188" s="2">
        <v>2008</v>
      </c>
      <c r="C188" s="12">
        <v>281118.40000000002</v>
      </c>
      <c r="D188" s="12">
        <v>3896.5343670000002</v>
      </c>
      <c r="E188" s="12">
        <v>20584.746686999901</v>
      </c>
      <c r="F188" s="12">
        <v>35521.874752000003</v>
      </c>
      <c r="G188" s="12">
        <v>2779.0175927999999</v>
      </c>
      <c r="I188" s="12">
        <f t="shared" si="48"/>
        <v>218336.22660120015</v>
      </c>
      <c r="J188" s="15">
        <f t="shared" si="54"/>
        <v>1.3860830052390736</v>
      </c>
      <c r="K188" s="15">
        <f t="shared" si="55"/>
        <v>7.3224472987182265</v>
      </c>
      <c r="L188" s="15">
        <f t="shared" si="56"/>
        <v>12.635912395631166</v>
      </c>
      <c r="M188" s="15">
        <f t="shared" si="57"/>
        <v>0.98855770123905085</v>
      </c>
      <c r="N188" s="15"/>
      <c r="O188" s="15">
        <f t="shared" si="58"/>
        <v>77.666999599172499</v>
      </c>
      <c r="P188" s="15"/>
      <c r="Q188" s="15">
        <v>-1.829</v>
      </c>
      <c r="R188" s="15">
        <v>-0.66500000000000004</v>
      </c>
      <c r="S188" s="15">
        <v>-4.8000000000000001E-2</v>
      </c>
      <c r="T188" s="15"/>
      <c r="U188" s="16">
        <f t="shared" si="59"/>
        <v>0.34957159377829894</v>
      </c>
      <c r="V188" s="16">
        <f t="shared" si="60"/>
        <v>0.60323493700759867</v>
      </c>
      <c r="W188" s="16">
        <f t="shared" si="61"/>
        <v>4.7193469214102481E-2</v>
      </c>
      <c r="X188" s="16">
        <f t="shared" si="62"/>
        <v>1</v>
      </c>
      <c r="Y188" s="22">
        <f t="shared" si="63"/>
        <v>-1.0427829646528388</v>
      </c>
      <c r="Z188" s="23">
        <f t="shared" si="47"/>
        <v>-1.0427829646528388E-2</v>
      </c>
    </row>
    <row r="189" spans="1:26">
      <c r="C189" s="12"/>
      <c r="I189" s="12">
        <f t="shared" si="48"/>
        <v>0</v>
      </c>
      <c r="J189" s="15"/>
      <c r="K189" s="15"/>
      <c r="L189" s="15"/>
      <c r="M189" s="15"/>
      <c r="N189" s="15"/>
      <c r="O189" s="15"/>
      <c r="P189" s="15" t="s">
        <v>52</v>
      </c>
      <c r="Q189" s="15" t="s">
        <v>53</v>
      </c>
      <c r="R189" s="15" t="s">
        <v>54</v>
      </c>
      <c r="S189" s="15" t="s">
        <v>55</v>
      </c>
      <c r="T189" s="15" t="s">
        <v>56</v>
      </c>
      <c r="U189" s="16"/>
      <c r="V189" s="16"/>
      <c r="W189" s="16"/>
      <c r="X189" s="16"/>
      <c r="Y189" s="22"/>
      <c r="Z189" s="23"/>
    </row>
    <row r="190" spans="1:26">
      <c r="A190" s="2" t="s">
        <v>30</v>
      </c>
      <c r="B190" s="2">
        <v>1980</v>
      </c>
      <c r="C190" s="12">
        <v>14152.626166</v>
      </c>
      <c r="D190" s="12">
        <v>79.262960000000007</v>
      </c>
      <c r="E190" s="12">
        <v>423.94002892999902</v>
      </c>
      <c r="F190" s="12">
        <v>1632.4724692</v>
      </c>
      <c r="G190" s="12">
        <v>88.290128870000004</v>
      </c>
      <c r="H190" s="12">
        <v>3620.6320647699899</v>
      </c>
      <c r="I190" s="12">
        <f t="shared" si="48"/>
        <v>8308.0285142300108</v>
      </c>
      <c r="J190" s="15">
        <f t="shared" ref="J190:J256" si="64">D190/$C190*100</f>
        <v>0.56005831758928137</v>
      </c>
      <c r="K190" s="15">
        <f t="shared" ref="K190:K256" si="65">E190/$C190*100</f>
        <v>2.9954866606203763</v>
      </c>
      <c r="L190" s="15">
        <f t="shared" ref="L190:L256" si="66">F190/$C190*100</f>
        <v>11.534767117086869</v>
      </c>
      <c r="M190" s="15">
        <f t="shared" ref="M190:N256" si="67">G190/$C190*100</f>
        <v>0.62384272596775381</v>
      </c>
      <c r="N190" s="15">
        <f t="shared" si="67"/>
        <v>25.582757732046417</v>
      </c>
      <c r="O190" s="15">
        <f t="shared" ref="O190:O256" si="68">I190/$C190*100</f>
        <v>58.703087446689295</v>
      </c>
      <c r="P190" s="15"/>
      <c r="Q190" s="15">
        <v>-1.5680000000000001</v>
      </c>
      <c r="R190" s="15">
        <v>-0.63500000000000001</v>
      </c>
      <c r="S190" s="15">
        <v>-0.46</v>
      </c>
      <c r="T190" s="15"/>
      <c r="U190" s="16">
        <f t="shared" ref="U190:U256" si="69">K190/($K190+$L190+$M190)</f>
        <v>0.19766844297803865</v>
      </c>
      <c r="V190" s="16">
        <f t="shared" ref="V190:V256" si="70">L190/($K190+$L190+$M190)</f>
        <v>0.76116495063163869</v>
      </c>
      <c r="W190" s="16">
        <f t="shared" ref="W190:W256" si="71">M190/($K190+$L190+$M190)</f>
        <v>4.1166606390322685E-2</v>
      </c>
      <c r="X190" s="16">
        <f t="shared" ref="X190:X256" si="72">SUM(U190:W190)</f>
        <v>1</v>
      </c>
      <c r="Y190" s="22">
        <f t="shared" ref="Y190:Y256" si="73">Q190*U190+V190*R190+W190*S190</f>
        <v>-0.81222050118020361</v>
      </c>
      <c r="Z190" s="23">
        <f t="shared" si="47"/>
        <v>-8.1222050118020354E-3</v>
      </c>
    </row>
    <row r="191" spans="1:26">
      <c r="A191" s="2" t="s">
        <v>30</v>
      </c>
      <c r="B191" s="2">
        <v>1981</v>
      </c>
      <c r="C191" s="12">
        <v>14016.315962000001</v>
      </c>
      <c r="D191" s="12">
        <v>42.347572</v>
      </c>
      <c r="E191" s="12">
        <v>497.01553740000003</v>
      </c>
      <c r="F191" s="12">
        <v>1519.3255202</v>
      </c>
      <c r="G191" s="12">
        <v>101.77662410000001</v>
      </c>
      <c r="H191" s="12">
        <v>3145.6576817300001</v>
      </c>
      <c r="I191" s="12">
        <f t="shared" si="48"/>
        <v>8710.1930265699993</v>
      </c>
      <c r="J191" s="15">
        <f t="shared" si="64"/>
        <v>0.30213054639185932</v>
      </c>
      <c r="K191" s="15">
        <f t="shared" si="65"/>
        <v>3.5459784065047608</v>
      </c>
      <c r="L191" s="15">
        <f t="shared" si="66"/>
        <v>10.839692286611426</v>
      </c>
      <c r="M191" s="15">
        <f t="shared" si="67"/>
        <v>0.72612963617493542</v>
      </c>
      <c r="N191" s="15">
        <f t="shared" si="67"/>
        <v>22.442827988882918</v>
      </c>
      <c r="O191" s="15">
        <f t="shared" si="68"/>
        <v>62.143241135434089</v>
      </c>
      <c r="P191" s="15"/>
      <c r="Q191" s="15">
        <v>-1.7410000000000001</v>
      </c>
      <c r="R191" s="15">
        <v>-3.097</v>
      </c>
      <c r="S191" s="15">
        <v>-0.39400000000000002</v>
      </c>
      <c r="T191" s="15"/>
      <c r="U191" s="16">
        <f t="shared" si="69"/>
        <v>0.23464963334855676</v>
      </c>
      <c r="V191" s="16">
        <f t="shared" si="70"/>
        <v>0.71729986172467541</v>
      </c>
      <c r="W191" s="16">
        <f t="shared" si="71"/>
        <v>4.8050504926767879E-2</v>
      </c>
      <c r="X191" s="16">
        <f t="shared" si="72"/>
        <v>1</v>
      </c>
      <c r="Y191" s="22">
        <f t="shared" si="73"/>
        <v>-2.6489345823623038</v>
      </c>
      <c r="Z191" s="23">
        <f t="shared" si="47"/>
        <v>-2.6489345823623039E-2</v>
      </c>
    </row>
    <row r="192" spans="1:26">
      <c r="A192" s="2" t="s">
        <v>30</v>
      </c>
      <c r="B192" s="2">
        <v>1982</v>
      </c>
      <c r="C192" s="12">
        <v>13133.117358</v>
      </c>
      <c r="D192" s="12">
        <v>39.781112</v>
      </c>
      <c r="E192" s="12">
        <v>388.07863312000001</v>
      </c>
      <c r="F192" s="12">
        <v>1442.5843786999999</v>
      </c>
      <c r="G192" s="12">
        <v>124.85701818</v>
      </c>
      <c r="H192" s="12">
        <v>2842.1523750699998</v>
      </c>
      <c r="I192" s="12">
        <f t="shared" si="48"/>
        <v>8295.6638409299994</v>
      </c>
      <c r="J192" s="15">
        <f t="shared" si="64"/>
        <v>0.30290684926962491</v>
      </c>
      <c r="K192" s="15">
        <f t="shared" si="65"/>
        <v>2.9549620439781044</v>
      </c>
      <c r="L192" s="15">
        <f t="shared" si="66"/>
        <v>10.98432565076603</v>
      </c>
      <c r="M192" s="15">
        <f t="shared" si="67"/>
        <v>0.95070358983690739</v>
      </c>
      <c r="N192" s="15">
        <f t="shared" si="67"/>
        <v>21.64111000910771</v>
      </c>
      <c r="O192" s="15">
        <f t="shared" si="68"/>
        <v>63.165991857041625</v>
      </c>
      <c r="P192" s="15"/>
      <c r="Q192" s="15">
        <v>-6.2510000000000003</v>
      </c>
      <c r="R192" s="15">
        <v>-2.5110000000000001</v>
      </c>
      <c r="S192" s="15">
        <v>-0.40100000000000002</v>
      </c>
      <c r="T192" s="15"/>
      <c r="U192" s="16">
        <f t="shared" si="69"/>
        <v>0.19845290621748324</v>
      </c>
      <c r="V192" s="16">
        <f t="shared" si="70"/>
        <v>0.73769859503816992</v>
      </c>
      <c r="W192" s="16">
        <f t="shared" si="71"/>
        <v>6.3848498744346796E-2</v>
      </c>
      <c r="X192" s="16">
        <f t="shared" si="72"/>
        <v>1</v>
      </c>
      <c r="Y192" s="22">
        <f t="shared" si="73"/>
        <v>-3.1184935369028155</v>
      </c>
      <c r="Z192" s="23">
        <f t="shared" si="47"/>
        <v>-3.1184935369028156E-2</v>
      </c>
    </row>
    <row r="193" spans="1:26">
      <c r="A193" s="2" t="s">
        <v>30</v>
      </c>
      <c r="B193" s="2">
        <v>1983</v>
      </c>
      <c r="C193" s="12">
        <v>12519.371341</v>
      </c>
      <c r="D193" s="12">
        <v>45.893441000000003</v>
      </c>
      <c r="E193" s="12">
        <v>467.23550212999902</v>
      </c>
      <c r="F193" s="12">
        <v>1319.9772198999999</v>
      </c>
      <c r="G193" s="12">
        <v>131.728608479999</v>
      </c>
      <c r="H193" s="12">
        <v>2926.2088823099898</v>
      </c>
      <c r="I193" s="12">
        <f t="shared" si="48"/>
        <v>7628.3276871800117</v>
      </c>
      <c r="J193" s="15">
        <f t="shared" si="64"/>
        <v>0.36657943717750774</v>
      </c>
      <c r="K193" s="15">
        <f t="shared" si="65"/>
        <v>3.7321003539517825</v>
      </c>
      <c r="L193" s="15">
        <f t="shared" si="66"/>
        <v>10.543478453883493</v>
      </c>
      <c r="M193" s="15">
        <f t="shared" si="67"/>
        <v>1.0521982685232583</v>
      </c>
      <c r="N193" s="15">
        <f t="shared" si="67"/>
        <v>23.373449054321725</v>
      </c>
      <c r="O193" s="15">
        <f t="shared" si="68"/>
        <v>60.932194432142225</v>
      </c>
      <c r="P193" s="15"/>
      <c r="Q193" s="15">
        <v>-4.8460000000000001</v>
      </c>
      <c r="R193" s="15">
        <v>-1.1719999999999999</v>
      </c>
      <c r="S193" s="15">
        <v>-1.486</v>
      </c>
      <c r="T193" s="15"/>
      <c r="U193" s="16">
        <f t="shared" si="69"/>
        <v>0.24348607990314203</v>
      </c>
      <c r="V193" s="16">
        <f t="shared" si="70"/>
        <v>0.68786741882785385</v>
      </c>
      <c r="W193" s="16">
        <f t="shared" si="71"/>
        <v>6.8646501269004123E-2</v>
      </c>
      <c r="X193" s="16">
        <f t="shared" si="72"/>
        <v>1</v>
      </c>
      <c r="Y193" s="22">
        <f t="shared" si="73"/>
        <v>-2.0881228589626111</v>
      </c>
      <c r="Z193" s="23">
        <f t="shared" ref="Z193:Z260" si="74">Y193/100</f>
        <v>-2.088122858962611E-2</v>
      </c>
    </row>
    <row r="194" spans="1:26">
      <c r="A194" s="2" t="s">
        <v>30</v>
      </c>
      <c r="B194" s="2">
        <v>1984</v>
      </c>
      <c r="C194" s="12">
        <v>13507.338217</v>
      </c>
      <c r="D194" s="12">
        <v>86.579419000000001</v>
      </c>
      <c r="E194" s="12">
        <v>884.09992900999896</v>
      </c>
      <c r="F194" s="12">
        <v>1580.3240552</v>
      </c>
      <c r="G194" s="12">
        <v>159.12308740999899</v>
      </c>
      <c r="H194" s="12">
        <v>3171.1934113799998</v>
      </c>
      <c r="I194" s="12">
        <f t="shared" si="48"/>
        <v>7626.018315000003</v>
      </c>
      <c r="J194" s="15">
        <f t="shared" si="64"/>
        <v>0.64098061075448076</v>
      </c>
      <c r="K194" s="15">
        <f t="shared" si="65"/>
        <v>6.5453305070668382</v>
      </c>
      <c r="L194" s="15">
        <f t="shared" si="66"/>
        <v>11.699744463428356</v>
      </c>
      <c r="M194" s="15">
        <f t="shared" si="67"/>
        <v>1.1780491822565797</v>
      </c>
      <c r="N194" s="15">
        <f t="shared" si="67"/>
        <v>23.477559830321081</v>
      </c>
      <c r="O194" s="15">
        <f t="shared" si="68"/>
        <v>56.458335406172665</v>
      </c>
      <c r="P194" s="15"/>
      <c r="Q194" s="15">
        <v>-1.1279999999999999</v>
      </c>
      <c r="R194" s="15">
        <v>-2.101</v>
      </c>
      <c r="S194" s="15">
        <v>-1.3680000000000001</v>
      </c>
      <c r="T194" s="15"/>
      <c r="U194" s="16">
        <f t="shared" si="69"/>
        <v>0.33698649380972662</v>
      </c>
      <c r="V194" s="16">
        <f t="shared" si="70"/>
        <v>0.60236161656675569</v>
      </c>
      <c r="W194" s="16">
        <f t="shared" si="71"/>
        <v>6.0651889623517613E-2</v>
      </c>
      <c r="X194" s="16">
        <f t="shared" si="72"/>
        <v>0.99999999999999989</v>
      </c>
      <c r="Y194" s="22">
        <f t="shared" si="73"/>
        <v>-1.7286543064290971</v>
      </c>
      <c r="Z194" s="23">
        <f t="shared" si="74"/>
        <v>-1.728654306429097E-2</v>
      </c>
    </row>
    <row r="195" spans="1:26">
      <c r="A195" s="2" t="s">
        <v>30</v>
      </c>
      <c r="B195" s="2">
        <v>1985</v>
      </c>
      <c r="C195" s="12">
        <v>13530.939028999899</v>
      </c>
      <c r="D195" s="12">
        <v>101.680778</v>
      </c>
      <c r="E195" s="12">
        <v>794.04550465</v>
      </c>
      <c r="F195" s="12">
        <v>1497.904511</v>
      </c>
      <c r="G195" s="12">
        <v>175.69631772</v>
      </c>
      <c r="H195" s="12">
        <v>3093.0371518699899</v>
      </c>
      <c r="I195" s="12">
        <f t="shared" ref="I195:I262" si="75">C195-D195-E195-F195-G195-H195</f>
        <v>7868.5747657599095</v>
      </c>
      <c r="J195" s="15">
        <f t="shared" si="64"/>
        <v>0.75146874715845535</v>
      </c>
      <c r="K195" s="15">
        <f t="shared" si="65"/>
        <v>5.8683695414499963</v>
      </c>
      <c r="L195" s="15">
        <f t="shared" si="66"/>
        <v>11.070218465914655</v>
      </c>
      <c r="M195" s="15">
        <f t="shared" si="67"/>
        <v>1.298478378650902</v>
      </c>
      <c r="N195" s="15">
        <f t="shared" si="67"/>
        <v>22.858998516221995</v>
      </c>
      <c r="O195" s="15">
        <f t="shared" si="68"/>
        <v>58.152466350603994</v>
      </c>
      <c r="P195" s="15"/>
      <c r="Q195" s="15">
        <v>-0.23599999999999999</v>
      </c>
      <c r="R195" s="15">
        <v>-1.72</v>
      </c>
      <c r="S195" s="15">
        <v>0.04</v>
      </c>
      <c r="T195" s="15"/>
      <c r="U195" s="16">
        <f t="shared" si="69"/>
        <v>0.32178253986890937</v>
      </c>
      <c r="V195" s="16">
        <f t="shared" si="70"/>
        <v>0.60701750114829101</v>
      </c>
      <c r="W195" s="16">
        <f t="shared" si="71"/>
        <v>7.1199958982799669E-2</v>
      </c>
      <c r="X195" s="16">
        <f t="shared" si="72"/>
        <v>1</v>
      </c>
      <c r="Y195" s="22">
        <f t="shared" si="73"/>
        <v>-1.1171627830248112</v>
      </c>
      <c r="Z195" s="23">
        <f t="shared" si="74"/>
        <v>-1.1171627830248112E-2</v>
      </c>
    </row>
    <row r="196" spans="1:26">
      <c r="A196" s="2" t="s">
        <v>30</v>
      </c>
      <c r="B196" s="2">
        <v>1986</v>
      </c>
      <c r="C196" s="12">
        <v>16335.818386999899</v>
      </c>
      <c r="D196" s="12">
        <v>110.095506</v>
      </c>
      <c r="E196" s="12">
        <v>819.67361531999995</v>
      </c>
      <c r="F196" s="12">
        <v>1745.4206291</v>
      </c>
      <c r="G196" s="12">
        <v>232.29850748000001</v>
      </c>
      <c r="H196" s="12">
        <v>4062.2065898800001</v>
      </c>
      <c r="I196" s="12">
        <f t="shared" si="75"/>
        <v>9366.1235392198978</v>
      </c>
      <c r="J196" s="15">
        <f t="shared" si="64"/>
        <v>0.67395157923409821</v>
      </c>
      <c r="K196" s="15">
        <f t="shared" si="65"/>
        <v>5.0176464741570523</v>
      </c>
      <c r="L196" s="15">
        <f t="shared" si="66"/>
        <v>10.684623125395492</v>
      </c>
      <c r="M196" s="15">
        <f t="shared" si="67"/>
        <v>1.4220194053140549</v>
      </c>
      <c r="N196" s="15">
        <f t="shared" si="67"/>
        <v>24.866869192869569</v>
      </c>
      <c r="O196" s="15">
        <f t="shared" si="68"/>
        <v>57.334890223029724</v>
      </c>
      <c r="P196" s="15"/>
      <c r="Q196" s="15">
        <v>8.3000000000000004E-2</v>
      </c>
      <c r="R196" s="15">
        <v>-0.86499999999999999</v>
      </c>
      <c r="S196" s="15">
        <v>-0.89400000000000002</v>
      </c>
      <c r="T196" s="15"/>
      <c r="U196" s="16">
        <f t="shared" si="69"/>
        <v>0.29301341928596708</v>
      </c>
      <c r="V196" s="16">
        <f t="shared" si="70"/>
        <v>0.62394550351018951</v>
      </c>
      <c r="W196" s="16">
        <f t="shared" si="71"/>
        <v>8.3041077203843461E-2</v>
      </c>
      <c r="X196" s="16">
        <f t="shared" si="72"/>
        <v>1</v>
      </c>
      <c r="Y196" s="22">
        <f t="shared" si="73"/>
        <v>-0.58963146975581471</v>
      </c>
      <c r="Z196" s="23">
        <f t="shared" si="74"/>
        <v>-5.8963146975581473E-3</v>
      </c>
    </row>
    <row r="197" spans="1:26">
      <c r="A197" s="2" t="s">
        <v>30</v>
      </c>
      <c r="B197" s="2">
        <v>1987</v>
      </c>
      <c r="C197" s="12">
        <v>20059.355124000002</v>
      </c>
      <c r="D197" s="12">
        <v>157.413984</v>
      </c>
      <c r="E197" s="12">
        <v>958.98025121000001</v>
      </c>
      <c r="F197" s="12">
        <v>2340.2956291</v>
      </c>
      <c r="G197" s="12">
        <v>259.16934369000001</v>
      </c>
      <c r="H197" s="12">
        <v>5595.2210693400002</v>
      </c>
      <c r="I197" s="12">
        <f t="shared" si="75"/>
        <v>10748.274846660002</v>
      </c>
      <c r="J197" s="15">
        <f t="shared" si="64"/>
        <v>0.7847410000317615</v>
      </c>
      <c r="K197" s="15">
        <f t="shared" si="65"/>
        <v>4.7807132646185062</v>
      </c>
      <c r="L197" s="15">
        <f t="shared" si="66"/>
        <v>11.666853767895834</v>
      </c>
      <c r="M197" s="15">
        <f t="shared" si="67"/>
        <v>1.2920123408150694</v>
      </c>
      <c r="N197" s="15">
        <f t="shared" si="67"/>
        <v>27.89332475920725</v>
      </c>
      <c r="O197" s="15">
        <f t="shared" si="68"/>
        <v>53.58235486743159</v>
      </c>
      <c r="P197" s="15"/>
      <c r="Q197" s="15">
        <v>0.35</v>
      </c>
      <c r="R197" s="15">
        <v>2.8000000000000001E-2</v>
      </c>
      <c r="S197" s="15">
        <v>-1.17</v>
      </c>
      <c r="T197" s="15"/>
      <c r="U197" s="16">
        <f t="shared" si="69"/>
        <v>0.26949417255101749</v>
      </c>
      <c r="V197" s="16">
        <f t="shared" si="70"/>
        <v>0.65767364165558395</v>
      </c>
      <c r="W197" s="16">
        <f t="shared" si="71"/>
        <v>7.2832185793398618E-2</v>
      </c>
      <c r="X197" s="16">
        <f t="shared" si="72"/>
        <v>1</v>
      </c>
      <c r="Y197" s="22">
        <f t="shared" si="73"/>
        <v>2.7524164980936086E-2</v>
      </c>
      <c r="Z197" s="23">
        <f t="shared" si="74"/>
        <v>2.7524164980936085E-4</v>
      </c>
    </row>
    <row r="198" spans="1:26">
      <c r="A198" s="2" t="s">
        <v>30</v>
      </c>
      <c r="B198" s="2">
        <v>1988</v>
      </c>
      <c r="C198" s="12">
        <v>21662.209694000001</v>
      </c>
      <c r="D198" s="12">
        <v>107.547586999999</v>
      </c>
      <c r="E198" s="12">
        <v>1089.232362</v>
      </c>
      <c r="F198" s="12">
        <v>2840.8334065999902</v>
      </c>
      <c r="G198" s="12">
        <v>357.44552999000001</v>
      </c>
      <c r="H198" s="12">
        <v>6111.5894714899896</v>
      </c>
      <c r="I198" s="12">
        <f t="shared" si="75"/>
        <v>11155.561336920024</v>
      </c>
      <c r="J198" s="15">
        <f t="shared" si="64"/>
        <v>0.49647560668654933</v>
      </c>
      <c r="K198" s="15">
        <f t="shared" si="65"/>
        <v>5.0282606317013707</v>
      </c>
      <c r="L198" s="15">
        <f t="shared" si="66"/>
        <v>13.114236482471334</v>
      </c>
      <c r="M198" s="15">
        <f t="shared" si="67"/>
        <v>1.6500880336737083</v>
      </c>
      <c r="N198" s="15">
        <f t="shared" si="67"/>
        <v>28.213139646518968</v>
      </c>
      <c r="O198" s="15">
        <f t="shared" si="68"/>
        <v>51.497799598948077</v>
      </c>
      <c r="P198" s="15"/>
      <c r="Q198" s="15">
        <v>1.417</v>
      </c>
      <c r="R198" s="15">
        <v>2.3180000000000001</v>
      </c>
      <c r="S198" s="15">
        <v>1.103</v>
      </c>
      <c r="T198" s="15"/>
      <c r="U198" s="16">
        <f t="shared" si="69"/>
        <v>0.25404769483831091</v>
      </c>
      <c r="V198" s="16">
        <f t="shared" si="70"/>
        <v>0.66258330503624308</v>
      </c>
      <c r="W198" s="16">
        <f t="shared" si="71"/>
        <v>8.3369000125445999E-2</v>
      </c>
      <c r="X198" s="16">
        <f t="shared" si="72"/>
        <v>1</v>
      </c>
      <c r="Y198" s="22">
        <f t="shared" si="73"/>
        <v>1.9878096917982648</v>
      </c>
      <c r="Z198" s="23">
        <f t="shared" si="74"/>
        <v>1.987809691798265E-2</v>
      </c>
    </row>
    <row r="199" spans="1:26">
      <c r="A199" s="2" t="s">
        <v>30</v>
      </c>
      <c r="B199" s="2">
        <v>1989</v>
      </c>
      <c r="C199" s="12">
        <v>23270.098594999901</v>
      </c>
      <c r="D199" s="12">
        <v>78.069243</v>
      </c>
      <c r="E199" s="12">
        <v>1328.7917695000001</v>
      </c>
      <c r="F199" s="12">
        <v>2819.9249625000002</v>
      </c>
      <c r="G199" s="12">
        <v>433.60458545</v>
      </c>
      <c r="H199" s="12">
        <v>6815.6256866800004</v>
      </c>
      <c r="I199" s="12">
        <f t="shared" si="75"/>
        <v>11794.082347869899</v>
      </c>
      <c r="J199" s="15">
        <f t="shared" si="64"/>
        <v>0.33549167263423163</v>
      </c>
      <c r="K199" s="15">
        <f t="shared" si="65"/>
        <v>5.7102971183178424</v>
      </c>
      <c r="L199" s="15">
        <f t="shared" si="66"/>
        <v>12.118233839825345</v>
      </c>
      <c r="M199" s="15">
        <f t="shared" si="67"/>
        <v>1.8633551709281093</v>
      </c>
      <c r="N199" s="15">
        <f t="shared" si="67"/>
        <v>29.289199866752991</v>
      </c>
      <c r="O199" s="15">
        <f t="shared" si="68"/>
        <v>50.683422331541472</v>
      </c>
      <c r="P199" s="15"/>
      <c r="Q199" s="15">
        <v>2.012</v>
      </c>
      <c r="R199" s="15">
        <v>1.7130000000000001</v>
      </c>
      <c r="S199" s="15">
        <v>1.899</v>
      </c>
      <c r="T199" s="15"/>
      <c r="U199" s="16">
        <f t="shared" si="69"/>
        <v>0.28998223333658646</v>
      </c>
      <c r="V199" s="16">
        <f t="shared" si="70"/>
        <v>0.61539223619291072</v>
      </c>
      <c r="W199" s="16">
        <f t="shared" si="71"/>
        <v>9.46255304705029E-2</v>
      </c>
      <c r="X199" s="16">
        <f t="shared" si="72"/>
        <v>1</v>
      </c>
      <c r="Y199" s="22">
        <f t="shared" si="73"/>
        <v>1.8173050364351531</v>
      </c>
      <c r="Z199" s="23">
        <f t="shared" si="74"/>
        <v>1.8173050364351531E-2</v>
      </c>
    </row>
    <row r="200" spans="1:26">
      <c r="A200" s="2" t="s">
        <v>30</v>
      </c>
      <c r="B200" s="2">
        <v>1990</v>
      </c>
      <c r="C200" s="12">
        <v>26649.990028</v>
      </c>
      <c r="D200" s="12">
        <v>151.67748800000001</v>
      </c>
      <c r="E200" s="12">
        <v>1336.2355339999899</v>
      </c>
      <c r="F200" s="12">
        <v>2799.5281570000002</v>
      </c>
      <c r="G200" s="12">
        <v>354.64336874999901</v>
      </c>
      <c r="H200" s="12">
        <v>8898.7328605099992</v>
      </c>
      <c r="I200" s="12">
        <f t="shared" si="75"/>
        <v>13109.172619740011</v>
      </c>
      <c r="J200" s="15">
        <f t="shared" si="64"/>
        <v>0.56914650940071265</v>
      </c>
      <c r="K200" s="15">
        <f t="shared" si="65"/>
        <v>5.0140188892981374</v>
      </c>
      <c r="L200" s="15">
        <f t="shared" si="66"/>
        <v>10.504800017030611</v>
      </c>
      <c r="M200" s="15">
        <f t="shared" si="67"/>
        <v>1.3307448459732647</v>
      </c>
      <c r="N200" s="15">
        <f t="shared" si="67"/>
        <v>33.391130169881798</v>
      </c>
      <c r="O200" s="15">
        <f t="shared" si="68"/>
        <v>49.190159568415467</v>
      </c>
      <c r="P200" s="15"/>
      <c r="Q200" s="15">
        <v>1.0609999999999999</v>
      </c>
      <c r="R200" s="15">
        <v>0.88</v>
      </c>
      <c r="S200" s="15">
        <v>2.9540000000000002</v>
      </c>
      <c r="T200" s="15"/>
      <c r="U200" s="16">
        <f t="shared" si="69"/>
        <v>0.29757559085843477</v>
      </c>
      <c r="V200" s="16">
        <f t="shared" si="70"/>
        <v>0.62344640914489124</v>
      </c>
      <c r="W200" s="16">
        <f t="shared" si="71"/>
        <v>7.8977999996673875E-2</v>
      </c>
      <c r="X200" s="16">
        <f t="shared" si="72"/>
        <v>0.99999999999999989</v>
      </c>
      <c r="Y200" s="22">
        <f t="shared" si="73"/>
        <v>1.0976615539384782</v>
      </c>
      <c r="Z200" s="23">
        <f t="shared" si="74"/>
        <v>1.0976615539384782E-2</v>
      </c>
    </row>
    <row r="201" spans="1:26">
      <c r="A201" s="2" t="s">
        <v>30</v>
      </c>
      <c r="B201" s="2">
        <v>1991</v>
      </c>
      <c r="C201" s="12">
        <v>23017.195789000001</v>
      </c>
      <c r="D201" s="12">
        <v>233.268832</v>
      </c>
      <c r="E201" s="12">
        <v>1127.9717135000001</v>
      </c>
      <c r="F201" s="12">
        <v>2328.7344915999902</v>
      </c>
      <c r="G201" s="12">
        <v>308.94787330999901</v>
      </c>
      <c r="H201" s="12">
        <v>8820.3614438599907</v>
      </c>
      <c r="I201" s="12">
        <f t="shared" si="75"/>
        <v>10197.91143473002</v>
      </c>
      <c r="J201" s="15">
        <f t="shared" si="64"/>
        <v>1.0134546107978974</v>
      </c>
      <c r="K201" s="15">
        <f t="shared" si="65"/>
        <v>4.9005609711981579</v>
      </c>
      <c r="L201" s="15">
        <f t="shared" si="66"/>
        <v>10.117368392516783</v>
      </c>
      <c r="M201" s="15">
        <f t="shared" si="67"/>
        <v>1.3422481006902078</v>
      </c>
      <c r="N201" s="15">
        <f t="shared" si="67"/>
        <v>38.320747343493828</v>
      </c>
      <c r="O201" s="15">
        <f t="shared" si="68"/>
        <v>44.305620581303124</v>
      </c>
      <c r="P201" s="15"/>
      <c r="Q201" s="15">
        <v>-1.84</v>
      </c>
      <c r="R201" s="15">
        <v>-1.9390000000000001</v>
      </c>
      <c r="S201" s="15">
        <v>2.706</v>
      </c>
      <c r="T201" s="15"/>
      <c r="U201" s="16">
        <f t="shared" si="69"/>
        <v>0.29954204236844695</v>
      </c>
      <c r="V201" s="16">
        <f t="shared" si="70"/>
        <v>0.61841434266401751</v>
      </c>
      <c r="W201" s="16">
        <f t="shared" si="71"/>
        <v>8.2043614967535539E-2</v>
      </c>
      <c r="X201" s="16">
        <f t="shared" si="72"/>
        <v>1</v>
      </c>
      <c r="Y201" s="22">
        <f t="shared" si="73"/>
        <v>-1.5282527462813214</v>
      </c>
      <c r="Z201" s="23">
        <f t="shared" si="74"/>
        <v>-1.5282527462813214E-2</v>
      </c>
    </row>
    <row r="202" spans="1:26">
      <c r="A202" s="2" t="s">
        <v>30</v>
      </c>
      <c r="B202" s="2">
        <v>1992</v>
      </c>
      <c r="C202" s="12">
        <v>23952.158452</v>
      </c>
      <c r="D202" s="12">
        <v>272.236448</v>
      </c>
      <c r="E202" s="12">
        <v>1162.5215513000001</v>
      </c>
      <c r="F202" s="12">
        <v>2551.7320534</v>
      </c>
      <c r="G202" s="12">
        <v>273.97548201000001</v>
      </c>
      <c r="H202" s="12">
        <v>9595.5676718600007</v>
      </c>
      <c r="I202" s="12">
        <f t="shared" si="75"/>
        <v>10096.125245430001</v>
      </c>
      <c r="J202" s="15">
        <f t="shared" si="64"/>
        <v>1.1365841978106501</v>
      </c>
      <c r="K202" s="15">
        <f t="shared" si="65"/>
        <v>4.8535147829356893</v>
      </c>
      <c r="L202" s="15">
        <f t="shared" si="66"/>
        <v>10.65345346021177</v>
      </c>
      <c r="M202" s="15">
        <f t="shared" si="67"/>
        <v>1.1438446458136349</v>
      </c>
      <c r="N202" s="15">
        <f t="shared" si="67"/>
        <v>40.061390254617216</v>
      </c>
      <c r="O202" s="15">
        <f t="shared" si="68"/>
        <v>42.151212658611051</v>
      </c>
      <c r="P202" s="15"/>
      <c r="Q202" s="15">
        <v>-1.2490000000000001</v>
      </c>
      <c r="R202" s="15">
        <v>-2.87</v>
      </c>
      <c r="S202" s="15">
        <v>0.96799999999999997</v>
      </c>
      <c r="T202" s="15"/>
      <c r="U202" s="16">
        <f t="shared" si="69"/>
        <v>0.29148815828405594</v>
      </c>
      <c r="V202" s="16">
        <f t="shared" si="70"/>
        <v>0.6398158174772739</v>
      </c>
      <c r="W202" s="16">
        <f t="shared" si="71"/>
        <v>6.8696024238670286E-2</v>
      </c>
      <c r="X202" s="16">
        <f t="shared" si="72"/>
        <v>1.0000000000000002</v>
      </c>
      <c r="Y202" s="22">
        <f t="shared" si="73"/>
        <v>-2.1338423543935292</v>
      </c>
      <c r="Z202" s="23">
        <f t="shared" si="74"/>
        <v>-2.1338423543935291E-2</v>
      </c>
    </row>
    <row r="203" spans="1:26">
      <c r="A203" s="2" t="s">
        <v>30</v>
      </c>
      <c r="B203" s="2">
        <v>1993</v>
      </c>
      <c r="C203" s="12">
        <v>23473.398057999901</v>
      </c>
      <c r="D203" s="12">
        <v>256.46412800000002</v>
      </c>
      <c r="E203" s="12">
        <v>1579.6293467999899</v>
      </c>
      <c r="F203" s="12">
        <v>2485.0875231</v>
      </c>
      <c r="G203" s="12">
        <v>327.43883641999997</v>
      </c>
      <c r="H203" s="12">
        <v>8143.0957467199996</v>
      </c>
      <c r="I203" s="12">
        <f t="shared" si="75"/>
        <v>10681.682476959915</v>
      </c>
      <c r="J203" s="15">
        <f t="shared" si="64"/>
        <v>1.0925735054051759</v>
      </c>
      <c r="K203" s="15">
        <f t="shared" si="65"/>
        <v>6.7294447224765612</v>
      </c>
      <c r="L203" s="15">
        <f t="shared" si="66"/>
        <v>10.586824783355405</v>
      </c>
      <c r="M203" s="15">
        <f t="shared" si="67"/>
        <v>1.3949358146227426</v>
      </c>
      <c r="N203" s="15">
        <f t="shared" si="67"/>
        <v>34.690741095939345</v>
      </c>
      <c r="O203" s="15">
        <f t="shared" si="68"/>
        <v>45.50548007820079</v>
      </c>
      <c r="P203" s="15"/>
      <c r="Q203" s="15">
        <v>-1.3959999999999999</v>
      </c>
      <c r="R203" s="15">
        <v>-2.1459999999999999</v>
      </c>
      <c r="S203" s="15">
        <v>-0.83699999999999997</v>
      </c>
      <c r="T203" s="15"/>
      <c r="U203" s="16">
        <f t="shared" si="69"/>
        <v>0.35964784775890779</v>
      </c>
      <c r="V203" s="16">
        <f t="shared" si="70"/>
        <v>0.56580132610602607</v>
      </c>
      <c r="W203" s="16">
        <f t="shared" si="71"/>
        <v>7.4550826135066084E-2</v>
      </c>
      <c r="X203" s="16">
        <f t="shared" si="72"/>
        <v>1</v>
      </c>
      <c r="Y203" s="22">
        <f t="shared" si="73"/>
        <v>-1.7786770827700173</v>
      </c>
      <c r="Z203" s="23">
        <f t="shared" si="74"/>
        <v>-1.7786770827700173E-2</v>
      </c>
    </row>
    <row r="204" spans="1:26">
      <c r="A204" s="2" t="s">
        <v>30</v>
      </c>
      <c r="B204" s="2">
        <v>1994</v>
      </c>
      <c r="C204" s="12">
        <v>29761.1297879999</v>
      </c>
      <c r="D204" s="12">
        <v>435.29536300000001</v>
      </c>
      <c r="E204" s="12">
        <v>1844.0123446</v>
      </c>
      <c r="F204" s="12">
        <v>3055.3372223000001</v>
      </c>
      <c r="G204" s="12">
        <v>549.16592032000005</v>
      </c>
      <c r="H204" s="12">
        <v>10024.82773859</v>
      </c>
      <c r="I204" s="12">
        <f t="shared" si="75"/>
        <v>13852.491199189899</v>
      </c>
      <c r="J204" s="15">
        <f t="shared" si="64"/>
        <v>1.4626305052959283</v>
      </c>
      <c r="K204" s="15">
        <f t="shared" si="65"/>
        <v>6.1960428173782951</v>
      </c>
      <c r="L204" s="15">
        <f t="shared" si="66"/>
        <v>10.26620038978478</v>
      </c>
      <c r="M204" s="15">
        <f t="shared" si="67"/>
        <v>1.845245540851179</v>
      </c>
      <c r="N204" s="15">
        <f t="shared" si="67"/>
        <v>33.684298311256143</v>
      </c>
      <c r="O204" s="15">
        <f t="shared" si="68"/>
        <v>46.545582435433666</v>
      </c>
      <c r="P204" s="15"/>
      <c r="Q204" s="15">
        <v>-0.44400000000000001</v>
      </c>
      <c r="R204" s="15">
        <v>-0.22600000000000001</v>
      </c>
      <c r="S204" s="15">
        <v>-1.0960000000000001</v>
      </c>
      <c r="T204" s="15"/>
      <c r="U204" s="16">
        <f t="shared" si="69"/>
        <v>0.33844307663716888</v>
      </c>
      <c r="V204" s="16">
        <f t="shared" si="70"/>
        <v>0.56076507985828028</v>
      </c>
      <c r="W204" s="16">
        <f t="shared" si="71"/>
        <v>0.10079184350455089</v>
      </c>
      <c r="X204" s="16">
        <f t="shared" si="72"/>
        <v>1</v>
      </c>
      <c r="Y204" s="22">
        <f t="shared" si="73"/>
        <v>-0.3874694945558621</v>
      </c>
      <c r="Z204" s="23">
        <f t="shared" si="74"/>
        <v>-3.8746949455586211E-3</v>
      </c>
    </row>
    <row r="205" spans="1:26">
      <c r="A205" s="2" t="s">
        <v>30</v>
      </c>
      <c r="B205" s="2">
        <v>1995</v>
      </c>
      <c r="C205" s="12">
        <v>40408.523021000001</v>
      </c>
      <c r="D205" s="12">
        <v>596.07545600000003</v>
      </c>
      <c r="E205" s="12">
        <v>2516.5960415</v>
      </c>
      <c r="F205" s="12">
        <v>3609.7814889000001</v>
      </c>
      <c r="G205" s="12">
        <v>1099.5017816</v>
      </c>
      <c r="H205" s="12">
        <v>13202.361324330001</v>
      </c>
      <c r="I205" s="12">
        <f t="shared" si="75"/>
        <v>19384.206928669999</v>
      </c>
      <c r="J205" s="15">
        <f t="shared" si="64"/>
        <v>1.4751230964077162</v>
      </c>
      <c r="K205" s="15">
        <f t="shared" si="65"/>
        <v>6.2278842515281845</v>
      </c>
      <c r="L205" s="15">
        <f t="shared" si="66"/>
        <v>8.9332180912032442</v>
      </c>
      <c r="M205" s="15">
        <f t="shared" si="67"/>
        <v>2.720965032620958</v>
      </c>
      <c r="N205" s="15">
        <f t="shared" si="67"/>
        <v>32.672219465850887</v>
      </c>
      <c r="O205" s="15">
        <f t="shared" si="68"/>
        <v>47.970590062389</v>
      </c>
      <c r="P205" s="15"/>
      <c r="Q205" s="15">
        <v>-1.139</v>
      </c>
      <c r="R205" s="15">
        <v>-0.05</v>
      </c>
      <c r="S205" s="15">
        <v>-0.53400000000000003</v>
      </c>
      <c r="T205" s="15"/>
      <c r="U205" s="16">
        <f t="shared" si="69"/>
        <v>0.34827540467229995</v>
      </c>
      <c r="V205" s="16">
        <f t="shared" si="70"/>
        <v>0.49956293663876244</v>
      </c>
      <c r="W205" s="16">
        <f t="shared" si="71"/>
        <v>0.15216165868893772</v>
      </c>
      <c r="X205" s="16">
        <f t="shared" si="72"/>
        <v>1</v>
      </c>
      <c r="Y205" s="22">
        <f t="shared" si="73"/>
        <v>-0.50291815849358046</v>
      </c>
      <c r="Z205" s="23">
        <f t="shared" si="74"/>
        <v>-5.0291815849358044E-3</v>
      </c>
    </row>
    <row r="206" spans="1:26">
      <c r="A206" s="2" t="s">
        <v>30</v>
      </c>
      <c r="B206" s="2">
        <v>1996</v>
      </c>
      <c r="C206" s="12">
        <v>40561.508561000002</v>
      </c>
      <c r="D206" s="12">
        <v>587.79327999999896</v>
      </c>
      <c r="E206" s="12">
        <v>3035.8513329000002</v>
      </c>
      <c r="F206" s="12">
        <v>3681.2010971</v>
      </c>
      <c r="G206" s="12">
        <v>1096.6237626</v>
      </c>
      <c r="H206" s="12">
        <v>12082.53300263</v>
      </c>
      <c r="I206" s="12">
        <f t="shared" si="75"/>
        <v>20077.506085770008</v>
      </c>
      <c r="J206" s="15">
        <f t="shared" si="64"/>
        <v>1.4491405789703882</v>
      </c>
      <c r="K206" s="15">
        <f t="shared" si="65"/>
        <v>7.4845621886434941</v>
      </c>
      <c r="L206" s="15">
        <f t="shared" si="66"/>
        <v>9.0756020367533488</v>
      </c>
      <c r="M206" s="15">
        <f t="shared" si="67"/>
        <v>2.7036069453649629</v>
      </c>
      <c r="N206" s="15">
        <f t="shared" si="67"/>
        <v>29.788174629795172</v>
      </c>
      <c r="O206" s="15">
        <f t="shared" si="68"/>
        <v>49.498913620472642</v>
      </c>
      <c r="P206" s="15"/>
      <c r="Q206" s="15">
        <v>-0.75600000000000001</v>
      </c>
      <c r="R206" s="15">
        <v>-3.1E-2</v>
      </c>
      <c r="S206" s="15">
        <v>1.1279999999999999</v>
      </c>
      <c r="T206" s="15"/>
      <c r="U206" s="16">
        <f t="shared" si="69"/>
        <v>0.38853047631729676</v>
      </c>
      <c r="V206" s="16">
        <f t="shared" si="70"/>
        <v>0.47112281163971303</v>
      </c>
      <c r="W206" s="16">
        <f t="shared" si="71"/>
        <v>0.14034671204299018</v>
      </c>
      <c r="X206" s="16">
        <f t="shared" si="72"/>
        <v>1</v>
      </c>
      <c r="Y206" s="22">
        <f t="shared" si="73"/>
        <v>-0.15002275607221457</v>
      </c>
      <c r="Z206" s="23">
        <f t="shared" si="74"/>
        <v>-1.5002275607221458E-3</v>
      </c>
    </row>
    <row r="207" spans="1:26">
      <c r="A207" s="2" t="s">
        <v>30</v>
      </c>
      <c r="B207" s="2">
        <v>1997</v>
      </c>
      <c r="C207" s="12">
        <v>40980.001896000002</v>
      </c>
      <c r="D207" s="12">
        <v>730.09268899999904</v>
      </c>
      <c r="E207" s="12">
        <v>2692.8606003999998</v>
      </c>
      <c r="F207" s="12">
        <v>3715.1416746</v>
      </c>
      <c r="G207" s="12">
        <v>771.75118423000004</v>
      </c>
      <c r="H207" s="12">
        <v>12282.65841081</v>
      </c>
      <c r="I207" s="12">
        <f t="shared" si="75"/>
        <v>20787.497336959997</v>
      </c>
      <c r="J207" s="15">
        <f t="shared" si="64"/>
        <v>1.7815828580312054</v>
      </c>
      <c r="K207" s="15">
        <f t="shared" si="65"/>
        <v>6.5711578228668799</v>
      </c>
      <c r="L207" s="15">
        <f t="shared" si="66"/>
        <v>9.0657430520095446</v>
      </c>
      <c r="M207" s="15">
        <f t="shared" si="67"/>
        <v>1.8832385273884762</v>
      </c>
      <c r="N207" s="15">
        <f t="shared" si="67"/>
        <v>29.972322700182431</v>
      </c>
      <c r="O207" s="15">
        <f t="shared" si="68"/>
        <v>50.725955039521445</v>
      </c>
      <c r="P207" s="15"/>
      <c r="Q207" s="15">
        <v>0.33400000000000002</v>
      </c>
      <c r="R207" s="15">
        <v>3.0000000000000001E-3</v>
      </c>
      <c r="S207" s="15">
        <v>1.202</v>
      </c>
      <c r="T207" s="15"/>
      <c r="U207" s="16">
        <f t="shared" si="69"/>
        <v>0.37506310149663535</v>
      </c>
      <c r="V207" s="16">
        <f t="shared" si="70"/>
        <v>0.51744697024714192</v>
      </c>
      <c r="W207" s="16">
        <f t="shared" si="71"/>
        <v>0.10748992825622281</v>
      </c>
      <c r="X207" s="16">
        <f t="shared" si="72"/>
        <v>1</v>
      </c>
      <c r="Y207" s="22">
        <f t="shared" si="73"/>
        <v>0.25602631057459746</v>
      </c>
      <c r="Z207" s="23">
        <f t="shared" si="74"/>
        <v>2.5602631057459746E-3</v>
      </c>
    </row>
    <row r="208" spans="1:26">
      <c r="A208" s="2" t="s">
        <v>30</v>
      </c>
      <c r="B208" s="2">
        <v>1998</v>
      </c>
      <c r="C208" s="12">
        <v>43210.153682999902</v>
      </c>
      <c r="D208" s="12">
        <v>1265.8563839999899</v>
      </c>
      <c r="E208" s="12">
        <v>3111.1191353999998</v>
      </c>
      <c r="F208" s="12">
        <v>3963.8896746</v>
      </c>
      <c r="G208" s="12">
        <v>659.97984300999894</v>
      </c>
      <c r="H208" s="12">
        <v>14132.95478778</v>
      </c>
      <c r="I208" s="12">
        <f t="shared" si="75"/>
        <v>20076.353858209914</v>
      </c>
      <c r="J208" s="15">
        <f t="shared" si="64"/>
        <v>2.9295345563605659</v>
      </c>
      <c r="K208" s="15">
        <f t="shared" si="65"/>
        <v>7.1999723912669218</v>
      </c>
      <c r="L208" s="15">
        <f t="shared" si="66"/>
        <v>9.1735144097844454</v>
      </c>
      <c r="M208" s="15">
        <f t="shared" si="67"/>
        <v>1.5273721261251929</v>
      </c>
      <c r="N208" s="15">
        <f t="shared" si="67"/>
        <v>32.707485586519226</v>
      </c>
      <c r="O208" s="15">
        <f t="shared" si="68"/>
        <v>46.462120929943644</v>
      </c>
      <c r="P208" s="15"/>
      <c r="Q208" s="15">
        <v>1.147</v>
      </c>
      <c r="R208" s="15">
        <v>0.23200000000000001</v>
      </c>
      <c r="S208" s="15">
        <v>-1.657</v>
      </c>
      <c r="T208" s="15"/>
      <c r="U208" s="16">
        <f t="shared" si="69"/>
        <v>0.40221379435241145</v>
      </c>
      <c r="V208" s="16">
        <f t="shared" si="70"/>
        <v>0.51246224815824248</v>
      </c>
      <c r="W208" s="16">
        <f t="shared" si="71"/>
        <v>8.5323957489346014E-2</v>
      </c>
      <c r="X208" s="16">
        <f t="shared" si="72"/>
        <v>1</v>
      </c>
      <c r="Y208" s="22">
        <f t="shared" si="73"/>
        <v>0.43884866613508189</v>
      </c>
      <c r="Z208" s="23">
        <f t="shared" si="74"/>
        <v>4.3884866613508192E-3</v>
      </c>
    </row>
    <row r="209" spans="1:26">
      <c r="A209" s="2" t="s">
        <v>30</v>
      </c>
      <c r="B209" s="2">
        <v>1999</v>
      </c>
      <c r="C209" s="12">
        <v>41765.477899999903</v>
      </c>
      <c r="D209" s="12">
        <v>1031.6636269999899</v>
      </c>
      <c r="E209" s="12">
        <v>3247.6088055</v>
      </c>
      <c r="F209" s="12">
        <v>3778.2583528</v>
      </c>
      <c r="G209" s="12">
        <v>684.18016833000001</v>
      </c>
      <c r="H209" s="12">
        <v>14175.69587576</v>
      </c>
      <c r="I209" s="12">
        <f t="shared" si="75"/>
        <v>18848.071070609913</v>
      </c>
      <c r="J209" s="15">
        <f t="shared" si="64"/>
        <v>2.4701348550832511</v>
      </c>
      <c r="K209" s="15">
        <f t="shared" si="65"/>
        <v>7.7758210100596203</v>
      </c>
      <c r="L209" s="15">
        <f t="shared" si="66"/>
        <v>9.0463668627146454</v>
      </c>
      <c r="M209" s="15">
        <f t="shared" si="67"/>
        <v>1.6381475867896189</v>
      </c>
      <c r="N209" s="15">
        <f t="shared" si="67"/>
        <v>33.941179626152518</v>
      </c>
      <c r="O209" s="15">
        <f t="shared" si="68"/>
        <v>45.128350059200343</v>
      </c>
      <c r="P209" s="15"/>
      <c r="Q209" s="15">
        <v>2.335</v>
      </c>
      <c r="R209" s="15">
        <v>-4.7E-2</v>
      </c>
      <c r="S209" s="15">
        <v>-2.3450000000000002</v>
      </c>
      <c r="T209" s="15"/>
      <c r="U209" s="16">
        <f t="shared" si="69"/>
        <v>0.42121775235840275</v>
      </c>
      <c r="V209" s="16">
        <f t="shared" si="70"/>
        <v>0.49004347090712952</v>
      </c>
      <c r="W209" s="16">
        <f t="shared" si="71"/>
        <v>8.8738776734467825E-2</v>
      </c>
      <c r="X209" s="16">
        <f t="shared" si="72"/>
        <v>1</v>
      </c>
      <c r="Y209" s="22">
        <f t="shared" si="73"/>
        <v>0.75241897718190831</v>
      </c>
      <c r="Z209" s="23">
        <f t="shared" si="74"/>
        <v>7.5241897718190832E-3</v>
      </c>
    </row>
    <row r="210" spans="1:26">
      <c r="A210" s="2" t="s">
        <v>30</v>
      </c>
      <c r="B210" s="2">
        <v>2000</v>
      </c>
      <c r="C210" s="12">
        <v>45474.899960000002</v>
      </c>
      <c r="D210" s="12">
        <v>1324.6481920000001</v>
      </c>
      <c r="E210" s="12">
        <v>3369.1280609</v>
      </c>
      <c r="F210" s="12">
        <v>4160.5466103999897</v>
      </c>
      <c r="G210" s="12">
        <v>767.45608185000003</v>
      </c>
      <c r="H210" s="12">
        <v>14952.510945440001</v>
      </c>
      <c r="I210" s="12">
        <f t="shared" si="75"/>
        <v>20900.61006941001</v>
      </c>
      <c r="J210" s="15">
        <f t="shared" si="64"/>
        <v>2.912921618662534</v>
      </c>
      <c r="K210" s="15">
        <f t="shared" si="65"/>
        <v>7.4087640959375509</v>
      </c>
      <c r="L210" s="15">
        <f t="shared" si="66"/>
        <v>9.149105581451817</v>
      </c>
      <c r="M210" s="15">
        <f t="shared" si="67"/>
        <v>1.6876476529361453</v>
      </c>
      <c r="N210" s="15">
        <f t="shared" si="67"/>
        <v>32.880800086624312</v>
      </c>
      <c r="O210" s="15">
        <f t="shared" si="68"/>
        <v>45.960760964387639</v>
      </c>
      <c r="P210" s="15"/>
      <c r="Q210" s="15">
        <v>2.8159999999999998</v>
      </c>
      <c r="R210" s="15">
        <v>0.95099999999999996</v>
      </c>
      <c r="S210" s="15">
        <v>-0.47899999999999998</v>
      </c>
      <c r="T210" s="15"/>
      <c r="U210" s="16">
        <f t="shared" si="69"/>
        <v>0.40605941513226318</v>
      </c>
      <c r="V210" s="16">
        <f t="shared" si="70"/>
        <v>0.50144402133477839</v>
      </c>
      <c r="W210" s="16">
        <f t="shared" si="71"/>
        <v>9.2496563532958279E-2</v>
      </c>
      <c r="X210" s="16">
        <f t="shared" si="72"/>
        <v>0.99999999999999989</v>
      </c>
      <c r="Y210" s="22">
        <f t="shared" si="73"/>
        <v>1.5760307233695403</v>
      </c>
      <c r="Z210" s="23">
        <f t="shared" si="74"/>
        <v>1.5760307233695404E-2</v>
      </c>
    </row>
    <row r="211" spans="1:26">
      <c r="A211" s="2" t="s">
        <v>30</v>
      </c>
      <c r="B211" s="2">
        <v>2001</v>
      </c>
      <c r="C211" s="12">
        <v>42815.950318000003</v>
      </c>
      <c r="D211" s="12">
        <v>1118.254905</v>
      </c>
      <c r="E211" s="12">
        <v>4060.5080291999998</v>
      </c>
      <c r="F211" s="12">
        <v>3871.3847368000002</v>
      </c>
      <c r="G211" s="12">
        <v>746.38090930999999</v>
      </c>
      <c r="H211" s="12">
        <v>13578.00087159</v>
      </c>
      <c r="I211" s="12">
        <f t="shared" si="75"/>
        <v>19441.420866100005</v>
      </c>
      <c r="J211" s="15">
        <f t="shared" si="64"/>
        <v>2.6117717735903692</v>
      </c>
      <c r="K211" s="15">
        <f t="shared" si="65"/>
        <v>9.4836340173277556</v>
      </c>
      <c r="L211" s="15">
        <f t="shared" si="66"/>
        <v>9.0419217792591038</v>
      </c>
      <c r="M211" s="15">
        <f t="shared" si="67"/>
        <v>1.7432309776298913</v>
      </c>
      <c r="N211" s="15">
        <f t="shared" si="67"/>
        <v>31.712482779768532</v>
      </c>
      <c r="O211" s="15">
        <f t="shared" si="68"/>
        <v>45.406958672424352</v>
      </c>
      <c r="P211" s="15"/>
      <c r="Q211" s="15">
        <v>0.66400000000000003</v>
      </c>
      <c r="R211" s="15">
        <v>0.60799999999999998</v>
      </c>
      <c r="S211" s="15">
        <v>-1.34</v>
      </c>
      <c r="T211" s="15"/>
      <c r="U211" s="16">
        <f t="shared" si="69"/>
        <v>0.46789352135232737</v>
      </c>
      <c r="V211" s="16">
        <f t="shared" si="70"/>
        <v>0.44610078935563285</v>
      </c>
      <c r="W211" s="16">
        <f t="shared" si="71"/>
        <v>8.6005689292039791E-2</v>
      </c>
      <c r="X211" s="16">
        <f t="shared" si="72"/>
        <v>1</v>
      </c>
      <c r="Y211" s="22">
        <f t="shared" si="73"/>
        <v>0.46666295445483685</v>
      </c>
      <c r="Z211" s="23">
        <f t="shared" si="74"/>
        <v>4.6666295445483685E-3</v>
      </c>
    </row>
    <row r="212" spans="1:26">
      <c r="A212" s="2" t="s">
        <v>30</v>
      </c>
      <c r="B212" s="2">
        <v>2002</v>
      </c>
      <c r="C212" s="12">
        <v>44517.704716</v>
      </c>
      <c r="D212" s="12">
        <v>1121.4603520000001</v>
      </c>
      <c r="E212" s="12">
        <v>3928.9344704</v>
      </c>
      <c r="F212" s="12">
        <v>3918.0678653</v>
      </c>
      <c r="G212" s="12">
        <v>898.2362005</v>
      </c>
      <c r="H212" s="12">
        <v>14292.20356623</v>
      </c>
      <c r="I212" s="12">
        <f t="shared" si="75"/>
        <v>20358.802261569992</v>
      </c>
      <c r="J212" s="15">
        <f t="shared" si="64"/>
        <v>2.5191333631289816</v>
      </c>
      <c r="K212" s="15">
        <f t="shared" si="65"/>
        <v>8.8255549010547067</v>
      </c>
      <c r="L212" s="15">
        <f t="shared" si="66"/>
        <v>8.8011452753354042</v>
      </c>
      <c r="M212" s="15">
        <f t="shared" si="67"/>
        <v>2.0177055538471351</v>
      </c>
      <c r="N212" s="15">
        <f t="shared" si="67"/>
        <v>32.104538312131972</v>
      </c>
      <c r="O212" s="15">
        <f t="shared" si="68"/>
        <v>45.731922594501789</v>
      </c>
      <c r="P212" s="15"/>
      <c r="Q212" s="15">
        <v>-0.378</v>
      </c>
      <c r="R212" s="15">
        <v>-0.14199999999999999</v>
      </c>
      <c r="S212" s="15">
        <v>-2.3010000000000002</v>
      </c>
      <c r="T212" s="15"/>
      <c r="U212" s="16">
        <f t="shared" si="69"/>
        <v>0.44926555795323214</v>
      </c>
      <c r="V212" s="16">
        <f t="shared" si="70"/>
        <v>0.44802298405944768</v>
      </c>
      <c r="W212" s="16">
        <f t="shared" si="71"/>
        <v>0.1027114579873202</v>
      </c>
      <c r="X212" s="16">
        <f t="shared" si="72"/>
        <v>1</v>
      </c>
      <c r="Y212" s="22">
        <f t="shared" si="73"/>
        <v>-0.46978070947158712</v>
      </c>
      <c r="Z212" s="23">
        <f t="shared" si="74"/>
        <v>-4.6978070947158715E-3</v>
      </c>
    </row>
    <row r="213" spans="1:26">
      <c r="A213" s="2" t="s">
        <v>30</v>
      </c>
      <c r="B213" s="2">
        <v>2003</v>
      </c>
      <c r="C213" s="12">
        <v>52503.235986</v>
      </c>
      <c r="D213" s="12">
        <v>1432.1237759999899</v>
      </c>
      <c r="E213" s="12">
        <v>4020.8233627999998</v>
      </c>
      <c r="F213" s="12">
        <v>4196.2687089000001</v>
      </c>
      <c r="G213" s="12">
        <v>1059.6695379</v>
      </c>
      <c r="H213" s="12">
        <v>16561.27786885</v>
      </c>
      <c r="I213" s="12">
        <f t="shared" si="75"/>
        <v>25233.072731550001</v>
      </c>
      <c r="J213" s="15">
        <f t="shared" si="64"/>
        <v>2.7276866827444048</v>
      </c>
      <c r="K213" s="15">
        <f t="shared" si="65"/>
        <v>7.6582391300074413</v>
      </c>
      <c r="L213" s="15">
        <f t="shared" si="66"/>
        <v>7.9924001446671511</v>
      </c>
      <c r="M213" s="15">
        <f t="shared" si="67"/>
        <v>2.0182937641835279</v>
      </c>
      <c r="N213" s="15">
        <f t="shared" si="67"/>
        <v>31.543346915352167</v>
      </c>
      <c r="O213" s="15">
        <f t="shared" si="68"/>
        <v>48.060033363045292</v>
      </c>
      <c r="P213" s="15"/>
      <c r="Q213" s="15">
        <v>-0.63500000000000001</v>
      </c>
      <c r="R213" s="15">
        <v>-8.1000000000000003E-2</v>
      </c>
      <c r="S213" s="15">
        <v>-2.234</v>
      </c>
      <c r="T213" s="15"/>
      <c r="U213" s="16">
        <f t="shared" si="69"/>
        <v>0.43342963115911864</v>
      </c>
      <c r="V213" s="16">
        <f t="shared" si="70"/>
        <v>0.4523419793990951</v>
      </c>
      <c r="W213" s="16">
        <f t="shared" si="71"/>
        <v>0.11422838944178618</v>
      </c>
      <c r="X213" s="16">
        <f t="shared" si="72"/>
        <v>0.99999999999999989</v>
      </c>
      <c r="Y213" s="22">
        <f t="shared" si="73"/>
        <v>-0.56705373813031734</v>
      </c>
      <c r="Z213" s="23">
        <f t="shared" si="74"/>
        <v>-5.6705373813031737E-3</v>
      </c>
    </row>
    <row r="214" spans="1:26">
      <c r="A214" s="2" t="s">
        <v>30</v>
      </c>
      <c r="B214" s="2">
        <v>2004</v>
      </c>
      <c r="C214" s="12">
        <v>60915.847979999897</v>
      </c>
      <c r="D214" s="12">
        <v>2429.8887770000001</v>
      </c>
      <c r="E214" s="12">
        <v>3629.9098949999898</v>
      </c>
      <c r="F214" s="12">
        <v>3902.7329225999902</v>
      </c>
      <c r="G214" s="12">
        <v>1129.8011722000001</v>
      </c>
      <c r="H214" s="12">
        <v>18211.780260669999</v>
      </c>
      <c r="I214" s="12">
        <f t="shared" si="75"/>
        <v>31611.734952529914</v>
      </c>
      <c r="J214" s="15">
        <f t="shared" si="64"/>
        <v>3.9889271143328573</v>
      </c>
      <c r="K214" s="15">
        <f t="shared" si="65"/>
        <v>5.9588924973871737</v>
      </c>
      <c r="L214" s="15">
        <f t="shared" si="66"/>
        <v>6.4067612157042433</v>
      </c>
      <c r="M214" s="15">
        <f t="shared" si="67"/>
        <v>1.8546916929908623</v>
      </c>
      <c r="N214" s="15">
        <f t="shared" si="67"/>
        <v>29.896621100389758</v>
      </c>
      <c r="O214" s="15">
        <f t="shared" si="68"/>
        <v>51.894106379195094</v>
      </c>
      <c r="P214" s="15"/>
      <c r="Q214" s="15">
        <v>2.1000000000000001E-2</v>
      </c>
      <c r="R214" s="15">
        <v>0.54900000000000004</v>
      </c>
      <c r="S214" s="15">
        <v>-1.1659999999999999</v>
      </c>
      <c r="T214" s="15"/>
      <c r="U214" s="16">
        <f t="shared" si="69"/>
        <v>0.41903992675441315</v>
      </c>
      <c r="V214" s="16">
        <f t="shared" si="70"/>
        <v>0.45053485219592238</v>
      </c>
      <c r="W214" s="16">
        <f t="shared" si="71"/>
        <v>0.1304252210496645</v>
      </c>
      <c r="X214" s="16">
        <f t="shared" si="72"/>
        <v>1</v>
      </c>
      <c r="Y214" s="22">
        <f t="shared" si="73"/>
        <v>0.10406766457349528</v>
      </c>
      <c r="Z214" s="23">
        <f t="shared" si="74"/>
        <v>1.0406766457349528E-3</v>
      </c>
    </row>
    <row r="215" spans="1:26">
      <c r="A215" s="2" t="s">
        <v>30</v>
      </c>
      <c r="B215" s="2">
        <v>2005</v>
      </c>
      <c r="C215" s="12">
        <v>65238.316393000001</v>
      </c>
      <c r="D215" s="12">
        <v>1927.2243759999899</v>
      </c>
      <c r="E215" s="12">
        <v>3910.8080076000001</v>
      </c>
      <c r="F215" s="12">
        <v>3843.6740117999998</v>
      </c>
      <c r="G215" s="12">
        <v>1002.1659509</v>
      </c>
      <c r="H215" s="12">
        <v>19319.874621080002</v>
      </c>
      <c r="I215" s="12">
        <f t="shared" si="75"/>
        <v>35234.569425620008</v>
      </c>
      <c r="J215" s="15">
        <f t="shared" si="64"/>
        <v>2.9541295400547445</v>
      </c>
      <c r="K215" s="15">
        <f t="shared" si="65"/>
        <v>5.9946488870758552</v>
      </c>
      <c r="L215" s="15">
        <f t="shared" si="66"/>
        <v>5.8917431109740006</v>
      </c>
      <c r="M215" s="15">
        <f t="shared" si="67"/>
        <v>1.5361615785160441</v>
      </c>
      <c r="N215" s="15">
        <f t="shared" si="67"/>
        <v>29.614305961999047</v>
      </c>
      <c r="O215" s="15">
        <f t="shared" si="68"/>
        <v>54.009010921380309</v>
      </c>
      <c r="P215" s="15"/>
      <c r="Q215" s="15">
        <v>0.27900000000000003</v>
      </c>
      <c r="R215" s="15">
        <v>-0.17899999999999999</v>
      </c>
      <c r="S215" s="15">
        <v>-0.92300000000000004</v>
      </c>
      <c r="T215" s="15"/>
      <c r="U215" s="16">
        <f t="shared" si="69"/>
        <v>0.44661016645459795</v>
      </c>
      <c r="V215" s="16">
        <f t="shared" si="70"/>
        <v>0.43894353465351388</v>
      </c>
      <c r="W215" s="16">
        <f t="shared" si="71"/>
        <v>0.11444629889188822</v>
      </c>
      <c r="X215" s="16">
        <f t="shared" si="72"/>
        <v>1</v>
      </c>
      <c r="Y215" s="22">
        <f t="shared" si="73"/>
        <v>-5.9600590139358978E-2</v>
      </c>
      <c r="Z215" s="23">
        <f t="shared" si="74"/>
        <v>-5.960059013935898E-4</v>
      </c>
    </row>
    <row r="216" spans="1:26">
      <c r="A216" s="2" t="s">
        <v>30</v>
      </c>
      <c r="B216" s="2">
        <v>2006</v>
      </c>
      <c r="C216" s="12">
        <v>77279.102992</v>
      </c>
      <c r="D216" s="12">
        <v>2468.9718079999898</v>
      </c>
      <c r="E216" s="12">
        <v>4752.5335358000002</v>
      </c>
      <c r="F216" s="12">
        <v>4641.5706790000004</v>
      </c>
      <c r="G216" s="12">
        <v>1094.075315</v>
      </c>
      <c r="H216" s="12">
        <v>22662.964868079998</v>
      </c>
      <c r="I216" s="12">
        <f t="shared" si="75"/>
        <v>41658.986786120018</v>
      </c>
      <c r="J216" s="15">
        <f t="shared" si="64"/>
        <v>3.1948763797835227</v>
      </c>
      <c r="K216" s="15">
        <f t="shared" si="65"/>
        <v>6.1498300986904395</v>
      </c>
      <c r="L216" s="15">
        <f t="shared" si="66"/>
        <v>6.0062429548134117</v>
      </c>
      <c r="M216" s="15">
        <f t="shared" si="67"/>
        <v>1.4157453601826353</v>
      </c>
      <c r="N216" s="15">
        <f t="shared" si="67"/>
        <v>29.326123092326899</v>
      </c>
      <c r="O216" s="15">
        <f t="shared" si="68"/>
        <v>53.907182114203103</v>
      </c>
      <c r="P216" s="15"/>
      <c r="Q216" s="15">
        <v>0.48199999999999998</v>
      </c>
      <c r="R216" s="15">
        <v>-0.14299999999999999</v>
      </c>
      <c r="S216" s="15">
        <v>-0.19800000000000001</v>
      </c>
      <c r="T216" s="15"/>
      <c r="U216" s="16">
        <f t="shared" si="69"/>
        <v>0.45313235936671903</v>
      </c>
      <c r="V216" s="16">
        <f t="shared" si="70"/>
        <v>0.44255255793552484</v>
      </c>
      <c r="W216" s="16">
        <f t="shared" si="71"/>
        <v>0.10431508269775613</v>
      </c>
      <c r="X216" s="16">
        <f t="shared" si="72"/>
        <v>1</v>
      </c>
      <c r="Y216" s="22">
        <f t="shared" si="73"/>
        <v>0.13447039505582281</v>
      </c>
      <c r="Z216" s="23">
        <f t="shared" si="74"/>
        <v>1.3447039505582281E-3</v>
      </c>
    </row>
    <row r="217" spans="1:26">
      <c r="A217" s="2" t="s">
        <v>30</v>
      </c>
      <c r="B217" s="2">
        <v>2007</v>
      </c>
      <c r="C217" s="12">
        <v>77279.102992</v>
      </c>
      <c r="D217" s="12">
        <v>2468.9718079999898</v>
      </c>
      <c r="E217" s="12">
        <v>4752.5335358000002</v>
      </c>
      <c r="F217" s="12">
        <v>4641.5706790000004</v>
      </c>
      <c r="G217" s="12">
        <v>1094.075315</v>
      </c>
      <c r="H217" s="12">
        <v>22662.964868079998</v>
      </c>
      <c r="I217" s="12">
        <f t="shared" si="75"/>
        <v>41658.986786120018</v>
      </c>
      <c r="J217" s="15">
        <f t="shared" si="64"/>
        <v>3.1948763797835227</v>
      </c>
      <c r="K217" s="15">
        <f t="shared" si="65"/>
        <v>6.1498300986904395</v>
      </c>
      <c r="L217" s="15">
        <f t="shared" si="66"/>
        <v>6.0062429548134117</v>
      </c>
      <c r="M217" s="15">
        <f>G217/$C217*100</f>
        <v>1.4157453601826353</v>
      </c>
      <c r="N217" s="15">
        <f>H217/$C217*100</f>
        <v>29.326123092326899</v>
      </c>
      <c r="O217" s="15">
        <f t="shared" si="68"/>
        <v>53.907182114203103</v>
      </c>
      <c r="P217" s="15"/>
      <c r="Q217" s="15">
        <v>9.5000000000000001E-2</v>
      </c>
      <c r="R217" s="15">
        <v>0.35199999999999998</v>
      </c>
      <c r="S217" s="15">
        <v>0.18</v>
      </c>
      <c r="T217" s="15"/>
      <c r="U217" s="16">
        <f t="shared" si="69"/>
        <v>0.45313235936671903</v>
      </c>
      <c r="V217" s="16">
        <f t="shared" si="70"/>
        <v>0.44255255793552484</v>
      </c>
      <c r="W217" s="16">
        <f t="shared" si="71"/>
        <v>0.10431508269775613</v>
      </c>
      <c r="X217" s="16">
        <f t="shared" si="72"/>
        <v>1</v>
      </c>
      <c r="Y217" s="22">
        <f t="shared" si="73"/>
        <v>0.21760278941873915</v>
      </c>
      <c r="Z217" s="23">
        <f t="shared" si="74"/>
        <v>2.1760278941873913E-3</v>
      </c>
    </row>
    <row r="218" spans="1:26">
      <c r="A218" s="2" t="s">
        <v>30</v>
      </c>
      <c r="B218" s="2">
        <v>2008</v>
      </c>
      <c r="C218" s="12">
        <v>77279.102992</v>
      </c>
      <c r="D218" s="12">
        <v>2468.9718079999898</v>
      </c>
      <c r="E218" s="12">
        <v>4752.5335358000002</v>
      </c>
      <c r="F218" s="12">
        <v>4641.5706790000004</v>
      </c>
      <c r="G218" s="12">
        <v>1094.075315</v>
      </c>
      <c r="H218" s="12">
        <v>22662.964868079998</v>
      </c>
      <c r="I218" s="12">
        <f t="shared" si="75"/>
        <v>41658.986786120018</v>
      </c>
      <c r="J218" s="15">
        <f t="shared" si="64"/>
        <v>3.1948763797835227</v>
      </c>
      <c r="K218" s="15">
        <f t="shared" si="65"/>
        <v>6.1498300986904395</v>
      </c>
      <c r="L218" s="15">
        <f t="shared" si="66"/>
        <v>6.0062429548134117</v>
      </c>
      <c r="M218" s="15">
        <f t="shared" si="67"/>
        <v>1.4157453601826353</v>
      </c>
      <c r="N218" s="15">
        <f t="shared" si="67"/>
        <v>29.326123092326899</v>
      </c>
      <c r="O218" s="15">
        <f t="shared" si="68"/>
        <v>53.907182114203103</v>
      </c>
      <c r="P218" s="15"/>
      <c r="Q218" s="15">
        <v>-1.829</v>
      </c>
      <c r="R218" s="15">
        <v>-0.66500000000000004</v>
      </c>
      <c r="S218" s="15">
        <v>-4.8000000000000001E-2</v>
      </c>
      <c r="T218" s="15"/>
      <c r="U218" s="16">
        <f t="shared" si="69"/>
        <v>0.45313235936671903</v>
      </c>
      <c r="V218" s="16">
        <f t="shared" si="70"/>
        <v>0.44255255793552484</v>
      </c>
      <c r="W218" s="16">
        <f t="shared" si="71"/>
        <v>0.10431508269775613</v>
      </c>
      <c r="X218" s="16">
        <f t="shared" si="72"/>
        <v>1</v>
      </c>
      <c r="Y218" s="22">
        <f t="shared" si="73"/>
        <v>-1.1280836602783453</v>
      </c>
      <c r="Z218" s="23">
        <f t="shared" si="74"/>
        <v>-1.1280836602783452E-2</v>
      </c>
    </row>
    <row r="219" spans="1:26">
      <c r="A219" s="84" t="s">
        <v>30</v>
      </c>
      <c r="B219" s="84">
        <v>2009</v>
      </c>
      <c r="C219" s="12">
        <v>77279.102992</v>
      </c>
      <c r="D219" s="12">
        <v>2468.9718079999898</v>
      </c>
      <c r="E219" s="12">
        <v>4752.5335358000002</v>
      </c>
      <c r="F219" s="12">
        <v>4641.5706790000004</v>
      </c>
      <c r="G219" s="12">
        <v>1094.075315</v>
      </c>
      <c r="H219" s="12">
        <v>22662.964868079998</v>
      </c>
      <c r="I219" s="12">
        <f>C219-D219-E219-F219-G219-H219</f>
        <v>41658.986786120018</v>
      </c>
      <c r="J219" s="15">
        <f t="shared" ref="J219:O219" si="76">D219/$C219*100</f>
        <v>3.1948763797835227</v>
      </c>
      <c r="K219" s="15">
        <f t="shared" si="76"/>
        <v>6.1498300986904395</v>
      </c>
      <c r="L219" s="15">
        <f t="shared" si="76"/>
        <v>6.0062429548134117</v>
      </c>
      <c r="M219" s="15">
        <f t="shared" si="76"/>
        <v>1.4157453601826353</v>
      </c>
      <c r="N219" s="15">
        <f>H219/$C219*100</f>
        <v>29.326123092326899</v>
      </c>
      <c r="O219" s="15">
        <f t="shared" si="76"/>
        <v>53.907182114203103</v>
      </c>
      <c r="P219" s="15"/>
      <c r="Q219" s="15">
        <v>-3.5544666644390799</v>
      </c>
      <c r="R219" s="15">
        <v>-2.3609630545673101</v>
      </c>
      <c r="S219" s="15">
        <v>-0.41432398403132997</v>
      </c>
      <c r="T219" s="15"/>
      <c r="U219" s="16">
        <f>K219/($K219+$L219+$M219)</f>
        <v>0.45313235936671903</v>
      </c>
      <c r="V219" s="16">
        <f>L219/($K219+$L219+$M219)</f>
        <v>0.44255255793552484</v>
      </c>
      <c r="W219" s="16">
        <f>M219/($K219+$L219+$M219)</f>
        <v>0.10431508269775613</v>
      </c>
      <c r="X219" s="16">
        <f>SUM(U219:W219)</f>
        <v>1</v>
      </c>
      <c r="Y219" s="22">
        <f>Q219*U219+V219*R219+W219*S219</f>
        <v>-2.6987143455955578</v>
      </c>
      <c r="Z219" s="23">
        <f>Y219/100</f>
        <v>-2.6987143455955577E-2</v>
      </c>
    </row>
    <row r="220" spans="1:26">
      <c r="C220" s="12"/>
      <c r="J220" s="15"/>
      <c r="K220" s="15"/>
      <c r="L220" s="15"/>
      <c r="M220" s="15"/>
      <c r="N220" s="15"/>
      <c r="O220" s="15"/>
      <c r="P220" s="15" t="s">
        <v>52</v>
      </c>
      <c r="Q220" s="15" t="s">
        <v>53</v>
      </c>
      <c r="R220" s="15" t="s">
        <v>54</v>
      </c>
      <c r="S220" s="15" t="s">
        <v>55</v>
      </c>
      <c r="T220" s="15" t="s">
        <v>56</v>
      </c>
      <c r="U220" s="16"/>
      <c r="V220" s="16"/>
      <c r="W220" s="16"/>
      <c r="X220" s="16"/>
      <c r="Y220" s="22"/>
      <c r="Z220" s="23"/>
    </row>
    <row r="221" spans="1:26">
      <c r="A221" s="2" t="s">
        <v>31</v>
      </c>
      <c r="B221" s="2">
        <v>1980</v>
      </c>
      <c r="C221" s="12">
        <v>5141.6597490000004</v>
      </c>
      <c r="D221" s="12">
        <v>12.951980000000001</v>
      </c>
      <c r="E221" s="12">
        <v>225.33069370000001</v>
      </c>
      <c r="F221" s="12">
        <v>231.38993574</v>
      </c>
      <c r="G221" s="12">
        <v>24.718432400000001</v>
      </c>
      <c r="H221" s="12">
        <v>2347.7823798899899</v>
      </c>
      <c r="I221" s="12">
        <f t="shared" si="75"/>
        <v>2299.4863272700113</v>
      </c>
      <c r="J221" s="15">
        <f t="shared" si="64"/>
        <v>0.25190270520174007</v>
      </c>
      <c r="K221" s="15">
        <f t="shared" si="65"/>
        <v>4.3824505062557764</v>
      </c>
      <c r="L221" s="15">
        <f t="shared" si="66"/>
        <v>4.5002965391672003</v>
      </c>
      <c r="M221" s="15">
        <f t="shared" si="67"/>
        <v>0.48074811649696347</v>
      </c>
      <c r="N221" s="15">
        <f t="shared" ref="N221:N249" si="77">H221/$C221*100</f>
        <v>45.661955370473692</v>
      </c>
      <c r="O221" s="15">
        <f t="shared" si="68"/>
        <v>44.722646762404644</v>
      </c>
      <c r="P221" s="15"/>
      <c r="Q221" s="15">
        <v>-2.5870000000000002</v>
      </c>
      <c r="R221" s="15">
        <v>9.0999999999999998E-2</v>
      </c>
      <c r="S221" s="15">
        <v>-6.4850000000000003</v>
      </c>
      <c r="T221" s="15"/>
      <c r="U221" s="16">
        <f t="shared" si="69"/>
        <v>0.46803575272603393</v>
      </c>
      <c r="V221" s="16">
        <f t="shared" si="70"/>
        <v>0.48062144117607847</v>
      </c>
      <c r="W221" s="16">
        <f t="shared" si="71"/>
        <v>5.1342806097887522E-2</v>
      </c>
      <c r="X221" s="16">
        <f t="shared" si="72"/>
        <v>1</v>
      </c>
      <c r="Y221" s="22">
        <f t="shared" si="73"/>
        <v>-1.5000300387000274</v>
      </c>
      <c r="Z221" s="23">
        <f t="shared" si="74"/>
        <v>-1.5000300387000273E-2</v>
      </c>
    </row>
    <row r="222" spans="1:26">
      <c r="A222" s="2" t="s">
        <v>31</v>
      </c>
      <c r="B222" s="2">
        <v>1981</v>
      </c>
      <c r="C222" s="12">
        <v>4249.8734299999896</v>
      </c>
      <c r="D222" s="12">
        <v>9.8852030000000006</v>
      </c>
      <c r="E222" s="12">
        <v>233.31339219</v>
      </c>
      <c r="F222" s="12">
        <v>221.367921569999</v>
      </c>
      <c r="G222" s="12">
        <v>26.749099789999899</v>
      </c>
      <c r="H222" s="12">
        <v>1847.93869541</v>
      </c>
      <c r="I222" s="12">
        <f t="shared" si="75"/>
        <v>1910.619118039991</v>
      </c>
      <c r="J222" s="15">
        <f t="shared" si="64"/>
        <v>0.23259993886453281</v>
      </c>
      <c r="K222" s="15">
        <f t="shared" si="65"/>
        <v>5.4898903704527635</v>
      </c>
      <c r="L222" s="15">
        <f t="shared" si="66"/>
        <v>5.208812102670068</v>
      </c>
      <c r="M222" s="15">
        <f t="shared" si="67"/>
        <v>0.62940932784438153</v>
      </c>
      <c r="N222" s="15">
        <f t="shared" si="77"/>
        <v>43.482205431468685</v>
      </c>
      <c r="O222" s="15">
        <f t="shared" si="68"/>
        <v>44.957082828699576</v>
      </c>
      <c r="P222" s="15"/>
      <c r="Q222" s="15">
        <v>-1.712</v>
      </c>
      <c r="R222" s="15">
        <v>-2.081</v>
      </c>
      <c r="S222" s="15">
        <v>-5.2930000000000001</v>
      </c>
      <c r="T222" s="15"/>
      <c r="U222" s="16">
        <f t="shared" ref="U222:U251" si="78">K222/($K222+$L222+$M222)</f>
        <v>0.48462536977998638</v>
      </c>
      <c r="V222" s="16">
        <f t="shared" ref="V222:V251" si="79">L222/($K222+$L222+$M222)</f>
        <v>0.45981291447223627</v>
      </c>
      <c r="W222" s="16">
        <f t="shared" ref="W222:W251" si="80">M222/($K222+$L222+$M222)</f>
        <v>5.5561715747777261E-2</v>
      </c>
      <c r="X222" s="16">
        <f t="shared" si="72"/>
        <v>0.99999999999999989</v>
      </c>
      <c r="Y222" s="22">
        <f t="shared" si="73"/>
        <v>-2.0806374695330452</v>
      </c>
      <c r="Z222" s="23">
        <f t="shared" si="74"/>
        <v>-2.0806374695330452E-2</v>
      </c>
    </row>
    <row r="223" spans="1:26">
      <c r="A223" s="2" t="s">
        <v>31</v>
      </c>
      <c r="B223" s="2">
        <v>1982</v>
      </c>
      <c r="C223" s="12">
        <v>4297.0739979999898</v>
      </c>
      <c r="D223" s="12">
        <v>2.4058359999999999</v>
      </c>
      <c r="E223" s="12">
        <v>222.11537866</v>
      </c>
      <c r="F223" s="12">
        <v>215.05216861</v>
      </c>
      <c r="G223" s="12">
        <v>29.06527728</v>
      </c>
      <c r="H223" s="12">
        <v>2043.2176788899999</v>
      </c>
      <c r="I223" s="12">
        <f t="shared" si="75"/>
        <v>1785.2176585599902</v>
      </c>
      <c r="J223" s="15">
        <f t="shared" si="64"/>
        <v>5.5987772170545839E-2</v>
      </c>
      <c r="K223" s="15">
        <f t="shared" si="65"/>
        <v>5.1689912429569596</v>
      </c>
      <c r="L223" s="15">
        <f t="shared" si="66"/>
        <v>5.0046186942578341</v>
      </c>
      <c r="M223" s="15">
        <f t="shared" si="67"/>
        <v>0.67639694577119236</v>
      </c>
      <c r="N223" s="15">
        <f t="shared" si="77"/>
        <v>47.549045695768463</v>
      </c>
      <c r="O223" s="15">
        <f t="shared" si="68"/>
        <v>41.544959649075011</v>
      </c>
      <c r="P223" s="15"/>
      <c r="Q223" s="15">
        <v>-6.3550000000000004</v>
      </c>
      <c r="R223" s="15">
        <v>-1.56</v>
      </c>
      <c r="S223" s="15">
        <v>-4.7359999999999998</v>
      </c>
      <c r="T223" s="15"/>
      <c r="U223" s="16">
        <f t="shared" si="78"/>
        <v>0.47640442063336491</v>
      </c>
      <c r="V223" s="16">
        <f t="shared" si="79"/>
        <v>0.46125488658496905</v>
      </c>
      <c r="W223" s="16">
        <f t="shared" si="80"/>
        <v>6.2340692781666145E-2</v>
      </c>
      <c r="X223" s="16">
        <f t="shared" si="72"/>
        <v>1</v>
      </c>
      <c r="Y223" s="22">
        <f t="shared" si="73"/>
        <v>-4.0423532372115565</v>
      </c>
      <c r="Z223" s="23">
        <f t="shared" si="74"/>
        <v>-4.0423532372115566E-2</v>
      </c>
    </row>
    <row r="224" spans="1:26">
      <c r="A224" s="2" t="s">
        <v>31</v>
      </c>
      <c r="B224" s="2">
        <v>1983</v>
      </c>
      <c r="C224" s="12">
        <v>4412.22678</v>
      </c>
      <c r="D224" s="12">
        <v>4.6032580000000003</v>
      </c>
      <c r="E224" s="12">
        <v>179.12338577</v>
      </c>
      <c r="F224" s="12">
        <v>219.18591724999899</v>
      </c>
      <c r="G224" s="12">
        <v>23.9556956099999</v>
      </c>
      <c r="H224" s="12">
        <v>2291.9736200000002</v>
      </c>
      <c r="I224" s="12">
        <f t="shared" si="75"/>
        <v>1693.3849033700008</v>
      </c>
      <c r="J224" s="15">
        <f t="shared" si="64"/>
        <v>0.10432958751952455</v>
      </c>
      <c r="K224" s="15">
        <f t="shared" si="65"/>
        <v>4.0597048769555766</v>
      </c>
      <c r="L224" s="15">
        <f t="shared" si="66"/>
        <v>4.9676938239788075</v>
      </c>
      <c r="M224" s="15">
        <f t="shared" si="67"/>
        <v>0.54293890147686152</v>
      </c>
      <c r="N224" s="15">
        <f t="shared" si="77"/>
        <v>51.945961399563423</v>
      </c>
      <c r="O224" s="15">
        <f t="shared" si="68"/>
        <v>38.379371410505804</v>
      </c>
      <c r="P224" s="15"/>
      <c r="Q224" s="15">
        <v>-4.9610000000000003</v>
      </c>
      <c r="R224" s="15">
        <v>-0.36499999999999999</v>
      </c>
      <c r="S224" s="15">
        <v>-4.43</v>
      </c>
      <c r="T224" s="15"/>
      <c r="U224" s="16">
        <f t="shared" si="78"/>
        <v>0.42419662143713027</v>
      </c>
      <c r="V224" s="16">
        <f t="shared" si="79"/>
        <v>0.51907195235486747</v>
      </c>
      <c r="W224" s="16">
        <f t="shared" si="80"/>
        <v>5.6731426208002117E-2</v>
      </c>
      <c r="X224" s="16">
        <f t="shared" si="72"/>
        <v>0.99999999999999978</v>
      </c>
      <c r="Y224" s="22">
        <f t="shared" si="73"/>
        <v>-2.5452209196605797</v>
      </c>
      <c r="Z224" s="23">
        <f t="shared" si="74"/>
        <v>-2.5452209196605798E-2</v>
      </c>
    </row>
    <row r="225" spans="1:26">
      <c r="A225" s="2" t="s">
        <v>31</v>
      </c>
      <c r="B225" s="2">
        <v>1984</v>
      </c>
      <c r="C225" s="12">
        <v>4864.4499589999896</v>
      </c>
      <c r="D225" s="12">
        <v>26.4409759999999</v>
      </c>
      <c r="E225" s="12">
        <v>326.17063601999899</v>
      </c>
      <c r="F225" s="12">
        <v>325.54648799</v>
      </c>
      <c r="G225" s="12">
        <v>55.869881110000001</v>
      </c>
      <c r="H225" s="12">
        <v>2536.2337069700002</v>
      </c>
      <c r="I225" s="12">
        <f t="shared" si="75"/>
        <v>1594.1882709099905</v>
      </c>
      <c r="J225" s="15">
        <f t="shared" si="64"/>
        <v>0.54355530888091419</v>
      </c>
      <c r="K225" s="15">
        <f t="shared" si="65"/>
        <v>6.7051904895543748</v>
      </c>
      <c r="L225" s="15">
        <f t="shared" si="66"/>
        <v>6.6923596857582703</v>
      </c>
      <c r="M225" s="15">
        <f t="shared" si="67"/>
        <v>1.1485343991797474</v>
      </c>
      <c r="N225" s="15">
        <f t="shared" si="77"/>
        <v>52.13813952957976</v>
      </c>
      <c r="O225" s="15">
        <f t="shared" si="68"/>
        <v>32.772220587046931</v>
      </c>
      <c r="P225" s="15"/>
      <c r="Q225" s="15">
        <v>-1.113</v>
      </c>
      <c r="R225" s="15">
        <v>-0.76700000000000002</v>
      </c>
      <c r="S225" s="15">
        <v>-3.0670000000000002</v>
      </c>
      <c r="T225" s="15"/>
      <c r="U225" s="16">
        <f t="shared" si="78"/>
        <v>0.4609618798252012</v>
      </c>
      <c r="V225" s="16">
        <f t="shared" si="79"/>
        <v>0.46007980027105067</v>
      </c>
      <c r="W225" s="16">
        <f t="shared" si="80"/>
        <v>7.8958319903748214E-2</v>
      </c>
      <c r="X225" s="16">
        <f t="shared" si="72"/>
        <v>1</v>
      </c>
      <c r="Y225" s="22">
        <f t="shared" si="73"/>
        <v>-1.1080969461981405</v>
      </c>
      <c r="Z225" s="23">
        <f t="shared" si="74"/>
        <v>-1.1080969461981404E-2</v>
      </c>
    </row>
    <row r="226" spans="1:26">
      <c r="A226" s="2" t="s">
        <v>31</v>
      </c>
      <c r="B226" s="2">
        <v>1985</v>
      </c>
      <c r="C226" s="12">
        <v>4536.4427850000002</v>
      </c>
      <c r="D226" s="12">
        <v>46.696418000000001</v>
      </c>
      <c r="E226" s="12">
        <v>325.599687579999</v>
      </c>
      <c r="F226" s="12">
        <v>329.25382624000002</v>
      </c>
      <c r="G226" s="12">
        <v>38.334987660000003</v>
      </c>
      <c r="H226" s="12">
        <v>2313.33732547</v>
      </c>
      <c r="I226" s="12">
        <f t="shared" si="75"/>
        <v>1483.2205400500006</v>
      </c>
      <c r="J226" s="15">
        <f t="shared" si="64"/>
        <v>1.0293619960204126</v>
      </c>
      <c r="K226" s="15">
        <f t="shared" si="65"/>
        <v>7.1774229944354726</v>
      </c>
      <c r="L226" s="15">
        <f t="shared" si="66"/>
        <v>7.2579737438482868</v>
      </c>
      <c r="M226" s="15">
        <f t="shared" si="67"/>
        <v>0.845045104211537</v>
      </c>
      <c r="N226" s="15">
        <f t="shared" si="77"/>
        <v>50.994522252527432</v>
      </c>
      <c r="O226" s="15">
        <f t="shared" si="68"/>
        <v>32.695673908956849</v>
      </c>
      <c r="P226" s="15"/>
      <c r="Q226" s="15">
        <v>-0.44400000000000001</v>
      </c>
      <c r="R226" s="15">
        <v>-0.746</v>
      </c>
      <c r="S226" s="15">
        <v>-0.51300000000000001</v>
      </c>
      <c r="T226" s="15"/>
      <c r="U226" s="16">
        <f t="shared" si="78"/>
        <v>0.4697130533539205</v>
      </c>
      <c r="V226" s="16">
        <f t="shared" si="79"/>
        <v>0.47498454682532004</v>
      </c>
      <c r="W226" s="16">
        <f t="shared" si="80"/>
        <v>5.5302399820759442E-2</v>
      </c>
      <c r="X226" s="16">
        <f t="shared" si="72"/>
        <v>1</v>
      </c>
      <c r="Y226" s="22">
        <f t="shared" si="73"/>
        <v>-0.59126119872887906</v>
      </c>
      <c r="Z226" s="23">
        <f t="shared" si="74"/>
        <v>-5.9126119872887906E-3</v>
      </c>
    </row>
    <row r="227" spans="1:26">
      <c r="A227" s="2" t="s">
        <v>31</v>
      </c>
      <c r="B227" s="2">
        <v>1986</v>
      </c>
      <c r="C227" s="12">
        <v>5660.4010619999899</v>
      </c>
      <c r="D227" s="12">
        <v>29.122492000000001</v>
      </c>
      <c r="E227" s="12">
        <v>348.52361514</v>
      </c>
      <c r="F227" s="12">
        <v>395.15122825999902</v>
      </c>
      <c r="G227" s="12">
        <v>49.985202020000003</v>
      </c>
      <c r="H227" s="12">
        <v>3337.1424496899899</v>
      </c>
      <c r="I227" s="12">
        <f t="shared" si="75"/>
        <v>1500.4760748900007</v>
      </c>
      <c r="J227" s="15">
        <f t="shared" si="64"/>
        <v>0.51449520415626082</v>
      </c>
      <c r="K227" s="15">
        <f t="shared" si="65"/>
        <v>6.157224750022503</v>
      </c>
      <c r="L227" s="15">
        <f t="shared" si="66"/>
        <v>6.9809757989194532</v>
      </c>
      <c r="M227" s="15">
        <f t="shared" si="67"/>
        <v>0.88306820439926093</v>
      </c>
      <c r="N227" s="15">
        <f t="shared" si="77"/>
        <v>58.955936392798236</v>
      </c>
      <c r="O227" s="15">
        <f t="shared" si="68"/>
        <v>26.508299649704281</v>
      </c>
      <c r="P227" s="15"/>
      <c r="Q227" s="15">
        <v>-0.38600000000000001</v>
      </c>
      <c r="R227" s="15">
        <v>-0.55100000000000005</v>
      </c>
      <c r="S227" s="15">
        <v>-1.5640000000000001</v>
      </c>
      <c r="T227" s="15"/>
      <c r="U227" s="16">
        <f t="shared" si="78"/>
        <v>0.43913463598329922</v>
      </c>
      <c r="V227" s="16">
        <f t="shared" si="79"/>
        <v>0.49788474365102742</v>
      </c>
      <c r="W227" s="16">
        <f t="shared" si="80"/>
        <v>6.2980620365673326E-2</v>
      </c>
      <c r="X227" s="16">
        <f t="shared" si="72"/>
        <v>1</v>
      </c>
      <c r="Y227" s="22">
        <f t="shared" si="73"/>
        <v>-0.54234215349318282</v>
      </c>
      <c r="Z227" s="23">
        <f t="shared" si="74"/>
        <v>-5.4234215349318283E-3</v>
      </c>
    </row>
    <row r="228" spans="1:26">
      <c r="A228" s="2" t="s">
        <v>31</v>
      </c>
      <c r="B228" s="2">
        <v>1987</v>
      </c>
      <c r="C228" s="12">
        <v>6489.5310129999898</v>
      </c>
      <c r="D228" s="12">
        <v>21.127513</v>
      </c>
      <c r="E228" s="12">
        <v>398.47185589999998</v>
      </c>
      <c r="F228" s="12">
        <v>504.57397271999997</v>
      </c>
      <c r="G228" s="12">
        <v>54.150839910000002</v>
      </c>
      <c r="H228" s="12">
        <v>4068.3442915400001</v>
      </c>
      <c r="I228" s="12">
        <f t="shared" si="75"/>
        <v>1442.862539929989</v>
      </c>
      <c r="J228" s="15">
        <f t="shared" si="64"/>
        <v>0.32556301769229307</v>
      </c>
      <c r="K228" s="15">
        <f t="shared" si="65"/>
        <v>6.1402257744322553</v>
      </c>
      <c r="L228" s="15">
        <f t="shared" si="66"/>
        <v>7.7751993435153457</v>
      </c>
      <c r="M228" s="15">
        <f t="shared" si="67"/>
        <v>0.83443379500804749</v>
      </c>
      <c r="N228" s="15">
        <f t="shared" si="77"/>
        <v>62.690882952715569</v>
      </c>
      <c r="O228" s="15">
        <f t="shared" si="68"/>
        <v>22.233695116636486</v>
      </c>
      <c r="P228" s="15"/>
      <c r="Q228" s="15">
        <v>-0.308</v>
      </c>
      <c r="R228" s="15">
        <v>0.32700000000000001</v>
      </c>
      <c r="S228" s="15">
        <v>-1.5429999999999999</v>
      </c>
      <c r="T228" s="15"/>
      <c r="U228" s="16">
        <f t="shared" si="78"/>
        <v>0.41629047509321881</v>
      </c>
      <c r="V228" s="16">
        <f t="shared" si="79"/>
        <v>0.52713720106745843</v>
      </c>
      <c r="W228" s="16">
        <f t="shared" si="80"/>
        <v>5.6572323839322716E-2</v>
      </c>
      <c r="X228" s="16">
        <f t="shared" si="72"/>
        <v>1</v>
      </c>
      <c r="Y228" s="22">
        <f t="shared" si="73"/>
        <v>-4.3134697263727428E-2</v>
      </c>
      <c r="Z228" s="23">
        <f t="shared" si="74"/>
        <v>-4.3134697263727431E-4</v>
      </c>
    </row>
    <row r="229" spans="1:26">
      <c r="A229" s="2" t="s">
        <v>31</v>
      </c>
      <c r="B229" s="2">
        <v>1988</v>
      </c>
      <c r="C229" s="12">
        <v>5430.2875160000003</v>
      </c>
      <c r="D229" s="12">
        <v>21.040538000000002</v>
      </c>
      <c r="E229" s="12">
        <v>320.76010788999901</v>
      </c>
      <c r="F229" s="12">
        <v>413.86850492000002</v>
      </c>
      <c r="G229" s="12">
        <v>67.211748540000002</v>
      </c>
      <c r="H229" s="12">
        <v>3319.3415214299998</v>
      </c>
      <c r="I229" s="12">
        <f t="shared" si="75"/>
        <v>1288.0650952200008</v>
      </c>
      <c r="J229" s="15">
        <f t="shared" si="64"/>
        <v>0.38746637149516266</v>
      </c>
      <c r="K229" s="15">
        <f t="shared" si="65"/>
        <v>5.9068715412379094</v>
      </c>
      <c r="L229" s="15">
        <f t="shared" si="66"/>
        <v>7.6214841976702434</v>
      </c>
      <c r="M229" s="15">
        <f t="shared" si="67"/>
        <v>1.2377198876111959</v>
      </c>
      <c r="N229" s="15">
        <f t="shared" si="77"/>
        <v>61.126441494115532</v>
      </c>
      <c r="O229" s="15">
        <f t="shared" si="68"/>
        <v>23.720016507869943</v>
      </c>
      <c r="P229" s="15"/>
      <c r="Q229" s="15">
        <v>0.69499999999999995</v>
      </c>
      <c r="R229" s="15">
        <v>1.986</v>
      </c>
      <c r="S229" s="15">
        <v>1.0820000000000001</v>
      </c>
      <c r="T229" s="15"/>
      <c r="U229" s="16">
        <f t="shared" si="78"/>
        <v>0.40002988543749413</v>
      </c>
      <c r="V229" s="16">
        <f t="shared" si="79"/>
        <v>0.5161482570211362</v>
      </c>
      <c r="W229" s="16">
        <f t="shared" si="80"/>
        <v>8.3821857541369671E-2</v>
      </c>
      <c r="X229" s="16">
        <f t="shared" si="72"/>
        <v>1</v>
      </c>
      <c r="Y229" s="22">
        <f t="shared" si="73"/>
        <v>1.3937864586827968</v>
      </c>
      <c r="Z229" s="23">
        <f t="shared" si="74"/>
        <v>1.3937864586827968E-2</v>
      </c>
    </row>
    <row r="230" spans="1:26">
      <c r="A230" s="2" t="s">
        <v>31</v>
      </c>
      <c r="B230" s="2">
        <v>1989</v>
      </c>
      <c r="C230" s="12">
        <v>7543.195146</v>
      </c>
      <c r="D230" s="12">
        <v>24.215212000000001</v>
      </c>
      <c r="E230" s="12">
        <v>416.81981547999999</v>
      </c>
      <c r="F230" s="12">
        <v>543.36278095</v>
      </c>
      <c r="G230" s="12">
        <v>92.892553969999895</v>
      </c>
      <c r="H230" s="12">
        <v>4672.4869228699899</v>
      </c>
      <c r="I230" s="12">
        <f t="shared" si="75"/>
        <v>1793.4178607300091</v>
      </c>
      <c r="J230" s="15">
        <f t="shared" si="64"/>
        <v>0.32102062231335515</v>
      </c>
      <c r="K230" s="15">
        <f t="shared" si="65"/>
        <v>5.5257726654603507</v>
      </c>
      <c r="L230" s="15">
        <f t="shared" si="66"/>
        <v>7.2033504427912618</v>
      </c>
      <c r="M230" s="15">
        <f t="shared" si="67"/>
        <v>1.2314748879227777</v>
      </c>
      <c r="N230" s="15">
        <f t="shared" si="77"/>
        <v>61.943073623750976</v>
      </c>
      <c r="O230" s="15">
        <f t="shared" si="68"/>
        <v>23.775307757761261</v>
      </c>
      <c r="P230" s="15"/>
      <c r="Q230" s="15">
        <v>1.2529999999999999</v>
      </c>
      <c r="R230" s="15">
        <v>2.0760000000000001</v>
      </c>
      <c r="S230" s="15">
        <v>1.9550000000000001</v>
      </c>
      <c r="T230" s="15"/>
      <c r="U230" s="16">
        <f t="shared" si="78"/>
        <v>0.39581203233375623</v>
      </c>
      <c r="V230" s="16">
        <f t="shared" si="79"/>
        <v>0.51597721277879283</v>
      </c>
      <c r="W230" s="16">
        <f t="shared" si="80"/>
        <v>8.8210754887450921E-2</v>
      </c>
      <c r="X230" s="16">
        <f t="shared" si="72"/>
        <v>1</v>
      </c>
      <c r="Y230" s="22">
        <f t="shared" si="73"/>
        <v>1.739573196047937</v>
      </c>
      <c r="Z230" s="23">
        <f t="shared" si="74"/>
        <v>1.7395731960479371E-2</v>
      </c>
    </row>
    <row r="231" spans="1:26">
      <c r="A231" s="2" t="s">
        <v>31</v>
      </c>
      <c r="B231" s="2">
        <v>1990</v>
      </c>
      <c r="C231" s="12">
        <v>8059.6503190000003</v>
      </c>
      <c r="D231" s="12">
        <v>32.9897279999999</v>
      </c>
      <c r="E231" s="12">
        <v>435.48225812999902</v>
      </c>
      <c r="F231" s="12">
        <v>585.39205718999995</v>
      </c>
      <c r="G231" s="12">
        <v>83.037877600000002</v>
      </c>
      <c r="H231" s="12">
        <v>4981.2308636899998</v>
      </c>
      <c r="I231" s="12">
        <f t="shared" si="75"/>
        <v>1941.5175343900028</v>
      </c>
      <c r="J231" s="15">
        <f t="shared" si="64"/>
        <v>0.40931959445224531</v>
      </c>
      <c r="K231" s="15">
        <f t="shared" si="65"/>
        <v>5.4032401021590646</v>
      </c>
      <c r="L231" s="15">
        <f t="shared" si="66"/>
        <v>7.2632438631981779</v>
      </c>
      <c r="M231" s="15">
        <f t="shared" si="67"/>
        <v>1.0302913192678427</v>
      </c>
      <c r="N231" s="15">
        <f t="shared" si="77"/>
        <v>61.804553132375162</v>
      </c>
      <c r="O231" s="15">
        <f t="shared" si="68"/>
        <v>24.089351988547516</v>
      </c>
      <c r="P231" s="15"/>
      <c r="Q231" s="15">
        <v>0.14099999999999999</v>
      </c>
      <c r="R231" s="15">
        <v>1.377</v>
      </c>
      <c r="S231" s="15">
        <v>3.3730000000000002</v>
      </c>
      <c r="T231" s="15"/>
      <c r="U231" s="16">
        <f t="shared" si="78"/>
        <v>0.3944899430615843</v>
      </c>
      <c r="V231" s="16">
        <f t="shared" si="79"/>
        <v>0.53028860532970268</v>
      </c>
      <c r="W231" s="16">
        <f t="shared" si="80"/>
        <v>7.5221451608713047E-2</v>
      </c>
      <c r="X231" s="16">
        <f t="shared" si="72"/>
        <v>1</v>
      </c>
      <c r="Y231" s="22">
        <f t="shared" si="73"/>
        <v>1.0395524477868729</v>
      </c>
      <c r="Z231" s="23">
        <f t="shared" si="74"/>
        <v>1.0395524477868729E-2</v>
      </c>
    </row>
    <row r="232" spans="1:26">
      <c r="A232" s="2" t="s">
        <v>31</v>
      </c>
      <c r="B232" s="2">
        <v>1991</v>
      </c>
      <c r="C232" s="12">
        <v>8647.1496790000001</v>
      </c>
      <c r="D232" s="12">
        <v>25.475424</v>
      </c>
      <c r="E232" s="12">
        <v>472.09022542000002</v>
      </c>
      <c r="F232" s="12">
        <v>586.02076307000004</v>
      </c>
      <c r="G232" s="12">
        <v>66.279794920000001</v>
      </c>
      <c r="H232" s="12">
        <v>5400.9276910299895</v>
      </c>
      <c r="I232" s="12">
        <f t="shared" si="75"/>
        <v>2096.3557805600103</v>
      </c>
      <c r="J232" s="15">
        <f t="shared" si="64"/>
        <v>0.2946106514366027</v>
      </c>
      <c r="K232" s="15">
        <f t="shared" si="65"/>
        <v>5.4594894612093139</v>
      </c>
      <c r="L232" s="15">
        <f t="shared" si="66"/>
        <v>6.7770396584342514</v>
      </c>
      <c r="M232" s="15">
        <f t="shared" si="67"/>
        <v>0.76649297607237588</v>
      </c>
      <c r="N232" s="15">
        <f t="shared" si="77"/>
        <v>62.459051728298284</v>
      </c>
      <c r="O232" s="15">
        <f t="shared" si="68"/>
        <v>24.243315524549164</v>
      </c>
      <c r="P232" s="15"/>
      <c r="Q232" s="15">
        <v>-2.7490000000000001</v>
      </c>
      <c r="R232" s="15">
        <v>-1.67</v>
      </c>
      <c r="S232" s="15">
        <v>3.097</v>
      </c>
      <c r="T232" s="15"/>
      <c r="U232" s="16">
        <f t="shared" si="78"/>
        <v>0.41986312266654013</v>
      </c>
      <c r="V232" s="16">
        <f t="shared" si="79"/>
        <v>0.5211895825868863</v>
      </c>
      <c r="W232" s="16">
        <f t="shared" si="80"/>
        <v>5.8947294746573529E-2</v>
      </c>
      <c r="X232" s="16">
        <f t="shared" si="72"/>
        <v>1</v>
      </c>
      <c r="Y232" s="22">
        <f t="shared" si="73"/>
        <v>-1.8420305553002809</v>
      </c>
      <c r="Z232" s="23">
        <f t="shared" si="74"/>
        <v>-1.8420305553002808E-2</v>
      </c>
    </row>
    <row r="233" spans="1:26">
      <c r="A233" s="2" t="s">
        <v>31</v>
      </c>
      <c r="B233" s="2">
        <v>1992</v>
      </c>
      <c r="C233" s="12">
        <v>9838.2603209999907</v>
      </c>
      <c r="D233" s="12">
        <v>18.655515999999899</v>
      </c>
      <c r="E233" s="12">
        <v>390.57499966</v>
      </c>
      <c r="F233" s="12">
        <v>675.90262110000003</v>
      </c>
      <c r="G233" s="12">
        <v>84.519310590000003</v>
      </c>
      <c r="H233" s="12">
        <v>6303.0104929600002</v>
      </c>
      <c r="I233" s="12">
        <f t="shared" si="75"/>
        <v>2365.5973806899892</v>
      </c>
      <c r="J233" s="15">
        <f t="shared" si="64"/>
        <v>0.18962210178743974</v>
      </c>
      <c r="K233" s="15">
        <f t="shared" si="65"/>
        <v>3.9699600022405259</v>
      </c>
      <c r="L233" s="15">
        <f t="shared" si="66"/>
        <v>6.8701436945846055</v>
      </c>
      <c r="M233" s="15">
        <f t="shared" si="67"/>
        <v>0.85908796710320434</v>
      </c>
      <c r="N233" s="15">
        <f t="shared" si="77"/>
        <v>64.066311393550762</v>
      </c>
      <c r="O233" s="15">
        <f t="shared" si="68"/>
        <v>24.044874840733456</v>
      </c>
      <c r="P233" s="15"/>
      <c r="Q233" s="15">
        <v>-1.9630000000000001</v>
      </c>
      <c r="R233" s="15">
        <v>-3.0960000000000001</v>
      </c>
      <c r="S233" s="15">
        <v>1.2</v>
      </c>
      <c r="T233" s="15"/>
      <c r="U233" s="16">
        <f t="shared" si="78"/>
        <v>0.33933626495589009</v>
      </c>
      <c r="V233" s="16">
        <f t="shared" si="79"/>
        <v>0.58723233980062517</v>
      </c>
      <c r="W233" s="16">
        <f t="shared" si="80"/>
        <v>7.3431395243484812E-2</v>
      </c>
      <c r="X233" s="16">
        <f t="shared" si="72"/>
        <v>1</v>
      </c>
      <c r="Y233" s="22">
        <f t="shared" si="73"/>
        <v>-2.3960707378389663</v>
      </c>
      <c r="Z233" s="23">
        <f t="shared" si="74"/>
        <v>-2.3960707378389665E-2</v>
      </c>
    </row>
    <row r="234" spans="1:26">
      <c r="A234" s="2" t="s">
        <v>31</v>
      </c>
      <c r="B234" s="2">
        <v>1993</v>
      </c>
      <c r="C234" s="12">
        <v>8783.7059869999903</v>
      </c>
      <c r="D234" s="12">
        <v>43.979599999999898</v>
      </c>
      <c r="E234" s="12">
        <v>347.67194907999902</v>
      </c>
      <c r="F234" s="12">
        <v>985.39346214</v>
      </c>
      <c r="G234" s="12">
        <v>72.946424140000005</v>
      </c>
      <c r="H234" s="12">
        <v>4587.8478471600001</v>
      </c>
      <c r="I234" s="12">
        <f t="shared" si="75"/>
        <v>2745.8667044799904</v>
      </c>
      <c r="J234" s="15">
        <f t="shared" si="64"/>
        <v>0.500695265359409</v>
      </c>
      <c r="K234" s="15">
        <f t="shared" si="65"/>
        <v>3.9581464770628529</v>
      </c>
      <c r="L234" s="15">
        <f t="shared" si="66"/>
        <v>11.218424929049268</v>
      </c>
      <c r="M234" s="15">
        <f t="shared" si="67"/>
        <v>0.83047433791570147</v>
      </c>
      <c r="N234" s="15">
        <f t="shared" si="77"/>
        <v>52.231345789010696</v>
      </c>
      <c r="O234" s="15">
        <f t="shared" si="68"/>
        <v>31.260913201602058</v>
      </c>
      <c r="P234" s="15"/>
      <c r="Q234" s="15">
        <v>-1.7509999999999999</v>
      </c>
      <c r="R234" s="15">
        <v>-3.0550000000000002</v>
      </c>
      <c r="S234" s="15">
        <v>-0.68600000000000005</v>
      </c>
      <c r="T234" s="15"/>
      <c r="U234" s="16">
        <f t="shared" si="78"/>
        <v>0.24727526492761004</v>
      </c>
      <c r="V234" s="16">
        <f t="shared" si="79"/>
        <v>0.7008429355700958</v>
      </c>
      <c r="W234" s="16">
        <f t="shared" si="80"/>
        <v>5.1881799502294088E-2</v>
      </c>
      <c r="X234" s="16">
        <f t="shared" si="72"/>
        <v>0.99999999999999989</v>
      </c>
      <c r="Y234" s="22">
        <f t="shared" si="73"/>
        <v>-2.6096450715134614</v>
      </c>
      <c r="Z234" s="23">
        <f t="shared" si="74"/>
        <v>-2.6096450715134615E-2</v>
      </c>
    </row>
    <row r="235" spans="1:26">
      <c r="A235" s="2" t="s">
        <v>31</v>
      </c>
      <c r="B235" s="2">
        <v>1994</v>
      </c>
      <c r="C235" s="12">
        <v>9399.5358990000004</v>
      </c>
      <c r="D235" s="12">
        <v>17.303560000000001</v>
      </c>
      <c r="E235" s="12">
        <v>461.10847654000003</v>
      </c>
      <c r="F235" s="12">
        <v>529.97083631999897</v>
      </c>
      <c r="G235" s="12">
        <v>84.406657920000001</v>
      </c>
      <c r="H235" s="12">
        <v>5194.60039005</v>
      </c>
      <c r="I235" s="12">
        <f t="shared" si="75"/>
        <v>3112.1459781700014</v>
      </c>
      <c r="J235" s="15">
        <f t="shared" si="64"/>
        <v>0.18408951448167662</v>
      </c>
      <c r="K235" s="15">
        <f t="shared" si="65"/>
        <v>4.9056515289127898</v>
      </c>
      <c r="L235" s="15">
        <f t="shared" si="66"/>
        <v>5.6382659954134713</v>
      </c>
      <c r="M235" s="15">
        <f t="shared" si="67"/>
        <v>0.89798750520203741</v>
      </c>
      <c r="N235" s="15">
        <f t="shared" si="77"/>
        <v>55.264434817496088</v>
      </c>
      <c r="O235" s="15">
        <f t="shared" si="68"/>
        <v>33.109570638493942</v>
      </c>
      <c r="P235" s="15"/>
      <c r="Q235" s="15">
        <v>-0.53500000000000003</v>
      </c>
      <c r="R235" s="15">
        <v>-1.349</v>
      </c>
      <c r="S235" s="15">
        <v>-1.181</v>
      </c>
      <c r="T235" s="15"/>
      <c r="U235" s="16">
        <f t="shared" si="78"/>
        <v>0.42874429706003503</v>
      </c>
      <c r="V235" s="16">
        <f t="shared" si="79"/>
        <v>0.49277336080510303</v>
      </c>
      <c r="W235" s="16">
        <f t="shared" si="80"/>
        <v>7.8482342134861938E-2</v>
      </c>
      <c r="X235" s="16">
        <f t="shared" si="72"/>
        <v>1</v>
      </c>
      <c r="Y235" s="22">
        <f t="shared" si="73"/>
        <v>-0.9868171087144747</v>
      </c>
      <c r="Z235" s="23">
        <f t="shared" si="74"/>
        <v>-9.8681710871447465E-3</v>
      </c>
    </row>
    <row r="236" spans="1:26">
      <c r="A236" s="2" t="s">
        <v>31</v>
      </c>
      <c r="B236" s="2">
        <v>1995</v>
      </c>
      <c r="C236" s="12">
        <v>10954.619994000001</v>
      </c>
      <c r="D236" s="12">
        <v>16.542669</v>
      </c>
      <c r="E236" s="12">
        <v>371.09333699000001</v>
      </c>
      <c r="F236" s="12">
        <v>643.40432250000003</v>
      </c>
      <c r="G236" s="12">
        <v>86.809518339999897</v>
      </c>
      <c r="H236" s="12">
        <v>6271.3920757400001</v>
      </c>
      <c r="I236" s="12">
        <f t="shared" si="75"/>
        <v>3565.3780714300001</v>
      </c>
      <c r="J236" s="15">
        <f t="shared" si="64"/>
        <v>0.15101088863931977</v>
      </c>
      <c r="K236" s="15">
        <f t="shared" si="65"/>
        <v>3.3875509802553903</v>
      </c>
      <c r="L236" s="15">
        <f t="shared" si="66"/>
        <v>5.8733604894775135</v>
      </c>
      <c r="M236" s="15">
        <f t="shared" si="67"/>
        <v>0.79244664249007901</v>
      </c>
      <c r="N236" s="15">
        <f t="shared" si="77"/>
        <v>57.248832722403243</v>
      </c>
      <c r="O236" s="15">
        <f t="shared" si="68"/>
        <v>32.546798276734449</v>
      </c>
      <c r="P236" s="15"/>
      <c r="Q236" s="15">
        <v>-0.89200000000000002</v>
      </c>
      <c r="R236" s="15">
        <v>-0.749</v>
      </c>
      <c r="S236" s="15">
        <v>-0.54400000000000004</v>
      </c>
      <c r="T236" s="15"/>
      <c r="U236" s="16">
        <f t="shared" si="78"/>
        <v>0.33695715823917272</v>
      </c>
      <c r="V236" s="16">
        <f t="shared" si="79"/>
        <v>0.5842187678897679</v>
      </c>
      <c r="W236" s="16">
        <f t="shared" si="80"/>
        <v>7.8824073871059441E-2</v>
      </c>
      <c r="X236" s="16">
        <f t="shared" si="72"/>
        <v>1</v>
      </c>
      <c r="Y236" s="22">
        <f t="shared" si="73"/>
        <v>-0.78102593848463453</v>
      </c>
      <c r="Z236" s="23">
        <f t="shared" si="74"/>
        <v>-7.8102593848463457E-3</v>
      </c>
    </row>
    <row r="237" spans="1:26">
      <c r="A237" s="2" t="s">
        <v>31</v>
      </c>
      <c r="B237" s="2">
        <v>1996</v>
      </c>
      <c r="C237" s="12">
        <v>11879.594375000001</v>
      </c>
      <c r="D237" s="12">
        <v>48.496544</v>
      </c>
      <c r="E237" s="12">
        <v>489.86147169999902</v>
      </c>
      <c r="F237" s="12">
        <v>653.88981697999895</v>
      </c>
      <c r="G237" s="12">
        <v>79.620514439999894</v>
      </c>
      <c r="H237" s="12">
        <v>6330.5696012199996</v>
      </c>
      <c r="I237" s="12">
        <f t="shared" si="75"/>
        <v>4277.1564266600044</v>
      </c>
      <c r="J237" s="15">
        <f t="shared" si="64"/>
        <v>0.40823400588540715</v>
      </c>
      <c r="K237" s="15">
        <f t="shared" si="65"/>
        <v>4.1235538540851815</v>
      </c>
      <c r="L237" s="15">
        <f t="shared" si="66"/>
        <v>5.5043109750958896</v>
      </c>
      <c r="M237" s="15">
        <f t="shared" si="67"/>
        <v>0.67022923448932903</v>
      </c>
      <c r="N237" s="15">
        <f t="shared" si="77"/>
        <v>53.289442394955501</v>
      </c>
      <c r="O237" s="15">
        <f t="shared" si="68"/>
        <v>36.004229535488705</v>
      </c>
      <c r="P237" s="15"/>
      <c r="Q237" s="15">
        <v>-0.25600000000000001</v>
      </c>
      <c r="R237" s="15">
        <v>-0.61499999999999999</v>
      </c>
      <c r="S237" s="15">
        <v>1.0369999999999999</v>
      </c>
      <c r="T237" s="15"/>
      <c r="U237" s="16">
        <f t="shared" si="78"/>
        <v>0.40041912887863867</v>
      </c>
      <c r="V237" s="16">
        <f t="shared" si="79"/>
        <v>0.53449802857346096</v>
      </c>
      <c r="W237" s="16">
        <f t="shared" si="80"/>
        <v>6.5082842547900463E-2</v>
      </c>
      <c r="X237" s="16">
        <f t="shared" si="72"/>
        <v>1</v>
      </c>
      <c r="Y237" s="22">
        <f t="shared" si="73"/>
        <v>-0.36373267684343724</v>
      </c>
      <c r="Z237" s="23">
        <f t="shared" si="74"/>
        <v>-3.6373267684343723E-3</v>
      </c>
    </row>
    <row r="238" spans="1:26">
      <c r="A238" s="2" t="s">
        <v>31</v>
      </c>
      <c r="B238" s="2">
        <v>1997</v>
      </c>
      <c r="C238" s="12">
        <v>11166.989637000001</v>
      </c>
      <c r="D238" s="12">
        <v>57.521735999999898</v>
      </c>
      <c r="E238" s="12">
        <v>471.63496304</v>
      </c>
      <c r="F238" s="12">
        <v>641.16990124999904</v>
      </c>
      <c r="G238" s="12">
        <v>76.736825190000005</v>
      </c>
      <c r="H238" s="12">
        <v>5595.0394673999999</v>
      </c>
      <c r="I238" s="12">
        <f t="shared" si="75"/>
        <v>4324.88674412</v>
      </c>
      <c r="J238" s="15">
        <f t="shared" si="64"/>
        <v>0.51510512564112176</v>
      </c>
      <c r="K238" s="15">
        <f t="shared" si="65"/>
        <v>4.2234745295841805</v>
      </c>
      <c r="L238" s="15">
        <f t="shared" si="66"/>
        <v>5.7416539469651431</v>
      </c>
      <c r="M238" s="15">
        <f t="shared" si="67"/>
        <v>0.6871755744784166</v>
      </c>
      <c r="N238" s="15">
        <f t="shared" si="77"/>
        <v>50.103381925436274</v>
      </c>
      <c r="O238" s="15">
        <f t="shared" si="68"/>
        <v>38.72920889789485</v>
      </c>
      <c r="P238" s="15"/>
      <c r="Q238" s="15">
        <v>0.995</v>
      </c>
      <c r="R238" s="15">
        <v>3.1E-2</v>
      </c>
      <c r="S238" s="15">
        <v>1.228</v>
      </c>
      <c r="T238" s="15"/>
      <c r="U238" s="16">
        <f t="shared" si="78"/>
        <v>0.39648460176807448</v>
      </c>
      <c r="V238" s="16">
        <f t="shared" si="79"/>
        <v>0.53900582629456439</v>
      </c>
      <c r="W238" s="16">
        <f t="shared" si="80"/>
        <v>6.4509571937361052E-2</v>
      </c>
      <c r="X238" s="16">
        <f t="shared" si="72"/>
        <v>0.99999999999999989</v>
      </c>
      <c r="Y238" s="22">
        <f t="shared" si="73"/>
        <v>0.49042911371344494</v>
      </c>
      <c r="Z238" s="23">
        <f t="shared" si="74"/>
        <v>4.9042911371344495E-3</v>
      </c>
    </row>
    <row r="239" spans="1:26">
      <c r="A239" s="2" t="s">
        <v>31</v>
      </c>
      <c r="B239" s="2">
        <v>1998</v>
      </c>
      <c r="C239" s="12">
        <v>10867.735420000001</v>
      </c>
      <c r="D239" s="12">
        <v>17.497844000000001</v>
      </c>
      <c r="E239" s="12">
        <v>525.74605781000002</v>
      </c>
      <c r="F239" s="12">
        <v>688.13174755</v>
      </c>
      <c r="G239" s="12">
        <v>77.391118469999896</v>
      </c>
      <c r="H239" s="12">
        <v>5472.2707300100001</v>
      </c>
      <c r="I239" s="12">
        <f t="shared" si="75"/>
        <v>4086.6979221600022</v>
      </c>
      <c r="J239" s="15">
        <f t="shared" si="64"/>
        <v>0.1610072689826304</v>
      </c>
      <c r="K239" s="15">
        <f t="shared" si="65"/>
        <v>4.8376781131648121</v>
      </c>
      <c r="L239" s="15">
        <f t="shared" si="66"/>
        <v>6.3318779944129338</v>
      </c>
      <c r="M239" s="15">
        <f t="shared" si="67"/>
        <v>0.71211816886502644</v>
      </c>
      <c r="N239" s="15">
        <f t="shared" si="77"/>
        <v>50.353367270418879</v>
      </c>
      <c r="O239" s="15">
        <f t="shared" si="68"/>
        <v>37.603951184155733</v>
      </c>
      <c r="P239" s="15"/>
      <c r="Q239" s="15">
        <v>1.8779999999999999</v>
      </c>
      <c r="R239" s="15">
        <v>0.47</v>
      </c>
      <c r="S239" s="15">
        <v>-1.5469999999999999</v>
      </c>
      <c r="T239" s="15"/>
      <c r="U239" s="16">
        <f t="shared" si="78"/>
        <v>0.40715458113140207</v>
      </c>
      <c r="V239" s="16">
        <f t="shared" si="79"/>
        <v>0.53291125872444134</v>
      </c>
      <c r="W239" s="16">
        <f t="shared" si="80"/>
        <v>5.9934160144156541E-2</v>
      </c>
      <c r="X239" s="16">
        <f t="shared" si="72"/>
        <v>1</v>
      </c>
      <c r="Y239" s="22">
        <f t="shared" si="73"/>
        <v>0.92238644922225022</v>
      </c>
      <c r="Z239" s="23">
        <f t="shared" si="74"/>
        <v>9.2238644922225024E-3</v>
      </c>
    </row>
    <row r="240" spans="1:26">
      <c r="A240" s="2" t="s">
        <v>31</v>
      </c>
      <c r="B240" s="2">
        <v>1999</v>
      </c>
      <c r="C240" s="12">
        <v>11035.073886</v>
      </c>
      <c r="D240" s="12">
        <v>19.493749999999899</v>
      </c>
      <c r="E240" s="12">
        <v>591.21366262000004</v>
      </c>
      <c r="F240" s="12">
        <v>715.055887909999</v>
      </c>
      <c r="G240" s="12">
        <v>87.173460840000004</v>
      </c>
      <c r="H240" s="12">
        <v>5634.6620420299896</v>
      </c>
      <c r="I240" s="12">
        <f t="shared" si="75"/>
        <v>3987.4750826000109</v>
      </c>
      <c r="J240" s="15">
        <f t="shared" si="64"/>
        <v>0.17665264593045696</v>
      </c>
      <c r="K240" s="15">
        <f t="shared" si="65"/>
        <v>5.3575868066462355</v>
      </c>
      <c r="L240" s="15">
        <f t="shared" si="66"/>
        <v>6.4798468528350996</v>
      </c>
      <c r="M240" s="15">
        <f t="shared" si="67"/>
        <v>0.78996716959544244</v>
      </c>
      <c r="N240" s="15">
        <f t="shared" si="77"/>
        <v>51.061389350356635</v>
      </c>
      <c r="O240" s="15">
        <f t="shared" si="68"/>
        <v>36.134557174636129</v>
      </c>
      <c r="P240" s="15"/>
      <c r="Q240" s="15">
        <v>3.1280000000000001</v>
      </c>
      <c r="R240" s="15">
        <v>0.53500000000000003</v>
      </c>
      <c r="S240" s="15">
        <v>-2.202</v>
      </c>
      <c r="T240" s="15"/>
      <c r="U240" s="16">
        <f t="shared" si="78"/>
        <v>0.42428262784764575</v>
      </c>
      <c r="V240" s="16">
        <f t="shared" si="79"/>
        <v>0.51315761181146091</v>
      </c>
      <c r="W240" s="16">
        <f t="shared" si="80"/>
        <v>6.2559760340893458E-2</v>
      </c>
      <c r="X240" s="16">
        <f t="shared" si="72"/>
        <v>1</v>
      </c>
      <c r="Y240" s="22">
        <f t="shared" si="73"/>
        <v>1.4639387899559202</v>
      </c>
      <c r="Z240" s="23">
        <f t="shared" si="74"/>
        <v>1.4639387899559202E-2</v>
      </c>
    </row>
    <row r="241" spans="1:26">
      <c r="A241" s="2" t="s">
        <v>31</v>
      </c>
      <c r="B241" s="2">
        <v>2000</v>
      </c>
      <c r="C241" s="12">
        <v>10964.488448</v>
      </c>
      <c r="D241" s="12">
        <v>30.669644000000002</v>
      </c>
      <c r="E241" s="12">
        <v>589.17444129</v>
      </c>
      <c r="F241" s="12">
        <v>607.43197511999995</v>
      </c>
      <c r="G241" s="12">
        <v>79.188681869999996</v>
      </c>
      <c r="H241" s="12">
        <v>4884.6526655600001</v>
      </c>
      <c r="I241" s="12">
        <f t="shared" si="75"/>
        <v>4773.3710401599992</v>
      </c>
      <c r="J241" s="15">
        <f t="shared" si="64"/>
        <v>0.27971796537023447</v>
      </c>
      <c r="K241" s="15">
        <f t="shared" si="65"/>
        <v>5.3734786085480311</v>
      </c>
      <c r="L241" s="15">
        <f t="shared" si="66"/>
        <v>5.5399937534778454</v>
      </c>
      <c r="M241" s="15">
        <f t="shared" si="67"/>
        <v>0.72222869535189826</v>
      </c>
      <c r="N241" s="15">
        <f t="shared" si="77"/>
        <v>44.549754315724556</v>
      </c>
      <c r="O241" s="15">
        <f t="shared" si="68"/>
        <v>43.534826661527433</v>
      </c>
      <c r="P241" s="15"/>
      <c r="Q241" s="15">
        <v>3.7280000000000002</v>
      </c>
      <c r="R241" s="15">
        <v>1.2689999999999999</v>
      </c>
      <c r="S241" s="15">
        <v>-0.77600000000000002</v>
      </c>
      <c r="T241" s="15"/>
      <c r="U241" s="16">
        <f t="shared" si="78"/>
        <v>0.46180961353771666</v>
      </c>
      <c r="V241" s="16">
        <f t="shared" si="79"/>
        <v>0.47612032366241802</v>
      </c>
      <c r="W241" s="16">
        <f t="shared" si="80"/>
        <v>6.2070062799865364E-2</v>
      </c>
      <c r="X241" s="16">
        <f t="shared" si="72"/>
        <v>1</v>
      </c>
      <c r="Y241" s="22">
        <f t="shared" si="73"/>
        <v>2.2776565612635205</v>
      </c>
      <c r="Z241" s="23">
        <f t="shared" si="74"/>
        <v>2.2776565612635205E-2</v>
      </c>
    </row>
    <row r="242" spans="1:26">
      <c r="A242" s="2" t="s">
        <v>31</v>
      </c>
      <c r="B242" s="2">
        <v>2001</v>
      </c>
      <c r="C242" s="12">
        <v>10302.860546</v>
      </c>
      <c r="D242" s="12">
        <v>43.678275999999897</v>
      </c>
      <c r="E242" s="12">
        <v>491.65744126999903</v>
      </c>
      <c r="F242" s="12">
        <v>660.10845764999897</v>
      </c>
      <c r="G242" s="12">
        <v>52.487707890000003</v>
      </c>
      <c r="H242" s="12">
        <v>4474.56235922</v>
      </c>
      <c r="I242" s="12">
        <f t="shared" si="75"/>
        <v>4580.3663039699995</v>
      </c>
      <c r="J242" s="15">
        <f t="shared" si="64"/>
        <v>0.42394319330040459</v>
      </c>
      <c r="K242" s="15">
        <f t="shared" si="65"/>
        <v>4.7720479091690793</v>
      </c>
      <c r="L242" s="15">
        <f t="shared" si="66"/>
        <v>6.4070405952090708</v>
      </c>
      <c r="M242" s="15">
        <f t="shared" si="67"/>
        <v>0.50944791163244385</v>
      </c>
      <c r="N242" s="15">
        <f t="shared" si="77"/>
        <v>43.430291415108123</v>
      </c>
      <c r="O242" s="15">
        <f t="shared" si="68"/>
        <v>44.457228975580854</v>
      </c>
      <c r="P242" s="15"/>
      <c r="Q242" s="15">
        <v>0.98</v>
      </c>
      <c r="R242" s="15">
        <v>1.0069999999999999</v>
      </c>
      <c r="S242" s="15">
        <v>-1.2549999999999999</v>
      </c>
      <c r="T242" s="15"/>
      <c r="U242" s="16">
        <f t="shared" si="78"/>
        <v>0.40826736037135292</v>
      </c>
      <c r="V242" s="16">
        <f t="shared" si="79"/>
        <v>0.54814737852319184</v>
      </c>
      <c r="W242" s="16">
        <f t="shared" si="80"/>
        <v>4.3585261105455249E-2</v>
      </c>
      <c r="X242" s="16">
        <f t="shared" si="72"/>
        <v>1</v>
      </c>
      <c r="Y242" s="22">
        <f t="shared" si="73"/>
        <v>0.89738692064943371</v>
      </c>
      <c r="Z242" s="23">
        <f t="shared" si="74"/>
        <v>8.9738692064943379E-3</v>
      </c>
    </row>
    <row r="243" spans="1:26">
      <c r="A243" s="2" t="s">
        <v>31</v>
      </c>
      <c r="B243" s="2">
        <v>2002</v>
      </c>
      <c r="C243" s="12">
        <v>10765.813901</v>
      </c>
      <c r="D243" s="12">
        <v>59.165452000000002</v>
      </c>
      <c r="E243" s="12">
        <v>473.03925758999998</v>
      </c>
      <c r="F243" s="12">
        <v>664.64397938000002</v>
      </c>
      <c r="G243" s="12">
        <v>48.911612599999899</v>
      </c>
      <c r="H243" s="12">
        <v>4200.7046687399998</v>
      </c>
      <c r="I243" s="12">
        <f t="shared" si="75"/>
        <v>5319.348930690001</v>
      </c>
      <c r="J243" s="15">
        <f t="shared" si="64"/>
        <v>0.5495678500861354</v>
      </c>
      <c r="K243" s="15">
        <f t="shared" si="65"/>
        <v>4.393901491702926</v>
      </c>
      <c r="L243" s="15">
        <f t="shared" si="66"/>
        <v>6.1736528746634152</v>
      </c>
      <c r="M243" s="15">
        <f t="shared" si="67"/>
        <v>0.45432340787032055</v>
      </c>
      <c r="N243" s="15">
        <f t="shared" si="77"/>
        <v>39.018923300818074</v>
      </c>
      <c r="O243" s="15">
        <f t="shared" si="68"/>
        <v>49.409631074859142</v>
      </c>
      <c r="P243" s="15"/>
      <c r="Q243" s="15">
        <v>-0.46400000000000002</v>
      </c>
      <c r="R243" s="15">
        <v>0.41499999999999998</v>
      </c>
      <c r="S243" s="15">
        <v>-2.02</v>
      </c>
      <c r="T243" s="15"/>
      <c r="U243" s="16">
        <f t="shared" si="78"/>
        <v>0.39865271432909105</v>
      </c>
      <c r="V243" s="16">
        <f t="shared" si="79"/>
        <v>0.56012713995923269</v>
      </c>
      <c r="W243" s="16">
        <f t="shared" si="80"/>
        <v>4.1220145711676197E-2</v>
      </c>
      <c r="X243" s="16">
        <f t="shared" si="72"/>
        <v>0.99999999999999989</v>
      </c>
      <c r="Y243" s="22">
        <f t="shared" si="73"/>
        <v>-3.5786790703202634E-2</v>
      </c>
      <c r="Z243" s="23">
        <f t="shared" si="74"/>
        <v>-3.5786790703202636E-4</v>
      </c>
    </row>
    <row r="244" spans="1:26">
      <c r="A244" s="2" t="s">
        <v>31</v>
      </c>
      <c r="B244" s="2">
        <v>2003</v>
      </c>
      <c r="C244" s="12">
        <v>13671.382201</v>
      </c>
      <c r="D244" s="12">
        <v>60.948588000000001</v>
      </c>
      <c r="E244" s="12">
        <v>738.77336041999899</v>
      </c>
      <c r="F244" s="12">
        <v>1010.1530383</v>
      </c>
      <c r="G244" s="12">
        <v>82.317290229999898</v>
      </c>
      <c r="H244" s="12">
        <v>6050.7117226599903</v>
      </c>
      <c r="I244" s="12">
        <f t="shared" si="75"/>
        <v>5728.4782013900121</v>
      </c>
      <c r="J244" s="15">
        <f t="shared" si="64"/>
        <v>0.44581145566643499</v>
      </c>
      <c r="K244" s="15">
        <f t="shared" si="65"/>
        <v>5.4037942145013034</v>
      </c>
      <c r="L244" s="15">
        <f t="shared" si="66"/>
        <v>7.388814265071983</v>
      </c>
      <c r="M244" s="15">
        <f t="shared" si="67"/>
        <v>0.60211388299844881</v>
      </c>
      <c r="N244" s="15">
        <f t="shared" si="77"/>
        <v>44.258229590109828</v>
      </c>
      <c r="O244" s="15">
        <f t="shared" si="68"/>
        <v>41.901236591652008</v>
      </c>
      <c r="P244" s="15"/>
      <c r="Q244" s="15">
        <v>-0.67600000000000005</v>
      </c>
      <c r="R244" s="15">
        <v>0.54300000000000004</v>
      </c>
      <c r="S244" s="15">
        <v>-1.5329999999999999</v>
      </c>
      <c r="T244" s="15"/>
      <c r="U244" s="16">
        <f t="shared" si="78"/>
        <v>0.40342711616038274</v>
      </c>
      <c r="V244" s="16">
        <f t="shared" si="79"/>
        <v>0.55162130763667128</v>
      </c>
      <c r="W244" s="16">
        <f t="shared" si="80"/>
        <v>4.4951576202946049E-2</v>
      </c>
      <c r="X244" s="16">
        <f t="shared" si="72"/>
        <v>1</v>
      </c>
      <c r="Y244" s="22">
        <f t="shared" si="73"/>
        <v>-4.2097126796822523E-2</v>
      </c>
      <c r="Z244" s="23">
        <f t="shared" si="74"/>
        <v>-4.2097126796822521E-4</v>
      </c>
    </row>
    <row r="245" spans="1:26">
      <c r="A245" s="2" t="s">
        <v>31</v>
      </c>
      <c r="B245" s="2">
        <v>2004</v>
      </c>
      <c r="C245" s="12">
        <v>15223.957559</v>
      </c>
      <c r="D245" s="12">
        <v>72.617321000000004</v>
      </c>
      <c r="E245" s="12">
        <v>756.43628808999995</v>
      </c>
      <c r="F245" s="12">
        <v>1148.0968121000001</v>
      </c>
      <c r="G245" s="12">
        <v>70.197667839999994</v>
      </c>
      <c r="H245" s="12">
        <v>6734.3149948299897</v>
      </c>
      <c r="I245" s="12">
        <f t="shared" si="75"/>
        <v>6442.2944751400091</v>
      </c>
      <c r="J245" s="15">
        <f t="shared" si="64"/>
        <v>0.47699371676893937</v>
      </c>
      <c r="K245" s="15">
        <f t="shared" si="65"/>
        <v>4.9687230482511096</v>
      </c>
      <c r="L245" s="15">
        <f t="shared" si="66"/>
        <v>7.5413821120466515</v>
      </c>
      <c r="M245" s="15">
        <f t="shared" si="67"/>
        <v>0.46109999694856602</v>
      </c>
      <c r="N245" s="15">
        <f t="shared" si="77"/>
        <v>44.234982715442747</v>
      </c>
      <c r="O245" s="15">
        <f t="shared" si="68"/>
        <v>42.316818410541977</v>
      </c>
      <c r="P245" s="15"/>
      <c r="Q245" s="15">
        <v>0.19400000000000001</v>
      </c>
      <c r="R245" s="15">
        <v>1.0129999999999999</v>
      </c>
      <c r="S245" s="15">
        <v>-0.60599999999999998</v>
      </c>
      <c r="T245" s="15"/>
      <c r="U245" s="16">
        <f t="shared" si="78"/>
        <v>0.38305793394034371</v>
      </c>
      <c r="V245" s="16">
        <f t="shared" si="79"/>
        <v>0.58139409720411983</v>
      </c>
      <c r="W245" s="16">
        <f t="shared" si="80"/>
        <v>3.5547968855536433E-2</v>
      </c>
      <c r="X245" s="16">
        <f t="shared" si="72"/>
        <v>1</v>
      </c>
      <c r="Y245" s="22">
        <f t="shared" si="73"/>
        <v>0.6417233905257449</v>
      </c>
      <c r="Z245" s="23">
        <f t="shared" si="74"/>
        <v>6.4172339052574493E-3</v>
      </c>
    </row>
    <row r="246" spans="1:26">
      <c r="A246" s="2" t="s">
        <v>31</v>
      </c>
      <c r="B246" s="2">
        <v>2005</v>
      </c>
      <c r="C246" s="12">
        <v>17434.446649000001</v>
      </c>
      <c r="D246" s="12">
        <v>100.440169</v>
      </c>
      <c r="E246" s="12">
        <v>898.5520626</v>
      </c>
      <c r="F246" s="12">
        <v>1223.7924559</v>
      </c>
      <c r="G246" s="12">
        <v>82.103849549999893</v>
      </c>
      <c r="H246" s="12">
        <v>7337.7480081399899</v>
      </c>
      <c r="I246" s="12">
        <f t="shared" si="75"/>
        <v>7791.8101038100103</v>
      </c>
      <c r="J246" s="15">
        <f t="shared" si="64"/>
        <v>0.57610184608733206</v>
      </c>
      <c r="K246" s="15">
        <f t="shared" si="65"/>
        <v>5.1538891981497947</v>
      </c>
      <c r="L246" s="15">
        <f t="shared" si="66"/>
        <v>7.0193937355057603</v>
      </c>
      <c r="M246" s="15">
        <f t="shared" si="67"/>
        <v>0.4709289098929284</v>
      </c>
      <c r="N246" s="15">
        <f t="shared" si="77"/>
        <v>42.087644970142293</v>
      </c>
      <c r="O246" s="15">
        <f t="shared" si="68"/>
        <v>44.692041340221891</v>
      </c>
      <c r="P246" s="15"/>
      <c r="Q246" s="15">
        <v>0.92700000000000005</v>
      </c>
      <c r="R246" s="15">
        <v>0.81899999999999995</v>
      </c>
      <c r="S246" s="15">
        <v>-0.70099999999999996</v>
      </c>
      <c r="T246" s="15"/>
      <c r="U246" s="16">
        <f t="shared" si="78"/>
        <v>0.40760857710395676</v>
      </c>
      <c r="V246" s="16">
        <f t="shared" si="79"/>
        <v>0.55514679937028255</v>
      </c>
      <c r="W246" s="16">
        <f t="shared" si="80"/>
        <v>3.7244623525760738E-2</v>
      </c>
      <c r="X246" s="16">
        <f t="shared" si="72"/>
        <v>1</v>
      </c>
      <c r="Y246" s="22">
        <f t="shared" si="73"/>
        <v>0.8064098985680711</v>
      </c>
      <c r="Z246" s="23">
        <f t="shared" si="74"/>
        <v>8.0640989856807111E-3</v>
      </c>
    </row>
    <row r="247" spans="1:26">
      <c r="A247" s="2" t="s">
        <v>31</v>
      </c>
      <c r="B247" s="2">
        <v>2006</v>
      </c>
      <c r="C247" s="12">
        <v>20942.7617939999</v>
      </c>
      <c r="D247" s="12">
        <v>156.32553100000001</v>
      </c>
      <c r="E247" s="12">
        <v>991.60462848999896</v>
      </c>
      <c r="F247" s="12">
        <v>1221.5854488</v>
      </c>
      <c r="G247" s="12">
        <v>61.704737139999899</v>
      </c>
      <c r="H247" s="12">
        <v>9188.2647900599895</v>
      </c>
      <c r="I247" s="12">
        <f t="shared" si="75"/>
        <v>9323.2766585099107</v>
      </c>
      <c r="J247" s="15">
        <f t="shared" si="64"/>
        <v>0.74644181382413122</v>
      </c>
      <c r="K247" s="15">
        <f t="shared" si="65"/>
        <v>4.734832197604872</v>
      </c>
      <c r="L247" s="15">
        <f t="shared" si="66"/>
        <v>5.8329720827459548</v>
      </c>
      <c r="M247" s="15">
        <f t="shared" si="67"/>
        <v>0.29463514767989341</v>
      </c>
      <c r="N247" s="15">
        <f t="shared" si="77"/>
        <v>43.87322398277206</v>
      </c>
      <c r="O247" s="15">
        <f t="shared" si="68"/>
        <v>44.51789477537308</v>
      </c>
      <c r="P247" s="15"/>
      <c r="Q247" s="15">
        <v>0.89700000000000002</v>
      </c>
      <c r="R247" s="15">
        <v>1.121</v>
      </c>
      <c r="S247" s="15">
        <v>-0.42399999999999999</v>
      </c>
      <c r="T247" s="15"/>
      <c r="U247" s="16">
        <f t="shared" si="78"/>
        <v>0.43589031993923505</v>
      </c>
      <c r="V247" s="16">
        <f t="shared" si="79"/>
        <v>0.53698546458117546</v>
      </c>
      <c r="W247" s="16">
        <f t="shared" si="80"/>
        <v>2.7124215479589427E-2</v>
      </c>
      <c r="X247" s="16">
        <f t="shared" si="72"/>
        <v>1</v>
      </c>
      <c r="Y247" s="22">
        <f t="shared" si="73"/>
        <v>0.98145365541764562</v>
      </c>
      <c r="Z247" s="23">
        <f t="shared" si="74"/>
        <v>9.8145365541764569E-3</v>
      </c>
    </row>
    <row r="248" spans="1:26">
      <c r="A248" s="2" t="s">
        <v>31</v>
      </c>
      <c r="B248" s="2">
        <v>2007</v>
      </c>
      <c r="C248" s="12">
        <v>23504.156365999901</v>
      </c>
      <c r="D248" s="12">
        <v>151.809293999999</v>
      </c>
      <c r="E248" s="12">
        <v>1054.9688606</v>
      </c>
      <c r="F248" s="12">
        <v>1239.6780937999899</v>
      </c>
      <c r="G248" s="12">
        <v>67.764840800000002</v>
      </c>
      <c r="H248" s="12">
        <v>10349.829395029999</v>
      </c>
      <c r="I248" s="12">
        <f t="shared" si="75"/>
        <v>10640.105881769916</v>
      </c>
      <c r="J248" s="15">
        <f t="shared" si="64"/>
        <v>0.64588276063207184</v>
      </c>
      <c r="K248" s="15">
        <f t="shared" si="65"/>
        <v>4.4884353395728445</v>
      </c>
      <c r="L248" s="15">
        <f t="shared" si="66"/>
        <v>5.2742930845765423</v>
      </c>
      <c r="M248" s="15">
        <f t="shared" si="67"/>
        <v>0.28831003225465984</v>
      </c>
      <c r="N248" s="15">
        <f t="shared" si="77"/>
        <v>44.034039060434502</v>
      </c>
      <c r="O248" s="15">
        <f t="shared" si="68"/>
        <v>45.269039722529392</v>
      </c>
      <c r="P248" s="15"/>
      <c r="Q248" s="15">
        <v>9.9000000000000005E-2</v>
      </c>
      <c r="R248" s="15">
        <v>2.17</v>
      </c>
      <c r="S248" s="15">
        <v>0.28699999999999998</v>
      </c>
      <c r="T248" s="15"/>
      <c r="U248" s="16">
        <f t="shared" si="78"/>
        <v>0.44656433850504523</v>
      </c>
      <c r="V248" s="16">
        <f t="shared" si="79"/>
        <v>0.52475106004753291</v>
      </c>
      <c r="W248" s="16">
        <f t="shared" si="80"/>
        <v>2.8684601447421815E-2</v>
      </c>
      <c r="X248" s="16">
        <f t="shared" si="72"/>
        <v>1</v>
      </c>
      <c r="Y248" s="22">
        <f t="shared" si="73"/>
        <v>1.191152150430556</v>
      </c>
      <c r="Z248" s="23">
        <f t="shared" si="74"/>
        <v>1.191152150430556E-2</v>
      </c>
    </row>
    <row r="249" spans="1:26">
      <c r="A249" s="2" t="s">
        <v>31</v>
      </c>
      <c r="B249" s="2">
        <v>2008</v>
      </c>
      <c r="C249" s="12">
        <v>25509.362364000001</v>
      </c>
      <c r="D249" s="12">
        <v>153.757338</v>
      </c>
      <c r="E249" s="12">
        <v>1194.7070449</v>
      </c>
      <c r="F249" s="12">
        <v>1174.0150891999999</v>
      </c>
      <c r="G249" s="12">
        <v>69.628118819999997</v>
      </c>
      <c r="H249" s="12">
        <v>10793.63251951</v>
      </c>
      <c r="I249" s="12">
        <f t="shared" si="75"/>
        <v>12123.622253570004</v>
      </c>
      <c r="J249" s="15">
        <f t="shared" si="64"/>
        <v>0.6027486528514312</v>
      </c>
      <c r="K249" s="15">
        <f t="shared" si="65"/>
        <v>4.6834061465449492</v>
      </c>
      <c r="L249" s="15">
        <f t="shared" si="66"/>
        <v>4.602291003779948</v>
      </c>
      <c r="M249" s="15">
        <f t="shared" si="67"/>
        <v>0.27295123189069764</v>
      </c>
      <c r="N249" s="15">
        <f t="shared" si="77"/>
        <v>42.312435589305345</v>
      </c>
      <c r="O249" s="15">
        <f t="shared" si="68"/>
        <v>47.526167375627637</v>
      </c>
      <c r="P249" s="15"/>
      <c r="Q249" s="15">
        <v>-2.2240000000000002</v>
      </c>
      <c r="R249" s="15">
        <v>1.339</v>
      </c>
      <c r="S249" s="15">
        <v>-1.57</v>
      </c>
      <c r="T249" s="15"/>
      <c r="U249" s="16">
        <f t="shared" si="78"/>
        <v>0.48996531301001628</v>
      </c>
      <c r="V249" s="16">
        <f t="shared" si="79"/>
        <v>0.48147926566090354</v>
      </c>
      <c r="W249" s="16">
        <f t="shared" si="80"/>
        <v>2.8555421329080254E-2</v>
      </c>
      <c r="X249" s="16">
        <f t="shared" si="72"/>
        <v>1</v>
      </c>
      <c r="Y249" s="22">
        <f t="shared" si="73"/>
        <v>-0.48981413090098253</v>
      </c>
      <c r="Z249" s="23">
        <f t="shared" si="74"/>
        <v>-4.8981413090098255E-3</v>
      </c>
    </row>
    <row r="250" spans="1:26">
      <c r="A250" s="2" t="s">
        <v>31</v>
      </c>
      <c r="B250" s="2">
        <v>2009</v>
      </c>
      <c r="C250" s="12">
        <v>20052.540703999901</v>
      </c>
      <c r="D250" s="12">
        <v>129.377927</v>
      </c>
      <c r="E250" s="12">
        <v>855.03954638000005</v>
      </c>
      <c r="F250" s="12">
        <v>838.56622587000004</v>
      </c>
      <c r="G250" s="12">
        <v>42.18071131</v>
      </c>
      <c r="H250" s="12">
        <v>8606.8102294199907</v>
      </c>
      <c r="I250" s="12">
        <f t="shared" si="75"/>
        <v>9580.5660640199076</v>
      </c>
      <c r="J250" s="15">
        <f t="shared" ref="J250:O251" si="81">D250/$C250*100</f>
        <v>0.64519468584942385</v>
      </c>
      <c r="K250" s="15">
        <f t="shared" si="81"/>
        <v>4.2639960641468457</v>
      </c>
      <c r="L250" s="15">
        <f t="shared" si="81"/>
        <v>4.1818452746126598</v>
      </c>
      <c r="M250" s="15">
        <f t="shared" si="81"/>
        <v>0.21035095718113253</v>
      </c>
      <c r="N250" s="15">
        <f t="shared" si="81"/>
        <v>42.921295393272437</v>
      </c>
      <c r="O250" s="15">
        <f t="shared" si="81"/>
        <v>47.777317624937481</v>
      </c>
      <c r="P250" s="15"/>
      <c r="Q250" s="15">
        <v>-6.9880000000000004</v>
      </c>
      <c r="R250" s="15">
        <v>-3.2759999999999998</v>
      </c>
      <c r="S250" s="15">
        <v>-7.3319999999999999</v>
      </c>
      <c r="T250" s="15"/>
      <c r="U250" s="16">
        <f t="shared" si="78"/>
        <v>0.49259488680103219</v>
      </c>
      <c r="V250" s="16">
        <f t="shared" si="79"/>
        <v>0.48310447961903014</v>
      </c>
      <c r="W250" s="16">
        <f t="shared" si="80"/>
        <v>2.4300633579937635E-2</v>
      </c>
      <c r="X250" s="16">
        <f t="shared" si="72"/>
        <v>1</v>
      </c>
      <c r="Y250" s="22">
        <f t="shared" si="73"/>
        <v>-5.2030755896056586</v>
      </c>
      <c r="Z250" s="23">
        <f t="shared" si="74"/>
        <v>-5.2030755896056588E-2</v>
      </c>
    </row>
    <row r="251" spans="1:26">
      <c r="A251" s="2" t="s">
        <v>31</v>
      </c>
      <c r="B251" s="2">
        <v>2010</v>
      </c>
      <c r="C251" s="12">
        <v>20052.540703999901</v>
      </c>
      <c r="D251" s="12">
        <v>129.377927</v>
      </c>
      <c r="E251" s="12">
        <v>855.03954638000005</v>
      </c>
      <c r="F251" s="12">
        <v>838.56622587000004</v>
      </c>
      <c r="G251" s="12">
        <v>42.18071131</v>
      </c>
      <c r="H251" s="12">
        <v>8606.8102294199907</v>
      </c>
      <c r="I251" s="12">
        <f t="shared" si="75"/>
        <v>9580.5660640199076</v>
      </c>
      <c r="J251" s="15">
        <f t="shared" si="81"/>
        <v>0.64519468584942385</v>
      </c>
      <c r="K251" s="15">
        <f t="shared" si="81"/>
        <v>4.2639960641468457</v>
      </c>
      <c r="L251" s="15">
        <f t="shared" si="81"/>
        <v>4.1818452746126598</v>
      </c>
      <c r="M251" s="15">
        <f t="shared" si="81"/>
        <v>0.21035095718113253</v>
      </c>
      <c r="N251" s="15">
        <f t="shared" si="81"/>
        <v>42.921295393272437</v>
      </c>
      <c r="O251" s="15">
        <f t="shared" si="81"/>
        <v>47.777317624937481</v>
      </c>
      <c r="P251" s="15"/>
      <c r="Q251" s="15">
        <v>-5.1289999999999996</v>
      </c>
      <c r="R251" s="15">
        <v>-2.6549999999999998</v>
      </c>
      <c r="S251" s="15">
        <v>-3.6139999999999999</v>
      </c>
      <c r="T251" s="15"/>
      <c r="U251" s="16">
        <f t="shared" si="78"/>
        <v>0.49259488680103219</v>
      </c>
      <c r="V251" s="16">
        <f t="shared" si="79"/>
        <v>0.48310447961903014</v>
      </c>
      <c r="W251" s="16">
        <f t="shared" si="80"/>
        <v>2.4300633579937635E-2</v>
      </c>
      <c r="X251" s="16">
        <f t="shared" si="72"/>
        <v>1</v>
      </c>
      <c r="Y251" s="22">
        <f t="shared" si="73"/>
        <v>-3.8969840575489134</v>
      </c>
      <c r="Z251" s="23">
        <f t="shared" si="74"/>
        <v>-3.8969840575489134E-2</v>
      </c>
    </row>
    <row r="252" spans="1:26" s="1" customFormat="1">
      <c r="A252" s="1" t="s">
        <v>31</v>
      </c>
      <c r="B252" s="1">
        <v>2011</v>
      </c>
      <c r="C252" s="104">
        <v>20052.540703999901</v>
      </c>
      <c r="D252" s="104">
        <v>129.377927</v>
      </c>
      <c r="E252" s="104">
        <v>855.03954638000005</v>
      </c>
      <c r="F252" s="104">
        <v>838.56622587000004</v>
      </c>
      <c r="G252" s="104">
        <v>42.18071131</v>
      </c>
      <c r="H252" s="104">
        <v>8606.8102294199907</v>
      </c>
      <c r="I252" s="104">
        <f>C252-D252-E252-F252-G252-H252</f>
        <v>9580.5660640199076</v>
      </c>
      <c r="J252" s="105">
        <f t="shared" ref="J252:O252" si="82">D252/$C252*100</f>
        <v>0.64519468584942385</v>
      </c>
      <c r="K252" s="105">
        <f t="shared" si="82"/>
        <v>4.2639960641468457</v>
      </c>
      <c r="L252" s="105">
        <f t="shared" si="82"/>
        <v>4.1818452746126598</v>
      </c>
      <c r="M252" s="105">
        <f t="shared" si="82"/>
        <v>0.21035095718113253</v>
      </c>
      <c r="N252" s="105">
        <f t="shared" si="82"/>
        <v>42.921295393272437</v>
      </c>
      <c r="O252" s="105">
        <f t="shared" si="82"/>
        <v>47.777317624937481</v>
      </c>
      <c r="P252" s="105"/>
      <c r="Q252" s="105">
        <v>-5.117</v>
      </c>
      <c r="R252" s="105">
        <v>-3.1930000000000001</v>
      </c>
      <c r="S252" s="105">
        <v>-4.5679999999999996</v>
      </c>
      <c r="T252" s="105"/>
      <c r="U252" s="106">
        <f>K252/($K252+$L252+$M252)</f>
        <v>0.49259488680103219</v>
      </c>
      <c r="V252" s="106">
        <f>L252/($K252+$L252+$M252)</f>
        <v>0.48310447961903014</v>
      </c>
      <c r="W252" s="106">
        <f>M252/($K252+$L252+$M252)</f>
        <v>2.4300633579937635E-2</v>
      </c>
      <c r="X252" s="106">
        <f>SUM(U252:W252)</f>
        <v>1</v>
      </c>
      <c r="Y252" s="107">
        <f>Q252*U252+V252*R252+W252*S252</f>
        <v>-4.1741659333775996</v>
      </c>
      <c r="Z252" s="108">
        <f>Y252/100</f>
        <v>-4.1741659333775993E-2</v>
      </c>
    </row>
    <row r="253" spans="1:26">
      <c r="C253" s="12"/>
      <c r="J253" s="15"/>
      <c r="K253" s="15"/>
      <c r="L253" s="15"/>
      <c r="M253" s="15"/>
      <c r="N253" s="15"/>
      <c r="O253" s="15"/>
      <c r="P253" s="15" t="s">
        <v>52</v>
      </c>
      <c r="Q253" s="15" t="s">
        <v>53</v>
      </c>
      <c r="R253" s="15" t="s">
        <v>54</v>
      </c>
      <c r="S253" s="15" t="s">
        <v>55</v>
      </c>
      <c r="T253" s="15" t="s">
        <v>56</v>
      </c>
      <c r="U253" s="16"/>
      <c r="V253" s="16"/>
      <c r="W253" s="16"/>
      <c r="X253" s="16"/>
      <c r="Y253" s="22"/>
      <c r="Z253" s="23"/>
    </row>
    <row r="254" spans="1:26">
      <c r="A254" s="2" t="s">
        <v>32</v>
      </c>
      <c r="B254" s="2">
        <v>1980</v>
      </c>
      <c r="C254" s="12">
        <v>8477.58806799999</v>
      </c>
      <c r="D254" s="12">
        <v>2.5318489999999998</v>
      </c>
      <c r="E254" s="12">
        <v>437.908304329999</v>
      </c>
      <c r="F254" s="12">
        <v>3765.1456496000001</v>
      </c>
      <c r="G254" s="12">
        <v>53.185949030000003</v>
      </c>
      <c r="H254" s="12">
        <v>2740.12224883</v>
      </c>
      <c r="I254" s="12">
        <f t="shared" si="75"/>
        <v>1478.69406720999</v>
      </c>
      <c r="J254" s="15">
        <f t="shared" si="64"/>
        <v>2.9865204344580835E-2</v>
      </c>
      <c r="K254" s="15">
        <f t="shared" si="65"/>
        <v>5.1654822199129233</v>
      </c>
      <c r="L254" s="15">
        <f t="shared" si="66"/>
        <v>44.412934662538554</v>
      </c>
      <c r="M254" s="15">
        <f t="shared" si="67"/>
        <v>0.62737123582070309</v>
      </c>
      <c r="N254" s="15">
        <f t="shared" si="67"/>
        <v>32.321955570984031</v>
      </c>
      <c r="O254" s="15">
        <f t="shared" si="68"/>
        <v>17.442391106399199</v>
      </c>
      <c r="P254" s="15"/>
      <c r="Q254" s="15">
        <v>-1.5680000000000001</v>
      </c>
      <c r="R254" s="15">
        <v>-0.63500000000000001</v>
      </c>
      <c r="S254" s="15">
        <v>-0.46</v>
      </c>
      <c r="T254" s="15"/>
      <c r="U254" s="16">
        <f t="shared" si="69"/>
        <v>0.10288618929244471</v>
      </c>
      <c r="V254" s="16">
        <f t="shared" si="70"/>
        <v>0.88461781653368088</v>
      </c>
      <c r="W254" s="16">
        <f t="shared" si="71"/>
        <v>1.2495994173874427E-2</v>
      </c>
      <c r="X254" s="16">
        <f t="shared" si="72"/>
        <v>1</v>
      </c>
      <c r="Y254" s="22">
        <f t="shared" si="73"/>
        <v>-0.72880601562942293</v>
      </c>
      <c r="Z254" s="23">
        <f t="shared" si="74"/>
        <v>-7.2880601562942291E-3</v>
      </c>
    </row>
    <row r="255" spans="1:26">
      <c r="A255" s="2" t="s">
        <v>32</v>
      </c>
      <c r="B255" s="2">
        <v>1981</v>
      </c>
      <c r="C255" s="12">
        <v>7787.0682669999896</v>
      </c>
      <c r="D255" s="12">
        <v>1.4652829999999999</v>
      </c>
      <c r="E255" s="12">
        <v>485.843382009999</v>
      </c>
      <c r="F255" s="12">
        <v>3218.7444090999902</v>
      </c>
      <c r="G255" s="12">
        <v>77.854566370000001</v>
      </c>
      <c r="H255" s="12">
        <v>2399.6313229299899</v>
      </c>
      <c r="I255" s="12">
        <f t="shared" si="75"/>
        <v>1603.5293035900099</v>
      </c>
      <c r="J255" s="15">
        <f t="shared" si="64"/>
        <v>1.881687625893266E-2</v>
      </c>
      <c r="K255" s="15">
        <f t="shared" si="65"/>
        <v>6.2391052107364251</v>
      </c>
      <c r="L255" s="15">
        <f t="shared" si="66"/>
        <v>41.334483001007889</v>
      </c>
      <c r="M255" s="15">
        <f t="shared" si="67"/>
        <v>0.9997930376433426</v>
      </c>
      <c r="N255" s="15">
        <f t="shared" si="67"/>
        <v>30.815593759452952</v>
      </c>
      <c r="O255" s="15">
        <f t="shared" si="68"/>
        <v>20.592208114900455</v>
      </c>
      <c r="P255" s="15"/>
      <c r="Q255" s="15">
        <v>-1.7410000000000001</v>
      </c>
      <c r="R255" s="15">
        <v>-3.097</v>
      </c>
      <c r="S255" s="15">
        <v>-0.39400000000000002</v>
      </c>
      <c r="T255" s="15"/>
      <c r="U255" s="16">
        <f t="shared" si="69"/>
        <v>0.1284470022521868</v>
      </c>
      <c r="V255" s="16">
        <f t="shared" si="70"/>
        <v>0.85096985093103794</v>
      </c>
      <c r="W255" s="16">
        <f t="shared" si="71"/>
        <v>2.0583146816775217E-2</v>
      </c>
      <c r="X255" s="16">
        <f t="shared" si="72"/>
        <v>1</v>
      </c>
      <c r="Y255" s="22">
        <f t="shared" si="73"/>
        <v>-2.8671896191002912</v>
      </c>
      <c r="Z255" s="23">
        <f t="shared" si="74"/>
        <v>-2.8671896191002914E-2</v>
      </c>
    </row>
    <row r="256" spans="1:26">
      <c r="A256" s="2" t="s">
        <v>32</v>
      </c>
      <c r="B256" s="2">
        <v>1982</v>
      </c>
      <c r="C256" s="12">
        <v>8061.866669</v>
      </c>
      <c r="D256" s="12">
        <v>4.4442019999999998</v>
      </c>
      <c r="E256" s="12">
        <v>567.82619463000003</v>
      </c>
      <c r="F256" s="12">
        <v>3269.0312404000001</v>
      </c>
      <c r="G256" s="12">
        <v>137.8864174</v>
      </c>
      <c r="H256" s="12">
        <v>2569.9076993899898</v>
      </c>
      <c r="I256" s="12">
        <f t="shared" si="75"/>
        <v>1512.77091518001</v>
      </c>
      <c r="J256" s="15">
        <f t="shared" si="64"/>
        <v>5.512621558340982E-2</v>
      </c>
      <c r="K256" s="15">
        <f t="shared" si="65"/>
        <v>7.0433587895151044</v>
      </c>
      <c r="L256" s="15">
        <f t="shared" si="66"/>
        <v>40.54930916893337</v>
      </c>
      <c r="M256" s="15">
        <f t="shared" si="67"/>
        <v>1.710353483396216</v>
      </c>
      <c r="N256" s="15">
        <f t="shared" si="67"/>
        <v>31.877328228113242</v>
      </c>
      <c r="O256" s="15">
        <f t="shared" si="68"/>
        <v>18.764524114458659</v>
      </c>
      <c r="P256" s="15"/>
      <c r="Q256" s="15">
        <v>-6.2510000000000003</v>
      </c>
      <c r="R256" s="15">
        <v>-2.5110000000000001</v>
      </c>
      <c r="S256" s="15">
        <v>-0.40100000000000002</v>
      </c>
      <c r="T256" s="15"/>
      <c r="U256" s="16">
        <f t="shared" si="69"/>
        <v>0.14285856289402238</v>
      </c>
      <c r="V256" s="16">
        <f t="shared" si="70"/>
        <v>0.82245079476038296</v>
      </c>
      <c r="W256" s="16">
        <f t="shared" si="71"/>
        <v>3.4690642345594602E-2</v>
      </c>
      <c r="X256" s="16">
        <f t="shared" si="72"/>
        <v>1</v>
      </c>
      <c r="Y256" s="22">
        <f t="shared" si="73"/>
        <v>-2.972093769874439</v>
      </c>
      <c r="Z256" s="23">
        <f t="shared" si="74"/>
        <v>-2.9720937698744388E-2</v>
      </c>
    </row>
    <row r="257" spans="1:26">
      <c r="A257" s="2" t="s">
        <v>32</v>
      </c>
      <c r="B257" s="2">
        <v>1983</v>
      </c>
      <c r="C257" s="12">
        <v>8610.2261789999902</v>
      </c>
      <c r="D257" s="12">
        <v>4.37216</v>
      </c>
      <c r="E257" s="12">
        <v>638.75131098999896</v>
      </c>
      <c r="F257" s="12">
        <v>3393.4406779999899</v>
      </c>
      <c r="G257" s="12">
        <v>220.75126983000001</v>
      </c>
      <c r="H257" s="12">
        <v>2766.8349478499899</v>
      </c>
      <c r="I257" s="12">
        <f t="shared" si="75"/>
        <v>1586.0758123300106</v>
      </c>
      <c r="J257" s="15">
        <f t="shared" ref="J257:J322" si="83">D257/$C257*100</f>
        <v>5.0778689306252255E-2</v>
      </c>
      <c r="K257" s="15">
        <f t="shared" ref="K257:K322" si="84">E257/$C257*100</f>
        <v>7.4185195337596213</v>
      </c>
      <c r="L257" s="15">
        <f t="shared" ref="L257:L322" si="85">F257/$C257*100</f>
        <v>39.411748396069555</v>
      </c>
      <c r="M257" s="15">
        <f t="shared" ref="M257:N322" si="86">G257/$C257*100</f>
        <v>2.5638266085088897</v>
      </c>
      <c r="N257" s="15">
        <f t="shared" ref="N257:N281" si="87">H257/$C257*100</f>
        <v>32.134288813436676</v>
      </c>
      <c r="O257" s="15">
        <f t="shared" ref="O257:O322" si="88">I257/$C257*100</f>
        <v>18.420837958918991</v>
      </c>
      <c r="P257" s="15"/>
      <c r="Q257" s="15">
        <v>-4.8460000000000001</v>
      </c>
      <c r="R257" s="15">
        <v>-1.1719999999999999</v>
      </c>
      <c r="S257" s="15">
        <v>-1.486</v>
      </c>
      <c r="T257" s="15"/>
      <c r="U257" s="16">
        <f t="shared" ref="U257:U322" si="89">K257/($K257+$L257+$M257)</f>
        <v>0.15019041452418186</v>
      </c>
      <c r="V257" s="16">
        <f t="shared" ref="V257:V322" si="90">L257/($K257+$L257+$M257)</f>
        <v>0.79790405643491358</v>
      </c>
      <c r="W257" s="16">
        <f t="shared" ref="W257:W322" si="91">M257/($K257+$L257+$M257)</f>
        <v>5.1905529040904515E-2</v>
      </c>
      <c r="X257" s="16">
        <f t="shared" ref="X257:X322" si="92">SUM(U257:W257)</f>
        <v>1</v>
      </c>
      <c r="Y257" s="22">
        <f t="shared" ref="Y257:Y322" si="93">Q257*U257+V257*R257+W257*S257</f>
        <v>-1.740097919080688</v>
      </c>
      <c r="Z257" s="23">
        <f t="shared" si="74"/>
        <v>-1.7400979190806881E-2</v>
      </c>
    </row>
    <row r="258" spans="1:26">
      <c r="A258" s="2" t="s">
        <v>32</v>
      </c>
      <c r="B258" s="2">
        <v>1984</v>
      </c>
      <c r="C258" s="12">
        <v>9628.6979950000004</v>
      </c>
      <c r="D258" s="12">
        <v>7.1911740000000002</v>
      </c>
      <c r="E258" s="12">
        <v>896.70392933999995</v>
      </c>
      <c r="F258" s="12">
        <v>3568.7433377000002</v>
      </c>
      <c r="G258" s="12">
        <v>191.54440858000001</v>
      </c>
      <c r="H258" s="12">
        <v>3231.3825464299998</v>
      </c>
      <c r="I258" s="12">
        <f t="shared" si="75"/>
        <v>1733.1325989500019</v>
      </c>
      <c r="J258" s="15">
        <f t="shared" si="83"/>
        <v>7.4684801659936156E-2</v>
      </c>
      <c r="K258" s="15">
        <f t="shared" si="84"/>
        <v>9.3128264050408607</v>
      </c>
      <c r="L258" s="15">
        <f t="shared" si="85"/>
        <v>37.063612749648819</v>
      </c>
      <c r="M258" s="15">
        <f t="shared" si="86"/>
        <v>1.9893074710564749</v>
      </c>
      <c r="N258" s="15">
        <f t="shared" si="87"/>
        <v>33.559911715041792</v>
      </c>
      <c r="O258" s="15">
        <f t="shared" si="88"/>
        <v>17.999656857552129</v>
      </c>
      <c r="P258" s="15"/>
      <c r="Q258" s="15">
        <v>-1.1279999999999999</v>
      </c>
      <c r="R258" s="15">
        <v>-2.101</v>
      </c>
      <c r="S258" s="15">
        <v>-1.3680000000000001</v>
      </c>
      <c r="T258" s="15"/>
      <c r="U258" s="16">
        <f t="shared" si="89"/>
        <v>0.19255003912383392</v>
      </c>
      <c r="V258" s="16">
        <f t="shared" si="90"/>
        <v>0.76631945819934966</v>
      </c>
      <c r="W258" s="16">
        <f t="shared" si="91"/>
        <v>4.113050267681638E-2</v>
      </c>
      <c r="X258" s="16">
        <f t="shared" si="92"/>
        <v>1</v>
      </c>
      <c r="Y258" s="22">
        <f t="shared" si="93"/>
        <v>-1.883500153470403</v>
      </c>
      <c r="Z258" s="23">
        <f t="shared" si="74"/>
        <v>-1.8835001534704032E-2</v>
      </c>
    </row>
    <row r="259" spans="1:26">
      <c r="A259" s="2" t="s">
        <v>32</v>
      </c>
      <c r="B259" s="2">
        <v>1985</v>
      </c>
      <c r="C259" s="12">
        <v>10400.938858</v>
      </c>
      <c r="D259" s="12">
        <v>13.1593719999999</v>
      </c>
      <c r="E259" s="12">
        <v>987.87640063000003</v>
      </c>
      <c r="F259" s="12">
        <v>3681.1574021000001</v>
      </c>
      <c r="G259" s="12">
        <v>168.60899515</v>
      </c>
      <c r="H259" s="12">
        <v>3612.7321197000001</v>
      </c>
      <c r="I259" s="12">
        <f t="shared" si="75"/>
        <v>1937.4045684199991</v>
      </c>
      <c r="J259" s="15">
        <f t="shared" si="83"/>
        <v>0.12652100141785008</v>
      </c>
      <c r="K259" s="15">
        <f t="shared" si="84"/>
        <v>9.4979541185377094</v>
      </c>
      <c r="L259" s="15">
        <f t="shared" si="85"/>
        <v>35.392549195389186</v>
      </c>
      <c r="M259" s="15">
        <f t="shared" si="86"/>
        <v>1.6210939940322067</v>
      </c>
      <c r="N259" s="15">
        <f t="shared" si="87"/>
        <v>34.734673177327899</v>
      </c>
      <c r="O259" s="15">
        <f t="shared" si="88"/>
        <v>18.627208513295148</v>
      </c>
      <c r="P259" s="15"/>
      <c r="Q259" s="15">
        <v>-0.23599999999999999</v>
      </c>
      <c r="R259" s="15">
        <v>-1.72</v>
      </c>
      <c r="S259" s="15">
        <v>0.04</v>
      </c>
      <c r="T259" s="15"/>
      <c r="U259" s="16">
        <f t="shared" si="89"/>
        <v>0.20420614789147246</v>
      </c>
      <c r="V259" s="16">
        <f t="shared" si="90"/>
        <v>0.76094030830742465</v>
      </c>
      <c r="W259" s="16">
        <f t="shared" si="91"/>
        <v>3.4853543801102775E-2</v>
      </c>
      <c r="X259" s="16">
        <f t="shared" si="92"/>
        <v>0.99999999999999989</v>
      </c>
      <c r="Y259" s="22">
        <f t="shared" si="93"/>
        <v>-1.3556158394391138</v>
      </c>
      <c r="Z259" s="23">
        <f t="shared" si="74"/>
        <v>-1.3556158394391138E-2</v>
      </c>
    </row>
    <row r="260" spans="1:26">
      <c r="A260" s="2" t="s">
        <v>32</v>
      </c>
      <c r="B260" s="2">
        <v>1986</v>
      </c>
      <c r="C260" s="12">
        <v>12605.67843</v>
      </c>
      <c r="D260" s="12">
        <v>8.8426179999999999</v>
      </c>
      <c r="E260" s="12">
        <v>1040.9541830000001</v>
      </c>
      <c r="F260" s="12">
        <v>4557.8887393000005</v>
      </c>
      <c r="G260" s="12">
        <v>223.34692103</v>
      </c>
      <c r="H260" s="12">
        <v>4645.3146020599997</v>
      </c>
      <c r="I260" s="12">
        <f t="shared" si="75"/>
        <v>2129.3313666099993</v>
      </c>
      <c r="J260" s="15">
        <f t="shared" si="83"/>
        <v>7.0147894451722898E-2</v>
      </c>
      <c r="K260" s="15">
        <f t="shared" si="84"/>
        <v>8.2578195912300458</v>
      </c>
      <c r="L260" s="15">
        <f t="shared" si="85"/>
        <v>36.157425120831043</v>
      </c>
      <c r="M260" s="15">
        <f t="shared" si="86"/>
        <v>1.7717961176802763</v>
      </c>
      <c r="N260" s="15">
        <f t="shared" si="87"/>
        <v>36.850968615895432</v>
      </c>
      <c r="O260" s="15">
        <f t="shared" si="88"/>
        <v>16.891842659911475</v>
      </c>
      <c r="P260" s="15"/>
      <c r="Q260" s="15">
        <v>8.3000000000000004E-2</v>
      </c>
      <c r="R260" s="15">
        <v>-0.86499999999999999</v>
      </c>
      <c r="S260" s="15">
        <v>-0.89400000000000002</v>
      </c>
      <c r="T260" s="15"/>
      <c r="U260" s="16">
        <f t="shared" si="89"/>
        <v>0.17879083489394199</v>
      </c>
      <c r="V260" s="16">
        <f t="shared" si="90"/>
        <v>0.78284783937809843</v>
      </c>
      <c r="W260" s="16">
        <f t="shared" si="91"/>
        <v>3.8361325727959569E-2</v>
      </c>
      <c r="X260" s="16">
        <f t="shared" si="92"/>
        <v>1</v>
      </c>
      <c r="Y260" s="22">
        <f t="shared" si="93"/>
        <v>-0.69661876696665381</v>
      </c>
      <c r="Z260" s="23">
        <f t="shared" si="74"/>
        <v>-6.9661876696665379E-3</v>
      </c>
    </row>
    <row r="261" spans="1:26">
      <c r="A261" s="2" t="s">
        <v>32</v>
      </c>
      <c r="B261" s="2">
        <v>1987</v>
      </c>
      <c r="C261" s="12">
        <v>15972.224557</v>
      </c>
      <c r="D261" s="12">
        <v>22.425308000000001</v>
      </c>
      <c r="E261" s="12">
        <v>1135.14789409999</v>
      </c>
      <c r="F261" s="12">
        <v>5816.0946752</v>
      </c>
      <c r="G261" s="12">
        <v>296.50719623999902</v>
      </c>
      <c r="H261" s="12">
        <v>6158.1720388100002</v>
      </c>
      <c r="I261" s="12">
        <f t="shared" si="75"/>
        <v>2543.8774446500101</v>
      </c>
      <c r="J261" s="15">
        <f t="shared" si="83"/>
        <v>0.14040190782424147</v>
      </c>
      <c r="K261" s="15">
        <f t="shared" si="84"/>
        <v>7.1070118633067878</v>
      </c>
      <c r="L261" s="15">
        <f t="shared" si="85"/>
        <v>36.413804817507611</v>
      </c>
      <c r="M261" s="15">
        <f t="shared" si="86"/>
        <v>1.8563926094443215</v>
      </c>
      <c r="N261" s="15">
        <f t="shared" si="87"/>
        <v>38.555506259214937</v>
      </c>
      <c r="O261" s="15">
        <f t="shared" si="88"/>
        <v>15.926882542702096</v>
      </c>
      <c r="P261" s="15"/>
      <c r="Q261" s="15">
        <v>0.35</v>
      </c>
      <c r="R261" s="15">
        <v>2.8000000000000001E-2</v>
      </c>
      <c r="S261" s="15">
        <v>-1.17</v>
      </c>
      <c r="T261" s="15"/>
      <c r="U261" s="16">
        <f t="shared" si="89"/>
        <v>0.15662073482408875</v>
      </c>
      <c r="V261" s="16">
        <f t="shared" si="90"/>
        <v>0.80246902326196357</v>
      </c>
      <c r="W261" s="16">
        <f t="shared" si="91"/>
        <v>4.0910241913947751E-2</v>
      </c>
      <c r="X261" s="16">
        <f t="shared" si="92"/>
        <v>1</v>
      </c>
      <c r="Y261" s="22">
        <f t="shared" si="93"/>
        <v>2.9421406800447178E-2</v>
      </c>
      <c r="Z261" s="23">
        <f t="shared" ref="Z261:Z326" si="94">Y261/100</f>
        <v>2.9421406800447179E-4</v>
      </c>
    </row>
    <row r="262" spans="1:26">
      <c r="A262" s="2" t="s">
        <v>32</v>
      </c>
      <c r="B262" s="2">
        <v>1988</v>
      </c>
      <c r="C262" s="12">
        <v>18087.613824</v>
      </c>
      <c r="D262" s="12">
        <v>17.104824000000001</v>
      </c>
      <c r="E262" s="12">
        <v>1269.6987167</v>
      </c>
      <c r="F262" s="12">
        <v>6846.4589251999896</v>
      </c>
      <c r="G262" s="12">
        <v>391.08052444999902</v>
      </c>
      <c r="H262" s="12">
        <v>6856.1969802399899</v>
      </c>
      <c r="I262" s="12">
        <f t="shared" si="75"/>
        <v>2707.0738534100228</v>
      </c>
      <c r="J262" s="15">
        <f t="shared" si="83"/>
        <v>9.4566503721480608E-2</v>
      </c>
      <c r="K262" s="15">
        <f t="shared" si="84"/>
        <v>7.0197137613324578</v>
      </c>
      <c r="L262" s="15">
        <f t="shared" si="85"/>
        <v>37.851642520781795</v>
      </c>
      <c r="M262" s="15">
        <f t="shared" si="86"/>
        <v>2.162145478421726</v>
      </c>
      <c r="N262" s="15">
        <f t="shared" si="87"/>
        <v>37.905480772387314</v>
      </c>
      <c r="O262" s="15">
        <f t="shared" si="88"/>
        <v>14.966450963355236</v>
      </c>
      <c r="P262" s="15"/>
      <c r="Q262" s="15">
        <v>1.417</v>
      </c>
      <c r="R262" s="15">
        <v>2.3180000000000001</v>
      </c>
      <c r="S262" s="15">
        <v>1.103</v>
      </c>
      <c r="T262" s="15"/>
      <c r="U262" s="16">
        <f t="shared" si="89"/>
        <v>0.14924922658474971</v>
      </c>
      <c r="V262" s="16">
        <f t="shared" si="90"/>
        <v>0.80478044593612774</v>
      </c>
      <c r="W262" s="16">
        <f t="shared" si="91"/>
        <v>4.5970327479122552E-2</v>
      </c>
      <c r="X262" s="16">
        <f t="shared" si="92"/>
        <v>1</v>
      </c>
      <c r="Y262" s="22">
        <f t="shared" si="93"/>
        <v>2.1276724989600067</v>
      </c>
      <c r="Z262" s="23">
        <f t="shared" si="94"/>
        <v>2.1276724989600065E-2</v>
      </c>
    </row>
    <row r="263" spans="1:26">
      <c r="A263" s="2" t="s">
        <v>32</v>
      </c>
      <c r="B263" s="2">
        <v>1989</v>
      </c>
      <c r="C263" s="12">
        <v>20694.792203000001</v>
      </c>
      <c r="D263" s="12">
        <v>15.8359369999999</v>
      </c>
      <c r="E263" s="12">
        <v>1559.5795565000001</v>
      </c>
      <c r="F263" s="12">
        <v>7309.4296241000002</v>
      </c>
      <c r="G263" s="12">
        <v>523.66085009000005</v>
      </c>
      <c r="H263" s="12">
        <v>8151.2793023000004</v>
      </c>
      <c r="I263" s="12">
        <f t="shared" ref="I263:I328" si="95">C263-D263-E263-F263-G263-H263</f>
        <v>3135.0069330099986</v>
      </c>
      <c r="J263" s="15">
        <f t="shared" si="83"/>
        <v>7.6521362691934922E-2</v>
      </c>
      <c r="K263" s="15">
        <f t="shared" si="84"/>
        <v>7.5360967203812619</v>
      </c>
      <c r="L263" s="15">
        <f t="shared" si="85"/>
        <v>35.320140218853687</v>
      </c>
      <c r="M263" s="15">
        <f t="shared" si="86"/>
        <v>2.5303991697683634</v>
      </c>
      <c r="N263" s="15">
        <f t="shared" si="87"/>
        <v>39.388070304558838</v>
      </c>
      <c r="O263" s="15">
        <f t="shared" si="88"/>
        <v>15.14877222374591</v>
      </c>
      <c r="P263" s="15"/>
      <c r="Q263" s="15">
        <v>2.012</v>
      </c>
      <c r="R263" s="15">
        <v>1.7130000000000001</v>
      </c>
      <c r="S263" s="15">
        <v>1.899</v>
      </c>
      <c r="T263" s="15"/>
      <c r="U263" s="16">
        <f t="shared" si="89"/>
        <v>0.16604219581909777</v>
      </c>
      <c r="V263" s="16">
        <f t="shared" si="90"/>
        <v>0.77820572853266068</v>
      </c>
      <c r="W263" s="16">
        <f t="shared" si="91"/>
        <v>5.5752075648241535E-2</v>
      </c>
      <c r="X263" s="16">
        <f t="shared" si="92"/>
        <v>1</v>
      </c>
      <c r="Y263" s="22">
        <f t="shared" si="93"/>
        <v>1.7730165026204832</v>
      </c>
      <c r="Z263" s="23">
        <f t="shared" si="94"/>
        <v>1.7730165026204833E-2</v>
      </c>
    </row>
    <row r="264" spans="1:26">
      <c r="A264" s="2" t="s">
        <v>32</v>
      </c>
      <c r="B264" s="2">
        <v>1990</v>
      </c>
      <c r="C264" s="12">
        <v>23799.036527</v>
      </c>
      <c r="D264" s="12">
        <v>7.3637959999999998</v>
      </c>
      <c r="E264" s="12">
        <v>1828.2561605000001</v>
      </c>
      <c r="F264" s="12">
        <v>8332.5804253999995</v>
      </c>
      <c r="G264" s="12">
        <v>503.95544417000002</v>
      </c>
      <c r="H264" s="12">
        <v>9625.7052273099907</v>
      </c>
      <c r="I264" s="12">
        <f t="shared" si="95"/>
        <v>3501.1754736200073</v>
      </c>
      <c r="J264" s="15">
        <f t="shared" si="83"/>
        <v>3.0941571906265095E-2</v>
      </c>
      <c r="K264" s="15">
        <f t="shared" si="84"/>
        <v>7.6820595591163707</v>
      </c>
      <c r="L264" s="15">
        <f t="shared" si="85"/>
        <v>35.012259491877707</v>
      </c>
      <c r="M264" s="15">
        <f t="shared" si="86"/>
        <v>2.1175455720581913</v>
      </c>
      <c r="N264" s="15">
        <f t="shared" si="87"/>
        <v>40.445776938867382</v>
      </c>
      <c r="O264" s="15">
        <f t="shared" si="88"/>
        <v>14.711416866174076</v>
      </c>
      <c r="P264" s="15"/>
      <c r="Q264" s="15">
        <v>1.0609999999999999</v>
      </c>
      <c r="R264" s="15">
        <v>0.88</v>
      </c>
      <c r="S264" s="15">
        <v>2.9540000000000002</v>
      </c>
      <c r="T264" s="15"/>
      <c r="U264" s="16">
        <f t="shared" si="89"/>
        <v>0.17142914323552921</v>
      </c>
      <c r="V264" s="16">
        <f t="shared" si="90"/>
        <v>0.78131672909380756</v>
      </c>
      <c r="W264" s="16">
        <f t="shared" si="91"/>
        <v>4.7254127670663289E-2</v>
      </c>
      <c r="X264" s="16">
        <f t="shared" si="92"/>
        <v>1</v>
      </c>
      <c r="Y264" s="22">
        <f t="shared" si="93"/>
        <v>1.0090337357145864</v>
      </c>
      <c r="Z264" s="23">
        <f t="shared" si="94"/>
        <v>1.0090337357145865E-2</v>
      </c>
    </row>
    <row r="265" spans="1:26">
      <c r="A265" s="2" t="s">
        <v>32</v>
      </c>
      <c r="B265" s="2">
        <v>1991</v>
      </c>
      <c r="C265" s="12">
        <v>24242.994684000001</v>
      </c>
      <c r="D265" s="12">
        <v>7.7621969999999996</v>
      </c>
      <c r="E265" s="12">
        <v>1992.8281413</v>
      </c>
      <c r="F265" s="12">
        <v>7919.1431694000003</v>
      </c>
      <c r="G265" s="12">
        <v>656.76470587999904</v>
      </c>
      <c r="H265" s="12">
        <v>10235.157651879999</v>
      </c>
      <c r="I265" s="12">
        <f t="shared" si="95"/>
        <v>3431.3388185400017</v>
      </c>
      <c r="J265" s="15">
        <f t="shared" si="83"/>
        <v>3.201830921129116E-2</v>
      </c>
      <c r="K265" s="15">
        <f t="shared" si="84"/>
        <v>8.2202226551459638</v>
      </c>
      <c r="L265" s="15">
        <f t="shared" si="85"/>
        <v>32.665696926570341</v>
      </c>
      <c r="M265" s="15">
        <f t="shared" si="86"/>
        <v>2.7090906649146507</v>
      </c>
      <c r="N265" s="15">
        <f t="shared" si="87"/>
        <v>42.219031869998489</v>
      </c>
      <c r="O265" s="15">
        <f t="shared" si="88"/>
        <v>14.15393957415926</v>
      </c>
      <c r="P265" s="15"/>
      <c r="Q265" s="15">
        <v>-1.84</v>
      </c>
      <c r="R265" s="15">
        <v>-1.9390000000000001</v>
      </c>
      <c r="S265" s="15">
        <v>2.706</v>
      </c>
      <c r="T265" s="15"/>
      <c r="U265" s="16">
        <f t="shared" si="89"/>
        <v>0.18855879626226782</v>
      </c>
      <c r="V265" s="16">
        <f t="shared" si="90"/>
        <v>0.74929898494736014</v>
      </c>
      <c r="W265" s="16">
        <f t="shared" si="91"/>
        <v>6.2142218790372017E-2</v>
      </c>
      <c r="X265" s="16">
        <f t="shared" si="92"/>
        <v>1</v>
      </c>
      <c r="Y265" s="22">
        <f t="shared" si="93"/>
        <v>-1.6316820728887576</v>
      </c>
      <c r="Z265" s="23">
        <f t="shared" si="94"/>
        <v>-1.6316820728887575E-2</v>
      </c>
    </row>
    <row r="266" spans="1:26">
      <c r="A266" s="2" t="s">
        <v>32</v>
      </c>
      <c r="B266" s="2">
        <v>1992</v>
      </c>
      <c r="C266" s="12">
        <v>28334.531199000001</v>
      </c>
      <c r="D266" s="12">
        <v>15.936444</v>
      </c>
      <c r="E266" s="12">
        <v>2183.0237434999899</v>
      </c>
      <c r="F266" s="12">
        <v>9157.0601676999995</v>
      </c>
      <c r="G266" s="12">
        <v>883.04196663000005</v>
      </c>
      <c r="H266" s="12">
        <v>12057.138096090001</v>
      </c>
      <c r="I266" s="12">
        <f t="shared" si="95"/>
        <v>4038.3307810800088</v>
      </c>
      <c r="J266" s="15">
        <f t="shared" si="83"/>
        <v>5.6243895083615984E-2</v>
      </c>
      <c r="K266" s="15">
        <f t="shared" si="84"/>
        <v>7.7044639566051289</v>
      </c>
      <c r="L266" s="15">
        <f t="shared" si="85"/>
        <v>32.317669572112692</v>
      </c>
      <c r="M266" s="15">
        <f t="shared" si="86"/>
        <v>3.1164869481276782</v>
      </c>
      <c r="N266" s="15">
        <f t="shared" si="87"/>
        <v>42.552806014011367</v>
      </c>
      <c r="O266" s="15">
        <f t="shared" si="88"/>
        <v>14.252329614059512</v>
      </c>
      <c r="P266" s="15"/>
      <c r="Q266" s="15">
        <v>-1.2490000000000001</v>
      </c>
      <c r="R266" s="15">
        <v>-2.87</v>
      </c>
      <c r="S266" s="15">
        <v>0.96799999999999997</v>
      </c>
      <c r="T266" s="15"/>
      <c r="U266" s="16">
        <f t="shared" si="89"/>
        <v>0.1785978288466705</v>
      </c>
      <c r="V266" s="16">
        <f t="shared" si="90"/>
        <v>0.74915862433429192</v>
      </c>
      <c r="W266" s="16">
        <f t="shared" si="91"/>
        <v>7.224354681903751E-2</v>
      </c>
      <c r="X266" s="16">
        <f t="shared" si="92"/>
        <v>1</v>
      </c>
      <c r="Y266" s="22">
        <f t="shared" si="93"/>
        <v>-2.3032221867480813</v>
      </c>
      <c r="Z266" s="23">
        <f t="shared" si="94"/>
        <v>-2.3032221867480815E-2</v>
      </c>
    </row>
    <row r="267" spans="1:26">
      <c r="A267" s="2" t="s">
        <v>32</v>
      </c>
      <c r="B267" s="2">
        <v>1993</v>
      </c>
      <c r="C267" s="12">
        <v>28856.508496999901</v>
      </c>
      <c r="D267" s="12">
        <v>29.2466539999999</v>
      </c>
      <c r="E267" s="12">
        <v>2444.2751183999899</v>
      </c>
      <c r="F267" s="12">
        <v>9482.4270371999992</v>
      </c>
      <c r="G267" s="12">
        <v>1106.0973279</v>
      </c>
      <c r="H267" s="12">
        <v>10733.923009919899</v>
      </c>
      <c r="I267" s="12">
        <f t="shared" si="95"/>
        <v>5060.5393495800145</v>
      </c>
      <c r="J267" s="15">
        <f t="shared" si="83"/>
        <v>0.10135201908796609</v>
      </c>
      <c r="K267" s="15">
        <f t="shared" si="84"/>
        <v>8.4704465152258859</v>
      </c>
      <c r="L267" s="15">
        <f t="shared" si="85"/>
        <v>32.860618041111422</v>
      </c>
      <c r="M267" s="15">
        <f t="shared" si="86"/>
        <v>3.8330948042969117</v>
      </c>
      <c r="N267" s="15">
        <f t="shared" si="87"/>
        <v>37.197580611791146</v>
      </c>
      <c r="O267" s="15">
        <f t="shared" si="88"/>
        <v>17.53690800848668</v>
      </c>
      <c r="P267" s="15"/>
      <c r="Q267" s="15">
        <v>-1.3959999999999999</v>
      </c>
      <c r="R267" s="15">
        <v>-2.1459999999999999</v>
      </c>
      <c r="S267" s="15">
        <v>-0.83699999999999997</v>
      </c>
      <c r="T267" s="15"/>
      <c r="U267" s="16">
        <f t="shared" si="89"/>
        <v>0.18754797244402732</v>
      </c>
      <c r="V267" s="16">
        <f t="shared" si="90"/>
        <v>0.72758174858786906</v>
      </c>
      <c r="W267" s="16">
        <f t="shared" si="91"/>
        <v>8.4870278968103549E-2</v>
      </c>
      <c r="X267" s="16">
        <f t="shared" si="92"/>
        <v>0.99999999999999989</v>
      </c>
      <c r="Y267" s="22">
        <f t="shared" si="93"/>
        <v>-1.8942438254977316</v>
      </c>
      <c r="Z267" s="23">
        <f t="shared" si="94"/>
        <v>-1.8942438254977316E-2</v>
      </c>
    </row>
    <row r="268" spans="1:26">
      <c r="A268" s="2" t="s">
        <v>32</v>
      </c>
      <c r="B268" s="2">
        <v>1994</v>
      </c>
      <c r="C268" s="12">
        <v>34395.123025000001</v>
      </c>
      <c r="D268" s="12">
        <v>33.439880000000002</v>
      </c>
      <c r="E268" s="12">
        <v>2712.4348795000001</v>
      </c>
      <c r="F268" s="12">
        <v>9934.3938933999907</v>
      </c>
      <c r="G268" s="12">
        <v>1260.8812625999999</v>
      </c>
      <c r="H268" s="12">
        <v>14048.158336139901</v>
      </c>
      <c r="I268" s="12">
        <f t="shared" si="95"/>
        <v>6405.814773360109</v>
      </c>
      <c r="J268" s="15">
        <f t="shared" si="83"/>
        <v>9.722273700167991E-2</v>
      </c>
      <c r="K268" s="15">
        <f t="shared" si="84"/>
        <v>7.8861031476133245</v>
      </c>
      <c r="L268" s="15">
        <f t="shared" si="85"/>
        <v>28.883146852474418</v>
      </c>
      <c r="M268" s="15">
        <f t="shared" si="86"/>
        <v>3.6658722275350839</v>
      </c>
      <c r="N268" s="15">
        <f t="shared" si="87"/>
        <v>40.843460062431049</v>
      </c>
      <c r="O268" s="15">
        <f t="shared" si="88"/>
        <v>18.624194972944448</v>
      </c>
      <c r="P268" s="15"/>
      <c r="Q268" s="15">
        <v>-0.44400000000000001</v>
      </c>
      <c r="R268" s="15">
        <v>-0.22600000000000001</v>
      </c>
      <c r="S268" s="15">
        <v>-1.0960000000000001</v>
      </c>
      <c r="T268" s="15"/>
      <c r="U268" s="16">
        <f t="shared" si="89"/>
        <v>0.1950310203891511</v>
      </c>
      <c r="V268" s="16">
        <f t="shared" si="90"/>
        <v>0.71430838492045412</v>
      </c>
      <c r="W268" s="16">
        <f t="shared" si="91"/>
        <v>9.0660594690394725E-2</v>
      </c>
      <c r="X268" s="16">
        <f t="shared" si="92"/>
        <v>1</v>
      </c>
      <c r="Y268" s="22">
        <f t="shared" si="93"/>
        <v>-0.34739147982547836</v>
      </c>
      <c r="Z268" s="23">
        <f t="shared" si="94"/>
        <v>-3.4739147982547837E-3</v>
      </c>
    </row>
    <row r="269" spans="1:26">
      <c r="A269" s="2" t="s">
        <v>32</v>
      </c>
      <c r="B269" s="2">
        <v>1995</v>
      </c>
      <c r="C269" s="12">
        <v>43789.342500999897</v>
      </c>
      <c r="D269" s="12">
        <v>37.903619999999897</v>
      </c>
      <c r="E269" s="12">
        <v>3885.6140390999899</v>
      </c>
      <c r="F269" s="12">
        <v>11601.446572000001</v>
      </c>
      <c r="G269" s="12">
        <v>1619.8217294000001</v>
      </c>
      <c r="H269" s="12">
        <v>18129.681674830001</v>
      </c>
      <c r="I269" s="12">
        <f t="shared" si="95"/>
        <v>8514.8748656699136</v>
      </c>
      <c r="J269" s="15">
        <f t="shared" si="83"/>
        <v>8.6559006907067387E-2</v>
      </c>
      <c r="K269" s="15">
        <f t="shared" si="84"/>
        <v>8.8734240278014322</v>
      </c>
      <c r="L269" s="15">
        <f t="shared" si="85"/>
        <v>26.493767454341409</v>
      </c>
      <c r="M269" s="15">
        <f t="shared" si="86"/>
        <v>3.6991232041518156</v>
      </c>
      <c r="N269" s="15">
        <f t="shared" si="87"/>
        <v>41.402041317281764</v>
      </c>
      <c r="O269" s="15">
        <f t="shared" si="88"/>
        <v>19.445084989516531</v>
      </c>
      <c r="P269" s="15"/>
      <c r="Q269" s="15">
        <v>-1.139</v>
      </c>
      <c r="R269" s="15">
        <v>-0.05</v>
      </c>
      <c r="S269" s="15">
        <v>-0.53400000000000003</v>
      </c>
      <c r="T269" s="15"/>
      <c r="U269" s="16">
        <f t="shared" si="89"/>
        <v>0.22713747378158577</v>
      </c>
      <c r="V269" s="16">
        <f t="shared" si="90"/>
        <v>0.67817421907052877</v>
      </c>
      <c r="W269" s="16">
        <f t="shared" si="91"/>
        <v>9.4688307147885412E-2</v>
      </c>
      <c r="X269" s="16">
        <f t="shared" si="92"/>
        <v>1</v>
      </c>
      <c r="Y269" s="22">
        <f t="shared" si="93"/>
        <v>-0.34318184960772347</v>
      </c>
      <c r="Z269" s="23">
        <f t="shared" si="94"/>
        <v>-3.4318184960772345E-3</v>
      </c>
    </row>
    <row r="270" spans="1:26">
      <c r="A270" s="2" t="s">
        <v>32</v>
      </c>
      <c r="B270" s="2">
        <v>1996</v>
      </c>
      <c r="C270" s="12">
        <v>45565.356023</v>
      </c>
      <c r="D270" s="12">
        <v>49.308273999999898</v>
      </c>
      <c r="E270" s="12">
        <v>4412.4924411000002</v>
      </c>
      <c r="F270" s="12">
        <v>11487.861873</v>
      </c>
      <c r="G270" s="12">
        <v>1836.2433131</v>
      </c>
      <c r="H270" s="12">
        <v>18242.4594459</v>
      </c>
      <c r="I270" s="12">
        <f t="shared" si="95"/>
        <v>9536.9906758999932</v>
      </c>
      <c r="J270" s="15">
        <f t="shared" si="83"/>
        <v>0.1082143942321236</v>
      </c>
      <c r="K270" s="15">
        <f t="shared" si="84"/>
        <v>9.683875703446077</v>
      </c>
      <c r="L270" s="15">
        <f t="shared" si="85"/>
        <v>25.211833892401231</v>
      </c>
      <c r="M270" s="15">
        <f t="shared" si="86"/>
        <v>4.0299110406887211</v>
      </c>
      <c r="N270" s="15">
        <f t="shared" si="87"/>
        <v>40.035810181515458</v>
      </c>
      <c r="O270" s="15">
        <f t="shared" si="88"/>
        <v>20.930354787716375</v>
      </c>
      <c r="P270" s="15"/>
      <c r="Q270" s="15">
        <v>-0.75600000000000001</v>
      </c>
      <c r="R270" s="15">
        <v>-3.1E-2</v>
      </c>
      <c r="S270" s="15">
        <v>1.1279999999999999</v>
      </c>
      <c r="T270" s="15"/>
      <c r="U270" s="16">
        <f t="shared" si="89"/>
        <v>0.24877896729941104</v>
      </c>
      <c r="V270" s="16">
        <f t="shared" si="90"/>
        <v>0.64769253463712573</v>
      </c>
      <c r="W270" s="16">
        <f t="shared" si="91"/>
        <v>0.10352849806346313</v>
      </c>
      <c r="X270" s="16">
        <f t="shared" si="92"/>
        <v>0.99999999999999989</v>
      </c>
      <c r="Y270" s="22">
        <f t="shared" si="93"/>
        <v>-9.1375222036519238E-2</v>
      </c>
      <c r="Z270" s="23">
        <f t="shared" si="94"/>
        <v>-9.1375222036519234E-4</v>
      </c>
    </row>
    <row r="271" spans="1:26">
      <c r="A271" s="2" t="s">
        <v>32</v>
      </c>
      <c r="B271" s="2">
        <v>1997</v>
      </c>
      <c r="C271" s="12">
        <v>53619.650802999902</v>
      </c>
      <c r="D271" s="12">
        <v>50.752312000000003</v>
      </c>
      <c r="E271" s="12">
        <v>5913.6175482999997</v>
      </c>
      <c r="F271" s="12">
        <v>12964.10757</v>
      </c>
      <c r="G271" s="12">
        <v>2201.0505545999899</v>
      </c>
      <c r="H271" s="12">
        <v>20676.360356239999</v>
      </c>
      <c r="I271" s="12">
        <f t="shared" si="95"/>
        <v>11813.762461859918</v>
      </c>
      <c r="J271" s="15">
        <f t="shared" si="83"/>
        <v>9.4652447824521313E-2</v>
      </c>
      <c r="K271" s="15">
        <f t="shared" si="84"/>
        <v>11.028825178341419</v>
      </c>
      <c r="L271" s="15">
        <f t="shared" si="85"/>
        <v>24.177903764480853</v>
      </c>
      <c r="M271" s="15">
        <f t="shared" si="86"/>
        <v>4.1049326536771211</v>
      </c>
      <c r="N271" s="15">
        <f t="shared" si="87"/>
        <v>38.56116189977724</v>
      </c>
      <c r="O271" s="15">
        <f t="shared" si="88"/>
        <v>22.032524055898858</v>
      </c>
      <c r="P271" s="15"/>
      <c r="Q271" s="15">
        <v>0.33400000000000002</v>
      </c>
      <c r="R271" s="15">
        <v>3.0000000000000001E-3</v>
      </c>
      <c r="S271" s="15">
        <v>1.202</v>
      </c>
      <c r="T271" s="15"/>
      <c r="U271" s="16">
        <f t="shared" si="89"/>
        <v>0.2805484360224425</v>
      </c>
      <c r="V271" s="16">
        <f t="shared" si="90"/>
        <v>0.61503133631557916</v>
      </c>
      <c r="W271" s="16">
        <f t="shared" si="91"/>
        <v>0.10442022766197843</v>
      </c>
      <c r="X271" s="16">
        <f t="shared" si="92"/>
        <v>1</v>
      </c>
      <c r="Y271" s="22">
        <f t="shared" si="93"/>
        <v>0.22106138529014063</v>
      </c>
      <c r="Z271" s="23">
        <f t="shared" si="94"/>
        <v>2.2106138529014063E-3</v>
      </c>
    </row>
    <row r="272" spans="1:26">
      <c r="A272" s="2" t="s">
        <v>32</v>
      </c>
      <c r="B272" s="2">
        <v>1998</v>
      </c>
      <c r="C272" s="12">
        <v>64246.929518999903</v>
      </c>
      <c r="D272" s="12">
        <v>84.787431999999896</v>
      </c>
      <c r="E272" s="12">
        <v>8567.2515423999994</v>
      </c>
      <c r="F272" s="12">
        <v>14260.702413999899</v>
      </c>
      <c r="G272" s="12">
        <v>2150.9082036</v>
      </c>
      <c r="H272" s="12">
        <v>26673.931044289999</v>
      </c>
      <c r="I272" s="12">
        <f t="shared" si="95"/>
        <v>12509.348882710012</v>
      </c>
      <c r="J272" s="15">
        <f t="shared" si="83"/>
        <v>0.13197118155650614</v>
      </c>
      <c r="K272" s="15">
        <f t="shared" si="84"/>
        <v>13.334880914217676</v>
      </c>
      <c r="L272" s="15">
        <f t="shared" si="85"/>
        <v>22.196706551995682</v>
      </c>
      <c r="M272" s="15">
        <f t="shared" si="86"/>
        <v>3.3478770420676782</v>
      </c>
      <c r="N272" s="15">
        <f t="shared" si="87"/>
        <v>41.517830103307354</v>
      </c>
      <c r="O272" s="15">
        <f t="shared" si="88"/>
        <v>19.470734206855116</v>
      </c>
      <c r="P272" s="15"/>
      <c r="Q272" s="15">
        <v>1.147</v>
      </c>
      <c r="R272" s="15">
        <v>0.23200000000000001</v>
      </c>
      <c r="S272" s="15">
        <v>-1.657</v>
      </c>
      <c r="T272" s="15"/>
      <c r="U272" s="16">
        <f t="shared" si="89"/>
        <v>0.34298005599787634</v>
      </c>
      <c r="V272" s="16">
        <f t="shared" si="90"/>
        <v>0.5709108094137445</v>
      </c>
      <c r="W272" s="16">
        <f t="shared" si="91"/>
        <v>8.6109134588379044E-2</v>
      </c>
      <c r="X272" s="16">
        <f t="shared" si="92"/>
        <v>1</v>
      </c>
      <c r="Y272" s="22">
        <f t="shared" si="93"/>
        <v>0.38316659600060887</v>
      </c>
      <c r="Z272" s="23">
        <f t="shared" si="94"/>
        <v>3.8316659600060887E-3</v>
      </c>
    </row>
    <row r="273" spans="1:26">
      <c r="A273" s="2" t="s">
        <v>32</v>
      </c>
      <c r="B273" s="2">
        <v>1999</v>
      </c>
      <c r="C273" s="12">
        <v>71226.729961000005</v>
      </c>
      <c r="D273" s="12">
        <v>126.604184</v>
      </c>
      <c r="E273" s="12">
        <v>10260.677463</v>
      </c>
      <c r="F273" s="12">
        <v>15276.085677999899</v>
      </c>
      <c r="G273" s="12">
        <v>2572.4082161000001</v>
      </c>
      <c r="H273" s="12">
        <v>29267.164956680001</v>
      </c>
      <c r="I273" s="12">
        <f t="shared" si="95"/>
        <v>13723.78946322011</v>
      </c>
      <c r="J273" s="15">
        <f t="shared" si="83"/>
        <v>0.17774813482146629</v>
      </c>
      <c r="K273" s="15">
        <f t="shared" si="84"/>
        <v>14.405655669743936</v>
      </c>
      <c r="L273" s="15">
        <f t="shared" si="85"/>
        <v>21.447124817276151</v>
      </c>
      <c r="M273" s="15">
        <f t="shared" si="86"/>
        <v>3.6115770266422662</v>
      </c>
      <c r="N273" s="15">
        <f t="shared" si="87"/>
        <v>41.09014266512748</v>
      </c>
      <c r="O273" s="15">
        <f t="shared" si="88"/>
        <v>19.26775168638871</v>
      </c>
      <c r="P273" s="15"/>
      <c r="Q273" s="15">
        <v>2.335</v>
      </c>
      <c r="R273" s="15">
        <v>-4.7E-2</v>
      </c>
      <c r="S273" s="15">
        <v>-2.3450000000000002</v>
      </c>
      <c r="T273" s="15"/>
      <c r="U273" s="16">
        <f t="shared" si="89"/>
        <v>0.36502952479985962</v>
      </c>
      <c r="V273" s="16">
        <f t="shared" si="90"/>
        <v>0.54345556771958781</v>
      </c>
      <c r="W273" s="16">
        <f t="shared" si="91"/>
        <v>9.1514907480552743E-2</v>
      </c>
      <c r="X273" s="16">
        <f t="shared" si="92"/>
        <v>1.0000000000000002</v>
      </c>
      <c r="Y273" s="22">
        <f t="shared" si="93"/>
        <v>0.6121990706829552</v>
      </c>
      <c r="Z273" s="23">
        <f t="shared" si="94"/>
        <v>6.1219907068295523E-3</v>
      </c>
    </row>
    <row r="274" spans="1:26">
      <c r="A274" s="2" t="s">
        <v>32</v>
      </c>
      <c r="B274" s="2">
        <v>2000</v>
      </c>
      <c r="C274" s="12">
        <v>76287.647324999896</v>
      </c>
      <c r="D274" s="12">
        <v>153.07476800000001</v>
      </c>
      <c r="E274" s="12">
        <v>13383.264988000001</v>
      </c>
      <c r="F274" s="12">
        <v>15936.535137000001</v>
      </c>
      <c r="G274" s="12">
        <v>3473.3056465</v>
      </c>
      <c r="H274" s="12">
        <v>28151.50309238</v>
      </c>
      <c r="I274" s="12">
        <f t="shared" si="95"/>
        <v>15189.963693119891</v>
      </c>
      <c r="J274" s="15">
        <f t="shared" si="83"/>
        <v>0.20065472375609167</v>
      </c>
      <c r="K274" s="15">
        <f t="shared" si="84"/>
        <v>17.543161255169849</v>
      </c>
      <c r="L274" s="15">
        <f t="shared" si="85"/>
        <v>20.890059787933069</v>
      </c>
      <c r="M274" s="15">
        <f t="shared" si="86"/>
        <v>4.552907014818607</v>
      </c>
      <c r="N274" s="15">
        <f t="shared" si="87"/>
        <v>36.901784337966589</v>
      </c>
      <c r="O274" s="15">
        <f t="shared" si="88"/>
        <v>19.911432880355786</v>
      </c>
      <c r="P274" s="15"/>
      <c r="Q274" s="15">
        <v>2.8159999999999998</v>
      </c>
      <c r="R274" s="15">
        <v>0.95099999999999996</v>
      </c>
      <c r="S274" s="15">
        <v>-0.47899999999999998</v>
      </c>
      <c r="T274" s="15"/>
      <c r="U274" s="16">
        <f t="shared" si="89"/>
        <v>0.40811215263517969</v>
      </c>
      <c r="V274" s="16">
        <f t="shared" si="90"/>
        <v>0.48597212011709501</v>
      </c>
      <c r="W274" s="16">
        <f t="shared" si="91"/>
        <v>0.10591572724772527</v>
      </c>
      <c r="X274" s="16">
        <f t="shared" si="92"/>
        <v>0.99999999999999989</v>
      </c>
      <c r="Y274" s="22">
        <f t="shared" si="93"/>
        <v>1.560669674700363</v>
      </c>
      <c r="Z274" s="23">
        <f t="shared" si="94"/>
        <v>1.5606696747003631E-2</v>
      </c>
    </row>
    <row r="275" spans="1:26">
      <c r="A275" s="2" t="s">
        <v>32</v>
      </c>
      <c r="B275" s="2">
        <v>2001</v>
      </c>
      <c r="C275" s="12">
        <v>82966.897381999894</v>
      </c>
      <c r="D275" s="12">
        <v>313.474784</v>
      </c>
      <c r="E275" s="12">
        <v>14108.036851000001</v>
      </c>
      <c r="F275" s="12">
        <v>16934.733623</v>
      </c>
      <c r="G275" s="12">
        <v>3429.6419899000002</v>
      </c>
      <c r="H275" s="12">
        <v>31379.61841064</v>
      </c>
      <c r="I275" s="12">
        <f t="shared" si="95"/>
        <v>16801.391723459888</v>
      </c>
      <c r="J275" s="15">
        <f t="shared" si="83"/>
        <v>0.37783115181068588</v>
      </c>
      <c r="K275" s="15">
        <f t="shared" si="84"/>
        <v>17.004416575978667</v>
      </c>
      <c r="L275" s="15">
        <f t="shared" si="85"/>
        <v>20.41143414707717</v>
      </c>
      <c r="M275" s="15">
        <f t="shared" si="86"/>
        <v>4.1337474319536014</v>
      </c>
      <c r="N275" s="15">
        <f t="shared" si="87"/>
        <v>37.821853535345021</v>
      </c>
      <c r="O275" s="15">
        <f t="shared" si="88"/>
        <v>20.250717157834856</v>
      </c>
      <c r="P275" s="15"/>
      <c r="Q275" s="15">
        <v>0.66400000000000003</v>
      </c>
      <c r="R275" s="15">
        <v>0.60799999999999998</v>
      </c>
      <c r="S275" s="15">
        <v>-1.34</v>
      </c>
      <c r="T275" s="15"/>
      <c r="U275" s="16">
        <f t="shared" si="89"/>
        <v>0.40925586121290858</v>
      </c>
      <c r="V275" s="16">
        <f t="shared" si="90"/>
        <v>0.49125467040446597</v>
      </c>
      <c r="W275" s="16">
        <f t="shared" si="91"/>
        <v>9.9489468382625373E-2</v>
      </c>
      <c r="X275" s="16">
        <f t="shared" si="92"/>
        <v>0.99999999999999989</v>
      </c>
      <c r="Y275" s="22">
        <f t="shared" si="93"/>
        <v>0.43711284381856857</v>
      </c>
      <c r="Z275" s="23">
        <f t="shared" si="94"/>
        <v>4.3711284381856858E-3</v>
      </c>
    </row>
    <row r="276" spans="1:26">
      <c r="A276" s="2" t="s">
        <v>32</v>
      </c>
      <c r="B276" s="2">
        <v>2002</v>
      </c>
      <c r="C276" s="12">
        <v>88483.154229000007</v>
      </c>
      <c r="D276" s="12">
        <v>515.459744</v>
      </c>
      <c r="E276" s="12">
        <v>16922.012929</v>
      </c>
      <c r="F276" s="12">
        <v>16954.998498000001</v>
      </c>
      <c r="G276" s="12">
        <v>2831.316644</v>
      </c>
      <c r="H276" s="12">
        <v>35514.653647790001</v>
      </c>
      <c r="I276" s="12">
        <f t="shared" si="95"/>
        <v>15744.712766209996</v>
      </c>
      <c r="J276" s="15">
        <f t="shared" si="83"/>
        <v>0.58255127599312018</v>
      </c>
      <c r="K276" s="15">
        <f t="shared" si="84"/>
        <v>19.1245588795408</v>
      </c>
      <c r="L276" s="15">
        <f t="shared" si="85"/>
        <v>19.161837804876836</v>
      </c>
      <c r="M276" s="15">
        <f t="shared" si="86"/>
        <v>3.1998369279110159</v>
      </c>
      <c r="N276" s="15">
        <f t="shared" si="87"/>
        <v>40.137192166404724</v>
      </c>
      <c r="O276" s="15">
        <f t="shared" si="88"/>
        <v>17.794022945273493</v>
      </c>
      <c r="P276" s="15"/>
      <c r="Q276" s="15">
        <v>-0.378</v>
      </c>
      <c r="R276" s="15">
        <v>-0.14199999999999999</v>
      </c>
      <c r="S276" s="15">
        <v>-2.3010000000000002</v>
      </c>
      <c r="T276" s="15"/>
      <c r="U276" s="16">
        <f t="shared" si="89"/>
        <v>0.46098566233444405</v>
      </c>
      <c r="V276" s="16">
        <f t="shared" si="90"/>
        <v>0.46188424777086595</v>
      </c>
      <c r="W276" s="16">
        <f t="shared" si="91"/>
        <v>7.7130089894689932E-2</v>
      </c>
      <c r="X276" s="16">
        <f t="shared" si="92"/>
        <v>0.99999999999999989</v>
      </c>
      <c r="Y276" s="22">
        <f t="shared" si="93"/>
        <v>-0.41731648039356439</v>
      </c>
      <c r="Z276" s="23">
        <f t="shared" si="94"/>
        <v>-4.1731648039356438E-3</v>
      </c>
    </row>
    <row r="277" spans="1:26">
      <c r="A277" s="2" t="s">
        <v>32</v>
      </c>
      <c r="B277" s="2">
        <v>2003</v>
      </c>
      <c r="C277" s="12">
        <v>93037.242582999897</v>
      </c>
      <c r="D277" s="12">
        <v>660.84256000000005</v>
      </c>
      <c r="E277" s="12">
        <v>19528.5227769999</v>
      </c>
      <c r="F277" s="12">
        <v>15602.879768000001</v>
      </c>
      <c r="G277" s="12">
        <v>2864.8873490999899</v>
      </c>
      <c r="H277" s="12">
        <v>38626.365933330002</v>
      </c>
      <c r="I277" s="12">
        <f t="shared" si="95"/>
        <v>15753.744195569998</v>
      </c>
      <c r="J277" s="15">
        <f t="shared" si="83"/>
        <v>0.71029895303534241</v>
      </c>
      <c r="K277" s="15">
        <f t="shared" si="84"/>
        <v>20.990005974841974</v>
      </c>
      <c r="L277" s="15">
        <f t="shared" si="85"/>
        <v>16.770574164513143</v>
      </c>
      <c r="M277" s="15">
        <f t="shared" si="86"/>
        <v>3.0792909049773067</v>
      </c>
      <c r="N277" s="15">
        <f t="shared" si="87"/>
        <v>41.517100959726797</v>
      </c>
      <c r="O277" s="15">
        <f t="shared" si="88"/>
        <v>16.932729042905425</v>
      </c>
      <c r="P277" s="15"/>
      <c r="Q277" s="15">
        <v>-0.63500000000000001</v>
      </c>
      <c r="R277" s="15">
        <v>-8.1000000000000003E-2</v>
      </c>
      <c r="S277" s="15">
        <v>-2.234</v>
      </c>
      <c r="T277" s="15"/>
      <c r="U277" s="16">
        <f t="shared" si="89"/>
        <v>0.51395867416077157</v>
      </c>
      <c r="V277" s="16">
        <f t="shared" si="90"/>
        <v>0.41064219194787321</v>
      </c>
      <c r="W277" s="16">
        <f t="shared" si="91"/>
        <v>7.5399133891355358E-2</v>
      </c>
      <c r="X277" s="16">
        <f t="shared" si="92"/>
        <v>1.0000000000000002</v>
      </c>
      <c r="Y277" s="22">
        <f t="shared" si="93"/>
        <v>-0.52806744075315559</v>
      </c>
      <c r="Z277" s="23">
        <f t="shared" si="94"/>
        <v>-5.2806744075315562E-3</v>
      </c>
    </row>
    <row r="278" spans="1:26">
      <c r="A278" s="2" t="s">
        <v>32</v>
      </c>
      <c r="B278" s="2">
        <v>2004</v>
      </c>
      <c r="C278" s="12">
        <v>104314.2644</v>
      </c>
      <c r="D278" s="12">
        <v>794.81929200000002</v>
      </c>
      <c r="E278" s="12">
        <v>20623.804663999901</v>
      </c>
      <c r="F278" s="12">
        <v>17036.287009</v>
      </c>
      <c r="G278" s="12">
        <v>3196.4743281999999</v>
      </c>
      <c r="H278" s="12">
        <v>45163.958623639897</v>
      </c>
      <c r="I278" s="12">
        <f t="shared" si="95"/>
        <v>17498.920483160218</v>
      </c>
      <c r="J278" s="15">
        <f t="shared" si="83"/>
        <v>0.76194688863664173</v>
      </c>
      <c r="K278" s="15">
        <f t="shared" si="84"/>
        <v>19.770838420445116</v>
      </c>
      <c r="L278" s="15">
        <f t="shared" si="85"/>
        <v>16.331694526141909</v>
      </c>
      <c r="M278" s="15">
        <f t="shared" si="86"/>
        <v>3.0642734688162165</v>
      </c>
      <c r="N278" s="15">
        <f t="shared" si="87"/>
        <v>43.296052446342031</v>
      </c>
      <c r="O278" s="15">
        <f t="shared" si="88"/>
        <v>16.775194249618096</v>
      </c>
      <c r="P278" s="15"/>
      <c r="Q278" s="15">
        <v>2.1000000000000001E-2</v>
      </c>
      <c r="R278" s="15">
        <v>0.54900000000000004</v>
      </c>
      <c r="S278" s="15">
        <v>-1.1659999999999999</v>
      </c>
      <c r="T278" s="15"/>
      <c r="U278" s="16">
        <f t="shared" si="89"/>
        <v>0.50478556282469289</v>
      </c>
      <c r="V278" s="16">
        <f t="shared" si="90"/>
        <v>0.41697794691065482</v>
      </c>
      <c r="W278" s="16">
        <f t="shared" si="91"/>
        <v>7.8236490264652292E-2</v>
      </c>
      <c r="X278" s="16">
        <f t="shared" si="92"/>
        <v>1</v>
      </c>
      <c r="Y278" s="22">
        <f t="shared" si="93"/>
        <v>0.14829764202468348</v>
      </c>
      <c r="Z278" s="23">
        <f t="shared" si="94"/>
        <v>1.4829764202468349E-3</v>
      </c>
    </row>
    <row r="279" spans="1:26">
      <c r="A279" s="2" t="s">
        <v>32</v>
      </c>
      <c r="B279" s="2">
        <v>2005</v>
      </c>
      <c r="C279" s="12">
        <v>109993.72838</v>
      </c>
      <c r="D279" s="12">
        <v>1127.5672910000001</v>
      </c>
      <c r="E279" s="12">
        <v>20817.421148000001</v>
      </c>
      <c r="F279" s="12">
        <v>17129.783143000001</v>
      </c>
      <c r="G279" s="12">
        <v>3189.0705330000001</v>
      </c>
      <c r="H279" s="12">
        <v>48561.369019099897</v>
      </c>
      <c r="I279" s="12">
        <f t="shared" si="95"/>
        <v>19168.517245900097</v>
      </c>
      <c r="J279" s="15">
        <f t="shared" si="83"/>
        <v>1.0251196205519513</v>
      </c>
      <c r="K279" s="15">
        <f t="shared" si="84"/>
        <v>18.926007377512626</v>
      </c>
      <c r="L279" s="15">
        <f t="shared" si="85"/>
        <v>15.573418044182494</v>
      </c>
      <c r="M279" s="15">
        <f t="shared" si="86"/>
        <v>2.8993203339581171</v>
      </c>
      <c r="N279" s="15">
        <f t="shared" si="87"/>
        <v>44.149216263797221</v>
      </c>
      <c r="O279" s="15">
        <f t="shared" si="88"/>
        <v>17.426918359997586</v>
      </c>
      <c r="P279" s="15"/>
      <c r="Q279" s="15">
        <v>0.27900000000000003</v>
      </c>
      <c r="R279" s="15">
        <v>-0.17899999999999999</v>
      </c>
      <c r="S279" s="15">
        <v>-0.92300000000000004</v>
      </c>
      <c r="T279" s="15"/>
      <c r="U279" s="16">
        <f t="shared" si="89"/>
        <v>0.50605994920703323</v>
      </c>
      <c r="V279" s="16">
        <f t="shared" si="90"/>
        <v>0.41641551687140199</v>
      </c>
      <c r="W279" s="16">
        <f t="shared" si="91"/>
        <v>7.7524533921564803E-2</v>
      </c>
      <c r="X279" s="16">
        <f t="shared" si="92"/>
        <v>1</v>
      </c>
      <c r="Y279" s="22">
        <f t="shared" si="93"/>
        <v>-4.9027965008229674E-3</v>
      </c>
      <c r="Z279" s="23">
        <f t="shared" si="94"/>
        <v>-4.9027965008229674E-5</v>
      </c>
    </row>
    <row r="280" spans="1:26">
      <c r="A280" s="2" t="s">
        <v>32</v>
      </c>
      <c r="B280" s="2">
        <v>2006</v>
      </c>
      <c r="C280" s="12">
        <v>108851.92902</v>
      </c>
      <c r="D280" s="12">
        <v>1097.311794</v>
      </c>
      <c r="E280" s="12">
        <v>19940.4041819999</v>
      </c>
      <c r="F280" s="12">
        <v>18257.3748879999</v>
      </c>
      <c r="G280" s="12">
        <v>2567.4865491999999</v>
      </c>
      <c r="H280" s="12">
        <v>47156.853948459902</v>
      </c>
      <c r="I280" s="12">
        <f t="shared" si="95"/>
        <v>19832.497658340304</v>
      </c>
      <c r="J280" s="15">
        <f t="shared" si="83"/>
        <v>1.0080774901089575</v>
      </c>
      <c r="K280" s="15">
        <f t="shared" si="84"/>
        <v>18.318833999107294</v>
      </c>
      <c r="L280" s="15">
        <f t="shared" si="85"/>
        <v>16.772670041194555</v>
      </c>
      <c r="M280" s="15">
        <f t="shared" si="86"/>
        <v>2.3586964166048547</v>
      </c>
      <c r="N280" s="15">
        <f t="shared" si="87"/>
        <v>43.32201952966355</v>
      </c>
      <c r="O280" s="15">
        <f t="shared" si="88"/>
        <v>18.219702523320798</v>
      </c>
      <c r="P280" s="15"/>
      <c r="Q280" s="15">
        <v>0.48199999999999998</v>
      </c>
      <c r="R280" s="15">
        <v>-0.14299999999999999</v>
      </c>
      <c r="S280" s="15">
        <v>-0.19800000000000001</v>
      </c>
      <c r="T280" s="15"/>
      <c r="U280" s="16">
        <f t="shared" si="89"/>
        <v>0.4891518276433916</v>
      </c>
      <c r="V280" s="16">
        <f t="shared" si="90"/>
        <v>0.44786596163869868</v>
      </c>
      <c r="W280" s="16">
        <f t="shared" si="91"/>
        <v>6.2982210717909659E-2</v>
      </c>
      <c r="X280" s="16">
        <f t="shared" si="92"/>
        <v>1</v>
      </c>
      <c r="Y280" s="22">
        <f t="shared" si="93"/>
        <v>0.15925587068763475</v>
      </c>
      <c r="Z280" s="23">
        <f t="shared" si="94"/>
        <v>1.5925587068763474E-3</v>
      </c>
    </row>
    <row r="281" spans="1:26">
      <c r="A281" s="2" t="s">
        <v>32</v>
      </c>
      <c r="B281" s="2">
        <v>2007</v>
      </c>
      <c r="C281" s="12">
        <v>108851.92902</v>
      </c>
      <c r="D281" s="12">
        <v>1097.311794</v>
      </c>
      <c r="E281" s="12">
        <v>19940.4041819999</v>
      </c>
      <c r="F281" s="12">
        <v>18257.3748879999</v>
      </c>
      <c r="G281" s="12">
        <v>2567.4865491999999</v>
      </c>
      <c r="H281" s="12">
        <v>43411.540151180197</v>
      </c>
      <c r="I281" s="12">
        <f t="shared" si="95"/>
        <v>23577.811455620009</v>
      </c>
      <c r="J281" s="15">
        <f t="shared" si="83"/>
        <v>1.0080774901089575</v>
      </c>
      <c r="K281" s="15">
        <f t="shared" si="84"/>
        <v>18.318833999107294</v>
      </c>
      <c r="L281" s="15">
        <f t="shared" si="85"/>
        <v>16.772670041194555</v>
      </c>
      <c r="M281" s="15">
        <f t="shared" si="86"/>
        <v>2.3586964166048547</v>
      </c>
      <c r="N281" s="15">
        <f t="shared" si="87"/>
        <v>39.881277752279374</v>
      </c>
      <c r="O281" s="15">
        <f t="shared" si="88"/>
        <v>21.66044430070497</v>
      </c>
      <c r="P281" s="15"/>
      <c r="Q281" s="15">
        <v>9.5000000000000001E-2</v>
      </c>
      <c r="R281" s="15">
        <v>0.35199999999999998</v>
      </c>
      <c r="S281" s="15">
        <v>0.18</v>
      </c>
      <c r="T281" s="15"/>
      <c r="U281" s="16">
        <f t="shared" si="89"/>
        <v>0.4891518276433916</v>
      </c>
      <c r="V281" s="16">
        <f t="shared" si="90"/>
        <v>0.44786596163869868</v>
      </c>
      <c r="W281" s="16">
        <f t="shared" si="91"/>
        <v>6.2982210717909659E-2</v>
      </c>
      <c r="X281" s="16">
        <f t="shared" si="92"/>
        <v>1</v>
      </c>
      <c r="Y281" s="22">
        <f t="shared" si="93"/>
        <v>0.2154550400521679</v>
      </c>
      <c r="Z281" s="23">
        <f t="shared" si="94"/>
        <v>2.1545504005216791E-3</v>
      </c>
    </row>
    <row r="282" spans="1:26">
      <c r="A282" s="2" t="s">
        <v>32</v>
      </c>
      <c r="B282" s="2">
        <v>2008</v>
      </c>
      <c r="C282" s="12">
        <v>108851.92902</v>
      </c>
      <c r="D282" s="12">
        <v>1097.311794</v>
      </c>
      <c r="E282" s="12">
        <v>19940.4041819999</v>
      </c>
      <c r="F282" s="12">
        <v>18257.3748879999</v>
      </c>
      <c r="G282" s="12">
        <v>2567.4865491999999</v>
      </c>
      <c r="H282" s="12">
        <v>45223.011071282599</v>
      </c>
      <c r="I282" s="12">
        <f t="shared" si="95"/>
        <v>21766.340535517607</v>
      </c>
      <c r="J282" s="15">
        <f t="shared" si="83"/>
        <v>1.0080774901089575</v>
      </c>
      <c r="K282" s="15">
        <f t="shared" si="84"/>
        <v>18.318833999107294</v>
      </c>
      <c r="L282" s="15">
        <f t="shared" si="85"/>
        <v>16.772670041194555</v>
      </c>
      <c r="M282" s="15">
        <f t="shared" si="86"/>
        <v>2.3586964166048547</v>
      </c>
      <c r="N282" s="15">
        <f t="shared" si="86"/>
        <v>41.545438356883423</v>
      </c>
      <c r="O282" s="15">
        <f t="shared" si="88"/>
        <v>19.996283696100921</v>
      </c>
      <c r="P282" s="15"/>
      <c r="Q282" s="15">
        <v>-1.829</v>
      </c>
      <c r="R282" s="15">
        <v>-0.66500000000000004</v>
      </c>
      <c r="S282" s="15">
        <v>-4.8000000000000001E-2</v>
      </c>
      <c r="T282" s="15"/>
      <c r="U282" s="16">
        <f t="shared" si="89"/>
        <v>0.4891518276433916</v>
      </c>
      <c r="V282" s="16">
        <f t="shared" si="90"/>
        <v>0.44786596163869868</v>
      </c>
      <c r="W282" s="16">
        <f t="shared" si="91"/>
        <v>6.2982210717909659E-2</v>
      </c>
      <c r="X282" s="16">
        <f t="shared" si="92"/>
        <v>1</v>
      </c>
      <c r="Y282" s="22">
        <f t="shared" si="93"/>
        <v>-1.1955127033639574</v>
      </c>
      <c r="Z282" s="23">
        <f t="shared" si="94"/>
        <v>-1.1955127033639575E-2</v>
      </c>
    </row>
    <row r="283" spans="1:26">
      <c r="A283" s="84" t="s">
        <v>32</v>
      </c>
      <c r="B283" s="84">
        <v>2009</v>
      </c>
      <c r="C283" s="12">
        <v>108851.92902</v>
      </c>
      <c r="D283" s="12">
        <v>1097.311794</v>
      </c>
      <c r="E283" s="12">
        <v>19940.4041819999</v>
      </c>
      <c r="F283" s="12">
        <v>18257.3748879999</v>
      </c>
      <c r="G283" s="12">
        <v>2567.4865491999999</v>
      </c>
      <c r="H283" s="12">
        <v>45223.011071282599</v>
      </c>
      <c r="I283" s="12">
        <f>C283-D283-E283-F283-G283-H283</f>
        <v>21766.340535517607</v>
      </c>
      <c r="J283" s="15">
        <f t="shared" ref="J283:O283" si="96">D283/$C283*100</f>
        <v>1.0080774901089575</v>
      </c>
      <c r="K283" s="15">
        <f t="shared" si="96"/>
        <v>18.318833999107294</v>
      </c>
      <c r="L283" s="15">
        <f t="shared" si="96"/>
        <v>16.772670041194555</v>
      </c>
      <c r="M283" s="15">
        <f t="shared" si="96"/>
        <v>2.3586964166048547</v>
      </c>
      <c r="N283" s="15">
        <f t="shared" si="96"/>
        <v>41.545438356883423</v>
      </c>
      <c r="O283" s="15">
        <f t="shared" si="96"/>
        <v>19.996283696100921</v>
      </c>
      <c r="P283" s="15"/>
      <c r="Q283" s="15">
        <v>-3.5544666644390799</v>
      </c>
      <c r="R283" s="15">
        <v>-2.3609630545673101</v>
      </c>
      <c r="S283" s="15">
        <v>-0.41432398403132997</v>
      </c>
      <c r="T283" s="15"/>
      <c r="U283" s="16">
        <f>K283/($K283+$L283+$M283)</f>
        <v>0.4891518276433916</v>
      </c>
      <c r="V283" s="16">
        <f>L283/($K283+$L283+$M283)</f>
        <v>0.44786596163869868</v>
      </c>
      <c r="W283" s="16">
        <f>M283/($K283+$L283+$M283)</f>
        <v>6.2982210717909659E-2</v>
      </c>
      <c r="X283" s="16">
        <f>SUM(U283:W283)</f>
        <v>1</v>
      </c>
      <c r="Y283" s="22">
        <f>Q283*U283+V283*R283+W283*S283</f>
        <v>-2.8221638945028586</v>
      </c>
      <c r="Z283" s="23">
        <f>Y283/100</f>
        <v>-2.8221638945028587E-2</v>
      </c>
    </row>
    <row r="284" spans="1:26">
      <c r="C284" s="12"/>
      <c r="I284" s="12">
        <f t="shared" si="95"/>
        <v>0</v>
      </c>
      <c r="J284" s="15"/>
      <c r="K284" s="15"/>
      <c r="L284" s="15"/>
      <c r="M284" s="15"/>
      <c r="N284" s="15" t="e">
        <f t="shared" si="86"/>
        <v>#DIV/0!</v>
      </c>
      <c r="O284" s="15"/>
      <c r="P284" s="15" t="s">
        <v>52</v>
      </c>
      <c r="Q284" s="15" t="s">
        <v>53</v>
      </c>
      <c r="R284" s="15" t="s">
        <v>54</v>
      </c>
      <c r="S284" s="15" t="s">
        <v>55</v>
      </c>
      <c r="T284" s="15" t="s">
        <v>56</v>
      </c>
      <c r="U284" s="16"/>
      <c r="V284" s="16"/>
      <c r="W284" s="16"/>
      <c r="X284" s="16"/>
      <c r="Y284" s="22"/>
    </row>
    <row r="285" spans="1:26">
      <c r="A285" s="2" t="s">
        <v>33</v>
      </c>
      <c r="B285" s="2">
        <v>1980</v>
      </c>
      <c r="C285" s="12">
        <v>73775.074680000005</v>
      </c>
      <c r="D285" s="12">
        <v>130.597175999999</v>
      </c>
      <c r="E285" s="12">
        <v>1534.6108841</v>
      </c>
      <c r="F285" s="12">
        <v>6499.55152</v>
      </c>
      <c r="G285" s="12">
        <v>284.61737399999902</v>
      </c>
      <c r="H285" s="12">
        <v>45035.406961920002</v>
      </c>
      <c r="I285" s="12">
        <f t="shared" si="95"/>
        <v>20290.290763980018</v>
      </c>
      <c r="J285" s="15">
        <f t="shared" si="83"/>
        <v>0.17702073032994589</v>
      </c>
      <c r="K285" s="15">
        <f t="shared" si="84"/>
        <v>2.0801210852803438</v>
      </c>
      <c r="L285" s="15">
        <f t="shared" si="85"/>
        <v>8.8099558667908617</v>
      </c>
      <c r="M285" s="15">
        <f t="shared" si="86"/>
        <v>0.38579069588818343</v>
      </c>
      <c r="N285" s="15">
        <f t="shared" si="86"/>
        <v>61.044203828002139</v>
      </c>
      <c r="O285" s="15">
        <f t="shared" si="88"/>
        <v>27.502907793708541</v>
      </c>
      <c r="P285" s="15"/>
      <c r="Q285" s="15">
        <v>-1.5680000000000001</v>
      </c>
      <c r="R285" s="15">
        <v>-0.63500000000000001</v>
      </c>
      <c r="S285" s="15">
        <v>-0.46</v>
      </c>
      <c r="T285" s="15"/>
      <c r="U285" s="16">
        <f t="shared" si="89"/>
        <v>0.18447547898070502</v>
      </c>
      <c r="V285" s="16">
        <f t="shared" si="90"/>
        <v>0.78131068418359928</v>
      </c>
      <c r="W285" s="16">
        <f t="shared" si="91"/>
        <v>3.4213836835695802E-2</v>
      </c>
      <c r="X285" s="16">
        <f t="shared" si="92"/>
        <v>1.0000000000000002</v>
      </c>
      <c r="Y285" s="22">
        <f t="shared" si="93"/>
        <v>-0.80112820044275113</v>
      </c>
      <c r="Z285" s="23">
        <f t="shared" si="94"/>
        <v>-8.011282004427512E-3</v>
      </c>
    </row>
    <row r="286" spans="1:26">
      <c r="A286" s="2" t="s">
        <v>33</v>
      </c>
      <c r="B286" s="2">
        <v>1981</v>
      </c>
      <c r="C286" s="12">
        <v>68024.216950999893</v>
      </c>
      <c r="D286" s="12">
        <v>78.727919999999898</v>
      </c>
      <c r="E286" s="12">
        <v>1811.1617679999899</v>
      </c>
      <c r="F286" s="12">
        <v>6463.3779340999899</v>
      </c>
      <c r="G286" s="12">
        <v>308.25200960000001</v>
      </c>
      <c r="H286" s="12">
        <v>40826.406847079998</v>
      </c>
      <c r="I286" s="12">
        <f t="shared" si="95"/>
        <v>18536.290472219909</v>
      </c>
      <c r="J286" s="15">
        <f t="shared" si="83"/>
        <v>0.11573513599827286</v>
      </c>
      <c r="K286" s="15">
        <f t="shared" si="84"/>
        <v>2.6625249788683787</v>
      </c>
      <c r="L286" s="15">
        <f t="shared" si="85"/>
        <v>9.5015837356213542</v>
      </c>
      <c r="M286" s="15">
        <f t="shared" si="86"/>
        <v>0.4531503976327198</v>
      </c>
      <c r="N286" s="15">
        <f t="shared" si="86"/>
        <v>60.017459482831846</v>
      </c>
      <c r="O286" s="15">
        <f t="shared" si="88"/>
        <v>27.249546269047414</v>
      </c>
      <c r="P286" s="15"/>
      <c r="Q286" s="15">
        <v>-1.7410000000000001</v>
      </c>
      <c r="R286" s="15">
        <v>-3.097</v>
      </c>
      <c r="S286" s="15">
        <v>-0.39400000000000002</v>
      </c>
      <c r="T286" s="15"/>
      <c r="U286" s="16">
        <f t="shared" si="89"/>
        <v>0.21102245386323792</v>
      </c>
      <c r="V286" s="16">
        <f t="shared" si="90"/>
        <v>0.75306242434954762</v>
      </c>
      <c r="W286" s="16">
        <f t="shared" si="91"/>
        <v>3.5915121787214503E-2</v>
      </c>
      <c r="X286" s="16">
        <f t="shared" si="92"/>
        <v>1</v>
      </c>
      <c r="Y286" s="22">
        <f t="shared" si="93"/>
        <v>-2.7137749783706089</v>
      </c>
      <c r="Z286" s="23">
        <f t="shared" si="94"/>
        <v>-2.7137749783706089E-2</v>
      </c>
    </row>
    <row r="287" spans="1:26">
      <c r="A287" s="2" t="s">
        <v>33</v>
      </c>
      <c r="B287" s="2">
        <v>1982</v>
      </c>
      <c r="C287" s="12">
        <v>65694.484163999907</v>
      </c>
      <c r="D287" s="12">
        <v>54.986640000000001</v>
      </c>
      <c r="E287" s="12">
        <v>1840.7177372000001</v>
      </c>
      <c r="F287" s="12">
        <v>6627.7799825000002</v>
      </c>
      <c r="G287" s="12">
        <v>257.57021249000002</v>
      </c>
      <c r="H287" s="12">
        <v>39459.247772119998</v>
      </c>
      <c r="I287" s="12">
        <f t="shared" si="95"/>
        <v>17454.181819689911</v>
      </c>
      <c r="J287" s="15">
        <f t="shared" si="83"/>
        <v>8.3700543051272294E-2</v>
      </c>
      <c r="K287" s="15">
        <f t="shared" si="84"/>
        <v>2.8019365105369074</v>
      </c>
      <c r="L287" s="15">
        <f t="shared" si="85"/>
        <v>10.088792182239214</v>
      </c>
      <c r="M287" s="15">
        <f t="shared" si="86"/>
        <v>0.3920728136733686</v>
      </c>
      <c r="N287" s="15">
        <f t="shared" si="86"/>
        <v>60.064780588905776</v>
      </c>
      <c r="O287" s="15">
        <f t="shared" si="88"/>
        <v>26.568717361593464</v>
      </c>
      <c r="P287" s="15"/>
      <c r="Q287" s="15">
        <v>-6.2510000000000003</v>
      </c>
      <c r="R287" s="15">
        <v>-2.5110000000000001</v>
      </c>
      <c r="S287" s="15">
        <v>-0.40100000000000002</v>
      </c>
      <c r="T287" s="15"/>
      <c r="U287" s="16">
        <f t="shared" si="89"/>
        <v>0.2109446948504366</v>
      </c>
      <c r="V287" s="16">
        <f t="shared" si="90"/>
        <v>0.7595379767845345</v>
      </c>
      <c r="W287" s="16">
        <f t="shared" si="91"/>
        <v>2.951732836502878E-2</v>
      </c>
      <c r="X287" s="16">
        <f t="shared" si="92"/>
        <v>0.99999999999999978</v>
      </c>
      <c r="Y287" s="22">
        <f t="shared" si="93"/>
        <v>-3.237651595890422</v>
      </c>
      <c r="Z287" s="23">
        <f t="shared" si="94"/>
        <v>-3.2376515958904221E-2</v>
      </c>
    </row>
    <row r="288" spans="1:26">
      <c r="A288" s="2" t="s">
        <v>33</v>
      </c>
      <c r="B288" s="2">
        <v>1983</v>
      </c>
      <c r="C288" s="12">
        <v>65675.537750000003</v>
      </c>
      <c r="D288" s="12">
        <v>79.730776000000006</v>
      </c>
      <c r="E288" s="12">
        <v>2228.7544791</v>
      </c>
      <c r="F288" s="12">
        <v>6482.7908766999899</v>
      </c>
      <c r="G288" s="12">
        <v>330.82043977000001</v>
      </c>
      <c r="H288" s="12">
        <v>39083.475956279901</v>
      </c>
      <c r="I288" s="12">
        <f t="shared" si="95"/>
        <v>17469.965222150116</v>
      </c>
      <c r="J288" s="15">
        <f t="shared" si="83"/>
        <v>0.12140102499579458</v>
      </c>
      <c r="K288" s="15">
        <f t="shared" si="84"/>
        <v>3.3935839057518793</v>
      </c>
      <c r="L288" s="15">
        <f t="shared" si="85"/>
        <v>9.8709368796907793</v>
      </c>
      <c r="M288" s="15">
        <f t="shared" si="86"/>
        <v>0.50371942294450422</v>
      </c>
      <c r="N288" s="15">
        <f t="shared" si="86"/>
        <v>59.50994433430413</v>
      </c>
      <c r="O288" s="15">
        <f t="shared" si="88"/>
        <v>26.600414432312913</v>
      </c>
      <c r="P288" s="15"/>
      <c r="Q288" s="15">
        <v>-4.8460000000000001</v>
      </c>
      <c r="R288" s="15">
        <v>-1.1719999999999999</v>
      </c>
      <c r="S288" s="15">
        <v>-1.486</v>
      </c>
      <c r="T288" s="15"/>
      <c r="U288" s="16">
        <f t="shared" si="89"/>
        <v>0.24647913272784261</v>
      </c>
      <c r="V288" s="16">
        <f t="shared" si="90"/>
        <v>0.71693526044655476</v>
      </c>
      <c r="W288" s="16">
        <f t="shared" si="91"/>
        <v>3.6585606825602503E-2</v>
      </c>
      <c r="X288" s="16">
        <f t="shared" si="92"/>
        <v>0.99999999999999989</v>
      </c>
      <c r="Y288" s="22">
        <f t="shared" si="93"/>
        <v>-2.0890522141853327</v>
      </c>
      <c r="Z288" s="23">
        <f t="shared" si="94"/>
        <v>-2.0890522141853326E-2</v>
      </c>
    </row>
    <row r="289" spans="1:26">
      <c r="A289" s="2" t="s">
        <v>33</v>
      </c>
      <c r="B289" s="2">
        <v>1984</v>
      </c>
      <c r="C289" s="12">
        <v>65873.518729999894</v>
      </c>
      <c r="D289" s="12">
        <v>101.35596</v>
      </c>
      <c r="E289" s="12">
        <v>2969.8876372999998</v>
      </c>
      <c r="F289" s="12">
        <v>6610.4273751999899</v>
      </c>
      <c r="G289" s="12">
        <v>307.775711959999</v>
      </c>
      <c r="H289" s="12">
        <v>38507.965305500002</v>
      </c>
      <c r="I289" s="12">
        <f t="shared" si="95"/>
        <v>17376.106740039897</v>
      </c>
      <c r="J289" s="15">
        <f t="shared" si="83"/>
        <v>0.15386449965643145</v>
      </c>
      <c r="K289" s="15">
        <f t="shared" si="84"/>
        <v>4.5084697076421145</v>
      </c>
      <c r="L289" s="15">
        <f t="shared" si="85"/>
        <v>10.035030013038442</v>
      </c>
      <c r="M289" s="15">
        <f t="shared" si="86"/>
        <v>0.46722221295252109</v>
      </c>
      <c r="N289" s="15">
        <f t="shared" si="86"/>
        <v>58.457428793708623</v>
      </c>
      <c r="O289" s="15">
        <f t="shared" si="88"/>
        <v>26.377984773001856</v>
      </c>
      <c r="P289" s="15"/>
      <c r="Q289" s="15">
        <v>-1.1279999999999999</v>
      </c>
      <c r="R289" s="15">
        <v>-2.101</v>
      </c>
      <c r="S289" s="15">
        <v>-1.3680000000000001</v>
      </c>
      <c r="T289" s="15"/>
      <c r="U289" s="16">
        <f t="shared" si="89"/>
        <v>0.30034995835479578</v>
      </c>
      <c r="V289" s="16">
        <f t="shared" si="90"/>
        <v>0.66852414276983685</v>
      </c>
      <c r="W289" s="16">
        <f t="shared" si="91"/>
        <v>3.1125898875367299E-2</v>
      </c>
      <c r="X289" s="16">
        <f t="shared" si="92"/>
        <v>1</v>
      </c>
      <c r="Y289" s="22">
        <f t="shared" si="93"/>
        <v>-1.7859442066451392</v>
      </c>
      <c r="Z289" s="23">
        <f t="shared" si="94"/>
        <v>-1.7859442066451393E-2</v>
      </c>
    </row>
    <row r="290" spans="1:26">
      <c r="A290" s="2" t="s">
        <v>33</v>
      </c>
      <c r="B290" s="2">
        <v>1985</v>
      </c>
      <c r="C290" s="12">
        <v>68281.744825999893</v>
      </c>
      <c r="D290" s="12">
        <v>187.13244800000001</v>
      </c>
      <c r="E290" s="12">
        <v>2972.8476959</v>
      </c>
      <c r="F290" s="12">
        <v>6819.6236602999898</v>
      </c>
      <c r="G290" s="12">
        <v>296.30825084000003</v>
      </c>
      <c r="H290" s="12">
        <v>40002.703971459901</v>
      </c>
      <c r="I290" s="12">
        <f t="shared" si="95"/>
        <v>18003.128799500002</v>
      </c>
      <c r="J290" s="15">
        <f t="shared" si="83"/>
        <v>0.2740592650010093</v>
      </c>
      <c r="K290" s="15">
        <f t="shared" si="84"/>
        <v>4.3537957377562764</v>
      </c>
      <c r="L290" s="15">
        <f t="shared" si="85"/>
        <v>9.9874771473374189</v>
      </c>
      <c r="M290" s="15">
        <f t="shared" si="86"/>
        <v>0.43394944226318838</v>
      </c>
      <c r="N290" s="15">
        <f t="shared" si="86"/>
        <v>58.58477119089072</v>
      </c>
      <c r="O290" s="15">
        <f t="shared" si="88"/>
        <v>26.365947216751383</v>
      </c>
      <c r="P290" s="15"/>
      <c r="Q290" s="15">
        <v>-0.23599999999999999</v>
      </c>
      <c r="R290" s="15">
        <v>-1.72</v>
      </c>
      <c r="S290" s="15">
        <v>0.04</v>
      </c>
      <c r="T290" s="15"/>
      <c r="U290" s="16">
        <f t="shared" si="89"/>
        <v>0.29466871234113745</v>
      </c>
      <c r="V290" s="16">
        <f t="shared" si="90"/>
        <v>0.6759612089792536</v>
      </c>
      <c r="W290" s="16">
        <f t="shared" si="91"/>
        <v>2.9370078679609078E-2</v>
      </c>
      <c r="X290" s="16">
        <f t="shared" si="92"/>
        <v>1.0000000000000002</v>
      </c>
      <c r="Y290" s="22">
        <f t="shared" si="93"/>
        <v>-1.2310202924096403</v>
      </c>
      <c r="Z290" s="23">
        <f t="shared" si="94"/>
        <v>-1.2310202924096403E-2</v>
      </c>
    </row>
    <row r="291" spans="1:26">
      <c r="A291" s="2" t="s">
        <v>33</v>
      </c>
      <c r="B291" s="2">
        <v>1986</v>
      </c>
      <c r="C291" s="12">
        <v>80554.753093000007</v>
      </c>
      <c r="D291" s="12">
        <v>157.06652800000001</v>
      </c>
      <c r="E291" s="12">
        <v>3121.8938073999998</v>
      </c>
      <c r="F291" s="12">
        <v>8052.5313528999995</v>
      </c>
      <c r="G291" s="12">
        <v>417.76272008000001</v>
      </c>
      <c r="H291" s="12">
        <v>47343.201551730002</v>
      </c>
      <c r="I291" s="12">
        <f t="shared" si="95"/>
        <v>21462.297132890002</v>
      </c>
      <c r="J291" s="15">
        <f t="shared" si="83"/>
        <v>0.19498108053123517</v>
      </c>
      <c r="K291" s="15">
        <f t="shared" si="84"/>
        <v>3.8754929877269828</v>
      </c>
      <c r="L291" s="15">
        <f t="shared" si="85"/>
        <v>9.9963453970287741</v>
      </c>
      <c r="M291" s="15">
        <f t="shared" si="86"/>
        <v>0.5186071634999555</v>
      </c>
      <c r="N291" s="15">
        <f t="shared" si="86"/>
        <v>58.771456349785524</v>
      </c>
      <c r="O291" s="15">
        <f t="shared" si="88"/>
        <v>26.643117021427525</v>
      </c>
      <c r="P291" s="15"/>
      <c r="Q291" s="15">
        <v>8.3000000000000004E-2</v>
      </c>
      <c r="R291" s="15">
        <v>-0.86499999999999999</v>
      </c>
      <c r="S291" s="15">
        <v>-0.89400000000000002</v>
      </c>
      <c r="T291" s="15"/>
      <c r="U291" s="16">
        <f t="shared" si="89"/>
        <v>0.26931014573045914</v>
      </c>
      <c r="V291" s="16">
        <f t="shared" si="90"/>
        <v>0.69465155637522602</v>
      </c>
      <c r="W291" s="16">
        <f t="shared" si="91"/>
        <v>3.6038297894314793E-2</v>
      </c>
      <c r="X291" s="16">
        <f t="shared" si="92"/>
        <v>1</v>
      </c>
      <c r="Y291" s="22">
        <f t="shared" si="93"/>
        <v>-0.61073909248645986</v>
      </c>
      <c r="Z291" s="23">
        <f t="shared" si="94"/>
        <v>-6.1073909248645988E-3</v>
      </c>
    </row>
    <row r="292" spans="1:26">
      <c r="A292" s="2" t="s">
        <v>33</v>
      </c>
      <c r="B292" s="2">
        <v>1987</v>
      </c>
      <c r="C292" s="12">
        <v>92881.236715000006</v>
      </c>
      <c r="D292" s="12">
        <v>132.52948799999899</v>
      </c>
      <c r="E292" s="12">
        <v>3099.4843357</v>
      </c>
      <c r="F292" s="12">
        <v>9709.3906988999897</v>
      </c>
      <c r="G292" s="12">
        <v>539.83465828999897</v>
      </c>
      <c r="H292" s="12">
        <v>54479.399372529901</v>
      </c>
      <c r="I292" s="12">
        <f t="shared" si="95"/>
        <v>24920.598161580107</v>
      </c>
      <c r="J292" s="15">
        <f t="shared" si="83"/>
        <v>0.14268704066318266</v>
      </c>
      <c r="K292" s="15">
        <f t="shared" si="84"/>
        <v>3.3370403380938654</v>
      </c>
      <c r="L292" s="15">
        <f t="shared" si="85"/>
        <v>10.453554498517951</v>
      </c>
      <c r="M292" s="15">
        <f t="shared" si="86"/>
        <v>0.58120959343645073</v>
      </c>
      <c r="N292" s="15">
        <f t="shared" si="86"/>
        <v>58.654903077675812</v>
      </c>
      <c r="O292" s="15">
        <f t="shared" si="88"/>
        <v>26.830605451612723</v>
      </c>
      <c r="P292" s="15"/>
      <c r="Q292" s="15">
        <v>0.35</v>
      </c>
      <c r="R292" s="15">
        <v>2.8000000000000001E-2</v>
      </c>
      <c r="S292" s="15">
        <v>-1.17</v>
      </c>
      <c r="T292" s="15"/>
      <c r="U292" s="16">
        <f t="shared" si="89"/>
        <v>0.23219355331031719</v>
      </c>
      <c r="V292" s="16">
        <f t="shared" si="90"/>
        <v>0.72736548492560038</v>
      </c>
      <c r="W292" s="16">
        <f t="shared" si="91"/>
        <v>4.0440961764082309E-2</v>
      </c>
      <c r="X292" s="16">
        <f t="shared" si="92"/>
        <v>0.99999999999999989</v>
      </c>
      <c r="Y292" s="22">
        <f t="shared" si="93"/>
        <v>5.4318051972551525E-2</v>
      </c>
      <c r="Z292" s="23">
        <f t="shared" si="94"/>
        <v>5.4318051972551522E-4</v>
      </c>
    </row>
    <row r="293" spans="1:26">
      <c r="A293" s="2" t="s">
        <v>33</v>
      </c>
      <c r="B293" s="2">
        <v>1988</v>
      </c>
      <c r="C293" s="12">
        <v>103559.051089999</v>
      </c>
      <c r="D293" s="12">
        <v>217.25371200000001</v>
      </c>
      <c r="E293" s="12">
        <v>3677.1321895000001</v>
      </c>
      <c r="F293" s="12">
        <v>12239.945683</v>
      </c>
      <c r="G293" s="12">
        <v>759.97127470999897</v>
      </c>
      <c r="H293" s="12">
        <v>61407.751959300003</v>
      </c>
      <c r="I293" s="12">
        <f t="shared" si="95"/>
        <v>25256.996271488999</v>
      </c>
      <c r="J293" s="15">
        <f t="shared" si="83"/>
        <v>0.20978727567829253</v>
      </c>
      <c r="K293" s="15">
        <f t="shared" si="84"/>
        <v>3.5507588673290882</v>
      </c>
      <c r="L293" s="15">
        <f t="shared" si="85"/>
        <v>11.819291075159386</v>
      </c>
      <c r="M293" s="15">
        <f t="shared" si="86"/>
        <v>0.73385306905674375</v>
      </c>
      <c r="N293" s="15">
        <f t="shared" si="86"/>
        <v>59.297329700262502</v>
      </c>
      <c r="O293" s="15">
        <f t="shared" si="88"/>
        <v>24.388980012513979</v>
      </c>
      <c r="P293" s="15"/>
      <c r="Q293" s="15">
        <v>1.417</v>
      </c>
      <c r="R293" s="15">
        <v>2.3180000000000001</v>
      </c>
      <c r="S293" s="15">
        <v>1.103</v>
      </c>
      <c r="T293" s="15"/>
      <c r="U293" s="16">
        <f t="shared" si="89"/>
        <v>0.22049057702244459</v>
      </c>
      <c r="V293" s="16">
        <f t="shared" si="90"/>
        <v>0.73393953420396874</v>
      </c>
      <c r="W293" s="16">
        <f t="shared" si="91"/>
        <v>4.5569888773586718E-2</v>
      </c>
      <c r="X293" s="16">
        <f t="shared" si="92"/>
        <v>1</v>
      </c>
      <c r="Y293" s="22">
        <f t="shared" si="93"/>
        <v>2.0639705752428696</v>
      </c>
      <c r="Z293" s="23">
        <f t="shared" si="94"/>
        <v>2.0639705752428697E-2</v>
      </c>
    </row>
    <row r="294" spans="1:26">
      <c r="A294" s="2" t="s">
        <v>33</v>
      </c>
      <c r="B294" s="2">
        <v>1989</v>
      </c>
      <c r="C294" s="12">
        <v>107872.63602000001</v>
      </c>
      <c r="D294" s="12">
        <v>217.447216</v>
      </c>
      <c r="E294" s="12">
        <v>3923.2798413</v>
      </c>
      <c r="F294" s="12">
        <v>12925.267809000001</v>
      </c>
      <c r="G294" s="12">
        <v>849.16538233000006</v>
      </c>
      <c r="H294" s="12">
        <v>64155.331837689999</v>
      </c>
      <c r="I294" s="12">
        <f t="shared" si="95"/>
        <v>25802.14393368001</v>
      </c>
      <c r="J294" s="15">
        <f t="shared" si="83"/>
        <v>0.20157773465337811</v>
      </c>
      <c r="K294" s="15">
        <f t="shared" si="84"/>
        <v>3.6369555672789979</v>
      </c>
      <c r="L294" s="15">
        <f t="shared" si="85"/>
        <v>11.981970855522253</v>
      </c>
      <c r="M294" s="15">
        <f t="shared" si="86"/>
        <v>0.78719257604176973</v>
      </c>
      <c r="N294" s="15">
        <f t="shared" si="86"/>
        <v>59.473221573815394</v>
      </c>
      <c r="O294" s="15">
        <f t="shared" si="88"/>
        <v>23.919081692688209</v>
      </c>
      <c r="P294" s="15"/>
      <c r="Q294" s="15">
        <v>2.012</v>
      </c>
      <c r="R294" s="15">
        <v>1.7130000000000001</v>
      </c>
      <c r="S294" s="15">
        <v>1.899</v>
      </c>
      <c r="T294" s="15"/>
      <c r="U294" s="16">
        <f t="shared" si="89"/>
        <v>0.22168287134425152</v>
      </c>
      <c r="V294" s="16">
        <f t="shared" si="90"/>
        <v>0.7303354837525704</v>
      </c>
      <c r="W294" s="16">
        <f t="shared" si="91"/>
        <v>4.7981644903178106E-2</v>
      </c>
      <c r="X294" s="16">
        <f t="shared" si="92"/>
        <v>1</v>
      </c>
      <c r="Y294" s="22">
        <f t="shared" si="93"/>
        <v>1.7882077644839225</v>
      </c>
      <c r="Z294" s="23">
        <f t="shared" si="94"/>
        <v>1.7882077644839223E-2</v>
      </c>
    </row>
    <row r="295" spans="1:26">
      <c r="A295" s="2" t="s">
        <v>33</v>
      </c>
      <c r="B295" s="2">
        <v>1990</v>
      </c>
      <c r="C295" s="12">
        <v>131507.44464</v>
      </c>
      <c r="D295" s="12">
        <v>168.74956800000001</v>
      </c>
      <c r="E295" s="12">
        <v>4159.1587368999899</v>
      </c>
      <c r="F295" s="12">
        <v>15161.508769</v>
      </c>
      <c r="G295" s="12">
        <v>869.77543558000002</v>
      </c>
      <c r="H295" s="12">
        <v>80788.20409811</v>
      </c>
      <c r="I295" s="12">
        <f t="shared" si="95"/>
        <v>30360.048032410006</v>
      </c>
      <c r="J295" s="15">
        <f t="shared" si="83"/>
        <v>0.12831940310447812</v>
      </c>
      <c r="K295" s="15">
        <f t="shared" si="84"/>
        <v>3.1626793055599518</v>
      </c>
      <c r="L295" s="15">
        <f t="shared" si="85"/>
        <v>11.529011768500592</v>
      </c>
      <c r="M295" s="15">
        <f t="shared" si="86"/>
        <v>0.66138874339851972</v>
      </c>
      <c r="N295" s="15">
        <f t="shared" si="86"/>
        <v>61.432418764783016</v>
      </c>
      <c r="O295" s="15">
        <f t="shared" si="88"/>
        <v>23.086182014653435</v>
      </c>
      <c r="P295" s="15"/>
      <c r="Q295" s="15">
        <v>1.0609999999999999</v>
      </c>
      <c r="R295" s="15">
        <v>0.88</v>
      </c>
      <c r="S295" s="15">
        <v>2.9540000000000002</v>
      </c>
      <c r="T295" s="15"/>
      <c r="U295" s="16">
        <f t="shared" si="89"/>
        <v>0.20599640874422132</v>
      </c>
      <c r="V295" s="16">
        <f t="shared" si="90"/>
        <v>0.75092501996831573</v>
      </c>
      <c r="W295" s="16">
        <f t="shared" si="91"/>
        <v>4.3078571287463001E-2</v>
      </c>
      <c r="X295" s="16">
        <f t="shared" si="92"/>
        <v>1</v>
      </c>
      <c r="Y295" s="22">
        <f t="shared" si="93"/>
        <v>1.0066303068329023</v>
      </c>
      <c r="Z295" s="23">
        <f t="shared" si="94"/>
        <v>1.0066303068329023E-2</v>
      </c>
    </row>
    <row r="296" spans="1:26">
      <c r="A296" s="2" t="s">
        <v>33</v>
      </c>
      <c r="B296" s="2">
        <v>1991</v>
      </c>
      <c r="C296" s="12">
        <v>133554.17293</v>
      </c>
      <c r="D296" s="12">
        <v>217.443535999999</v>
      </c>
      <c r="E296" s="12">
        <v>3996.0241703000002</v>
      </c>
      <c r="F296" s="12">
        <v>13417.11843</v>
      </c>
      <c r="G296" s="12">
        <v>909.72849375999897</v>
      </c>
      <c r="H296" s="12">
        <v>83804.423925070005</v>
      </c>
      <c r="I296" s="12">
        <f t="shared" si="95"/>
        <v>31209.434374869976</v>
      </c>
      <c r="J296" s="15">
        <f t="shared" si="83"/>
        <v>0.16281298534488181</v>
      </c>
      <c r="K296" s="15">
        <f t="shared" si="84"/>
        <v>2.9920623838496185</v>
      </c>
      <c r="L296" s="15">
        <f t="shared" si="85"/>
        <v>10.046199332934613</v>
      </c>
      <c r="M296" s="15">
        <f t="shared" si="86"/>
        <v>0.6811681535677786</v>
      </c>
      <c r="N296" s="15">
        <f t="shared" si="86"/>
        <v>62.749386325049215</v>
      </c>
      <c r="O296" s="15">
        <f t="shared" si="88"/>
        <v>23.368370819253872</v>
      </c>
      <c r="P296" s="15"/>
      <c r="Q296" s="15">
        <v>-1.84</v>
      </c>
      <c r="R296" s="15">
        <v>-1.9390000000000001</v>
      </c>
      <c r="S296" s="15">
        <v>2.706</v>
      </c>
      <c r="T296" s="15"/>
      <c r="U296" s="16">
        <f t="shared" si="89"/>
        <v>0.21808941130385684</v>
      </c>
      <c r="V296" s="16">
        <f t="shared" si="90"/>
        <v>0.73226070090891104</v>
      </c>
      <c r="W296" s="16">
        <f t="shared" si="91"/>
        <v>4.9649887787232179E-2</v>
      </c>
      <c r="X296" s="16">
        <f t="shared" si="92"/>
        <v>1</v>
      </c>
      <c r="Y296" s="22">
        <f t="shared" si="93"/>
        <v>-1.6867854195092249</v>
      </c>
      <c r="Z296" s="23">
        <f t="shared" si="94"/>
        <v>-1.6867854195092249E-2</v>
      </c>
    </row>
    <row r="297" spans="1:26">
      <c r="A297" s="2" t="s">
        <v>33</v>
      </c>
      <c r="B297" s="2">
        <v>1992</v>
      </c>
      <c r="C297" s="12">
        <v>139934.27392000001</v>
      </c>
      <c r="D297" s="12">
        <v>334.58182399999902</v>
      </c>
      <c r="E297" s="12">
        <v>4385.6522788000002</v>
      </c>
      <c r="F297" s="12">
        <v>13581.668631</v>
      </c>
      <c r="G297" s="12">
        <v>970.6205516</v>
      </c>
      <c r="H297" s="12">
        <v>87486.020708209995</v>
      </c>
      <c r="I297" s="12">
        <f t="shared" si="95"/>
        <v>33175.729926390006</v>
      </c>
      <c r="J297" s="15">
        <f t="shared" si="83"/>
        <v>0.23909926755419364</v>
      </c>
      <c r="K297" s="15">
        <f t="shared" si="84"/>
        <v>3.1340801334398352</v>
      </c>
      <c r="L297" s="15">
        <f t="shared" si="85"/>
        <v>9.7057484564250487</v>
      </c>
      <c r="M297" s="15">
        <f t="shared" si="86"/>
        <v>0.69362603200049522</v>
      </c>
      <c r="N297" s="15">
        <f t="shared" si="86"/>
        <v>62.519365883318535</v>
      </c>
      <c r="O297" s="15">
        <f t="shared" si="88"/>
        <v>23.708080227261885</v>
      </c>
      <c r="P297" s="15"/>
      <c r="Q297" s="15">
        <v>-1.2490000000000001</v>
      </c>
      <c r="R297" s="15">
        <v>-2.87</v>
      </c>
      <c r="S297" s="15">
        <v>0.96799999999999997</v>
      </c>
      <c r="T297" s="15"/>
      <c r="U297" s="16">
        <f t="shared" si="89"/>
        <v>0.23158020040029148</v>
      </c>
      <c r="V297" s="16">
        <f t="shared" si="90"/>
        <v>0.71716710386303872</v>
      </c>
      <c r="W297" s="16">
        <f t="shared" si="91"/>
        <v>5.12526957366699E-2</v>
      </c>
      <c r="X297" s="16">
        <f t="shared" si="92"/>
        <v>1</v>
      </c>
      <c r="Y297" s="22">
        <f t="shared" si="93"/>
        <v>-2.2979006489137883</v>
      </c>
      <c r="Z297" s="23">
        <f t="shared" si="94"/>
        <v>-2.2979006489137883E-2</v>
      </c>
    </row>
    <row r="298" spans="1:26">
      <c r="A298" s="2" t="s">
        <v>33</v>
      </c>
      <c r="B298" s="2">
        <v>1993</v>
      </c>
      <c r="C298" s="12">
        <v>131143.256289999</v>
      </c>
      <c r="D298" s="12">
        <v>609.57407999999896</v>
      </c>
      <c r="E298" s="12">
        <v>4833.3801475</v>
      </c>
      <c r="F298" s="12">
        <v>12001.206509</v>
      </c>
      <c r="G298" s="12">
        <v>1063.6524858</v>
      </c>
      <c r="H298" s="12">
        <v>75347.747014339897</v>
      </c>
      <c r="I298" s="12">
        <f t="shared" si="95"/>
        <v>37287.69605335909</v>
      </c>
      <c r="J298" s="15">
        <f t="shared" si="83"/>
        <v>0.46481542188645897</v>
      </c>
      <c r="K298" s="15">
        <f t="shared" si="84"/>
        <v>3.685572773038269</v>
      </c>
      <c r="L298" s="15">
        <f t="shared" si="85"/>
        <v>9.1512189406533846</v>
      </c>
      <c r="M298" s="15">
        <f t="shared" si="86"/>
        <v>0.81106151844203855</v>
      </c>
      <c r="N298" s="15">
        <f t="shared" si="86"/>
        <v>57.454534183383643</v>
      </c>
      <c r="O298" s="15">
        <f t="shared" si="88"/>
        <v>28.432797162596195</v>
      </c>
      <c r="P298" s="15"/>
      <c r="Q298" s="15">
        <v>-1.3959999999999999</v>
      </c>
      <c r="R298" s="15">
        <v>-2.1459999999999999</v>
      </c>
      <c r="S298" s="15">
        <v>-0.83699999999999997</v>
      </c>
      <c r="T298" s="15"/>
      <c r="U298" s="16">
        <f t="shared" si="89"/>
        <v>0.27004780241632703</v>
      </c>
      <c r="V298" s="16">
        <f t="shared" si="90"/>
        <v>0.67052442497747267</v>
      </c>
      <c r="W298" s="16">
        <f t="shared" si="91"/>
        <v>5.9427772606200427E-2</v>
      </c>
      <c r="X298" s="16">
        <f t="shared" si="92"/>
        <v>1.0000000000000002</v>
      </c>
      <c r="Y298" s="22">
        <f t="shared" si="93"/>
        <v>-1.8656731938462388</v>
      </c>
      <c r="Z298" s="23">
        <f t="shared" si="94"/>
        <v>-1.8656731938462387E-2</v>
      </c>
    </row>
    <row r="299" spans="1:26">
      <c r="A299" s="2" t="s">
        <v>33</v>
      </c>
      <c r="B299" s="2">
        <v>1994</v>
      </c>
      <c r="C299" s="12">
        <v>145825.19897</v>
      </c>
      <c r="D299" s="12">
        <v>562.69151999999895</v>
      </c>
      <c r="E299" s="12">
        <v>5360.1087767999898</v>
      </c>
      <c r="F299" s="12">
        <v>13850.166636</v>
      </c>
      <c r="G299" s="12">
        <v>1308.7359789</v>
      </c>
      <c r="H299" s="12">
        <v>84149.977384490005</v>
      </c>
      <c r="I299" s="12">
        <f t="shared" si="95"/>
        <v>40593.518673810016</v>
      </c>
      <c r="J299" s="15">
        <f t="shared" si="83"/>
        <v>0.38586713680106766</v>
      </c>
      <c r="K299" s="15">
        <f t="shared" si="84"/>
        <v>3.6757081866918639</v>
      </c>
      <c r="L299" s="15">
        <f t="shared" si="85"/>
        <v>9.4977868940534318</v>
      </c>
      <c r="M299" s="15">
        <f t="shared" si="86"/>
        <v>0.89746901642784016</v>
      </c>
      <c r="N299" s="15">
        <f t="shared" si="86"/>
        <v>57.706060392073823</v>
      </c>
      <c r="O299" s="15">
        <f t="shared" si="88"/>
        <v>27.837108373951985</v>
      </c>
      <c r="P299" s="15"/>
      <c r="Q299" s="15">
        <v>-0.44400000000000001</v>
      </c>
      <c r="R299" s="15">
        <v>-0.22600000000000001</v>
      </c>
      <c r="S299" s="15">
        <v>-1.0960000000000001</v>
      </c>
      <c r="T299" s="15"/>
      <c r="U299" s="16">
        <f t="shared" si="89"/>
        <v>0.26122646332601446</v>
      </c>
      <c r="V299" s="16">
        <f t="shared" si="90"/>
        <v>0.67499190733928049</v>
      </c>
      <c r="W299" s="16">
        <f t="shared" si="91"/>
        <v>6.3781629334705089E-2</v>
      </c>
      <c r="X299" s="16">
        <f t="shared" si="92"/>
        <v>1</v>
      </c>
      <c r="Y299" s="22">
        <f t="shared" si="93"/>
        <v>-0.33843738652626465</v>
      </c>
      <c r="Z299" s="23">
        <f t="shared" si="94"/>
        <v>-3.3843738652626467E-3</v>
      </c>
    </row>
    <row r="300" spans="1:26">
      <c r="A300" s="2" t="s">
        <v>33</v>
      </c>
      <c r="B300" s="2">
        <v>1995</v>
      </c>
      <c r="C300" s="12">
        <v>177626.230249999</v>
      </c>
      <c r="D300" s="12">
        <v>722.62668799999904</v>
      </c>
      <c r="E300" s="12">
        <v>5621.7129329999898</v>
      </c>
      <c r="F300" s="12">
        <v>16457.771921</v>
      </c>
      <c r="G300" s="12">
        <v>1759.8759987999899</v>
      </c>
      <c r="H300" s="12">
        <v>102478.82561599</v>
      </c>
      <c r="I300" s="12">
        <f t="shared" si="95"/>
        <v>50585.41709320902</v>
      </c>
      <c r="J300" s="15">
        <f t="shared" si="83"/>
        <v>0.40682431135477137</v>
      </c>
      <c r="K300" s="15">
        <f t="shared" si="84"/>
        <v>3.1649114689242364</v>
      </c>
      <c r="L300" s="15">
        <f t="shared" si="85"/>
        <v>9.2653950364406228</v>
      </c>
      <c r="M300" s="15">
        <f t="shared" si="86"/>
        <v>0.99077484013653982</v>
      </c>
      <c r="N300" s="15">
        <f t="shared" si="86"/>
        <v>57.693520530023513</v>
      </c>
      <c r="O300" s="15">
        <f t="shared" si="88"/>
        <v>28.478573813120317</v>
      </c>
      <c r="P300" s="15"/>
      <c r="Q300" s="15">
        <v>-1.139</v>
      </c>
      <c r="R300" s="15">
        <v>-0.05</v>
      </c>
      <c r="S300" s="15">
        <v>-0.53400000000000003</v>
      </c>
      <c r="T300" s="15"/>
      <c r="U300" s="16">
        <f t="shared" si="89"/>
        <v>0.23581642845679349</v>
      </c>
      <c r="V300" s="16">
        <f t="shared" si="90"/>
        <v>0.69036129041467165</v>
      </c>
      <c r="W300" s="16">
        <f t="shared" si="91"/>
        <v>7.3822281128534908E-2</v>
      </c>
      <c r="X300" s="16">
        <f t="shared" si="92"/>
        <v>1</v>
      </c>
      <c r="Y300" s="22">
        <f t="shared" si="93"/>
        <v>-0.34253407465565905</v>
      </c>
      <c r="Z300" s="23">
        <f t="shared" si="94"/>
        <v>-3.4253407465565907E-3</v>
      </c>
    </row>
    <row r="301" spans="1:26">
      <c r="A301" s="2" t="s">
        <v>33</v>
      </c>
      <c r="B301" s="2">
        <v>1996</v>
      </c>
      <c r="C301" s="12">
        <v>177368.49598000001</v>
      </c>
      <c r="D301" s="12">
        <v>645.20288000000005</v>
      </c>
      <c r="E301" s="12">
        <v>5618.2819679000004</v>
      </c>
      <c r="F301" s="12">
        <v>16736.424649</v>
      </c>
      <c r="G301" s="12">
        <v>1693.3018606000001</v>
      </c>
      <c r="H301" s="12">
        <v>101274.3218162</v>
      </c>
      <c r="I301" s="12">
        <f t="shared" si="95"/>
        <v>51400.962806300013</v>
      </c>
      <c r="J301" s="15">
        <f t="shared" si="83"/>
        <v>0.36376408134664051</v>
      </c>
      <c r="K301" s="15">
        <f t="shared" si="84"/>
        <v>3.1675760325179256</v>
      </c>
      <c r="L301" s="15">
        <f t="shared" si="85"/>
        <v>9.4359624331973766</v>
      </c>
      <c r="M301" s="15">
        <f t="shared" si="86"/>
        <v>0.95468017093122104</v>
      </c>
      <c r="N301" s="15">
        <f t="shared" si="86"/>
        <v>57.098258209067545</v>
      </c>
      <c r="O301" s="15">
        <f t="shared" si="88"/>
        <v>28.979759072939292</v>
      </c>
      <c r="P301" s="15"/>
      <c r="Q301" s="15">
        <v>-0.75600000000000001</v>
      </c>
      <c r="R301" s="15">
        <v>-3.1E-2</v>
      </c>
      <c r="S301" s="15">
        <v>1.1279999999999999</v>
      </c>
      <c r="T301" s="15"/>
      <c r="U301" s="16">
        <f t="shared" si="89"/>
        <v>0.23362774398373257</v>
      </c>
      <c r="V301" s="16">
        <f t="shared" si="90"/>
        <v>0.69595886348173375</v>
      </c>
      <c r="W301" s="16">
        <f t="shared" si="91"/>
        <v>7.0413392534533631E-2</v>
      </c>
      <c r="X301" s="16">
        <f t="shared" si="92"/>
        <v>0.99999999999999989</v>
      </c>
      <c r="Y301" s="22">
        <f t="shared" si="93"/>
        <v>-0.11877099244068162</v>
      </c>
      <c r="Z301" s="23">
        <f t="shared" si="94"/>
        <v>-1.1877099244068162E-3</v>
      </c>
    </row>
    <row r="302" spans="1:26">
      <c r="A302" s="2" t="s">
        <v>33</v>
      </c>
      <c r="B302" s="2">
        <v>1997</v>
      </c>
      <c r="C302" s="12">
        <v>184433.19759</v>
      </c>
      <c r="D302" s="12">
        <v>813.35782400000005</v>
      </c>
      <c r="E302" s="12">
        <v>7030.3164985000003</v>
      </c>
      <c r="F302" s="12">
        <v>20751.944696999901</v>
      </c>
      <c r="G302" s="12">
        <v>1802.7679465000001</v>
      </c>
      <c r="H302" s="12">
        <v>111381.0531989</v>
      </c>
      <c r="I302" s="12">
        <f t="shared" si="95"/>
        <v>42653.757425100062</v>
      </c>
      <c r="J302" s="15">
        <f t="shared" si="83"/>
        <v>0.44100402456184523</v>
      </c>
      <c r="K302" s="15">
        <f t="shared" si="84"/>
        <v>3.8118498135723837</v>
      </c>
      <c r="L302" s="15">
        <f t="shared" si="85"/>
        <v>11.251740450291404</v>
      </c>
      <c r="M302" s="15">
        <f t="shared" si="86"/>
        <v>0.97746391108373132</v>
      </c>
      <c r="N302" s="15">
        <f t="shared" si="86"/>
        <v>60.391000456709051</v>
      </c>
      <c r="O302" s="15">
        <f t="shared" si="88"/>
        <v>23.126941343781571</v>
      </c>
      <c r="P302" s="15"/>
      <c r="Q302" s="15">
        <v>0.33400000000000002</v>
      </c>
      <c r="R302" s="15">
        <v>3.0000000000000001E-3</v>
      </c>
      <c r="S302" s="15">
        <v>1.202</v>
      </c>
      <c r="T302" s="15"/>
      <c r="U302" s="16">
        <f t="shared" si="89"/>
        <v>0.2376308796167291</v>
      </c>
      <c r="V302" s="16">
        <f t="shared" si="90"/>
        <v>0.70143397856383194</v>
      </c>
      <c r="W302" s="16">
        <f t="shared" si="91"/>
        <v>6.0935141819439015E-2</v>
      </c>
      <c r="X302" s="16">
        <f t="shared" si="92"/>
        <v>1</v>
      </c>
      <c r="Y302" s="22">
        <f t="shared" si="93"/>
        <v>0.15471705619464471</v>
      </c>
      <c r="Z302" s="23">
        <f t="shared" si="94"/>
        <v>1.5471705619464471E-3</v>
      </c>
    </row>
    <row r="303" spans="1:26">
      <c r="A303" s="2" t="s">
        <v>33</v>
      </c>
      <c r="B303" s="2">
        <v>1998</v>
      </c>
      <c r="C303" s="12">
        <v>167595.51632</v>
      </c>
      <c r="D303" s="12">
        <v>597.771072</v>
      </c>
      <c r="E303" s="12">
        <v>5862.3655195000001</v>
      </c>
      <c r="F303" s="12">
        <v>17954.080561999901</v>
      </c>
      <c r="G303" s="12">
        <v>1409.6882370999999</v>
      </c>
      <c r="H303" s="12">
        <v>90417.071324599994</v>
      </c>
      <c r="I303" s="12">
        <f t="shared" si="95"/>
        <v>51354.539604800113</v>
      </c>
      <c r="J303" s="15">
        <f t="shared" si="83"/>
        <v>0.35667485928361026</v>
      </c>
      <c r="K303" s="15">
        <f t="shared" si="84"/>
        <v>3.4979250329744147</v>
      </c>
      <c r="L303" s="15">
        <f t="shared" si="85"/>
        <v>10.712745159434407</v>
      </c>
      <c r="M303" s="15">
        <f t="shared" si="86"/>
        <v>0.8411252687741354</v>
      </c>
      <c r="N303" s="15">
        <f t="shared" si="86"/>
        <v>53.949576522060028</v>
      </c>
      <c r="O303" s="15">
        <f t="shared" si="88"/>
        <v>30.641953157473417</v>
      </c>
      <c r="P303" s="15"/>
      <c r="Q303" s="15">
        <v>1.147</v>
      </c>
      <c r="R303" s="15">
        <v>0.23200000000000001</v>
      </c>
      <c r="S303" s="15">
        <v>-1.657</v>
      </c>
      <c r="T303" s="15"/>
      <c r="U303" s="16">
        <f t="shared" si="89"/>
        <v>0.23239254360021075</v>
      </c>
      <c r="V303" s="16">
        <f t="shared" si="90"/>
        <v>0.71172540093714953</v>
      </c>
      <c r="W303" s="16">
        <f t="shared" si="91"/>
        <v>5.588205546263976E-2</v>
      </c>
      <c r="X303" s="16">
        <f t="shared" si="92"/>
        <v>1</v>
      </c>
      <c r="Y303" s="22">
        <f t="shared" si="93"/>
        <v>0.33907797462526634</v>
      </c>
      <c r="Z303" s="23">
        <f t="shared" si="94"/>
        <v>3.3907797462526634E-3</v>
      </c>
    </row>
    <row r="304" spans="1:26">
      <c r="A304" s="2" t="s">
        <v>33</v>
      </c>
      <c r="B304" s="2">
        <v>1999</v>
      </c>
      <c r="C304" s="12">
        <v>170538.25323</v>
      </c>
      <c r="D304" s="12">
        <v>640.72230500000001</v>
      </c>
      <c r="E304" s="12">
        <v>6961.8040813999996</v>
      </c>
      <c r="F304" s="12">
        <v>19245.209585000001</v>
      </c>
      <c r="G304" s="12">
        <v>1612.9014113999999</v>
      </c>
      <c r="H304" s="12">
        <v>97052.265559099993</v>
      </c>
      <c r="I304" s="12">
        <f t="shared" si="95"/>
        <v>45025.350288099988</v>
      </c>
      <c r="J304" s="15">
        <f t="shared" si="83"/>
        <v>0.37570591516255086</v>
      </c>
      <c r="K304" s="15">
        <f t="shared" si="84"/>
        <v>4.0822536583688445</v>
      </c>
      <c r="L304" s="15">
        <f t="shared" si="85"/>
        <v>11.284981064655648</v>
      </c>
      <c r="M304" s="15">
        <f t="shared" si="86"/>
        <v>0.94577104013416069</v>
      </c>
      <c r="N304" s="15">
        <f t="shared" si="86"/>
        <v>56.909381749212841</v>
      </c>
      <c r="O304" s="15">
        <f t="shared" si="88"/>
        <v>26.401906572465943</v>
      </c>
      <c r="P304" s="15"/>
      <c r="Q304" s="15">
        <v>2.335</v>
      </c>
      <c r="R304" s="15">
        <v>-4.7E-2</v>
      </c>
      <c r="S304" s="15">
        <v>-2.3450000000000002</v>
      </c>
      <c r="T304" s="15"/>
      <c r="U304" s="16">
        <f t="shared" si="89"/>
        <v>0.25024533906487179</v>
      </c>
      <c r="V304" s="16">
        <f t="shared" si="90"/>
        <v>0.69177815716473823</v>
      </c>
      <c r="W304" s="16">
        <f t="shared" si="91"/>
        <v>5.7976503770389952E-2</v>
      </c>
      <c r="X304" s="16">
        <f t="shared" si="92"/>
        <v>1</v>
      </c>
      <c r="Y304" s="22">
        <f t="shared" si="93"/>
        <v>0.41585439198816848</v>
      </c>
      <c r="Z304" s="23">
        <f t="shared" si="94"/>
        <v>4.1585439198816845E-3</v>
      </c>
    </row>
    <row r="305" spans="1:26">
      <c r="A305" s="2" t="s">
        <v>33</v>
      </c>
      <c r="B305" s="2">
        <v>2000</v>
      </c>
      <c r="C305" s="12">
        <v>180071.66583000001</v>
      </c>
      <c r="D305" s="12">
        <v>791.56985599999905</v>
      </c>
      <c r="E305" s="12">
        <v>8354.4126866000006</v>
      </c>
      <c r="F305" s="12">
        <v>20500.370558999901</v>
      </c>
      <c r="G305" s="12">
        <v>1691.0498041000001</v>
      </c>
      <c r="H305" s="12">
        <v>99185.491343200003</v>
      </c>
      <c r="I305" s="12">
        <f t="shared" si="95"/>
        <v>49548.771581100096</v>
      </c>
      <c r="J305" s="15">
        <f t="shared" si="83"/>
        <v>0.43958601279742437</v>
      </c>
      <c r="K305" s="15">
        <f t="shared" si="84"/>
        <v>4.6394931973846116</v>
      </c>
      <c r="L305" s="15">
        <f t="shared" si="85"/>
        <v>11.384562065613174</v>
      </c>
      <c r="M305" s="15">
        <f t="shared" si="86"/>
        <v>0.93909821753771461</v>
      </c>
      <c r="N305" s="15">
        <f t="shared" si="86"/>
        <v>55.081120556100096</v>
      </c>
      <c r="O305" s="15">
        <f t="shared" si="88"/>
        <v>27.516139950566977</v>
      </c>
      <c r="P305" s="15"/>
      <c r="Q305" s="15">
        <v>2.8159999999999998</v>
      </c>
      <c r="R305" s="15">
        <v>0.95099999999999996</v>
      </c>
      <c r="S305" s="15">
        <v>-0.47899999999999998</v>
      </c>
      <c r="T305" s="15"/>
      <c r="U305" s="16">
        <f t="shared" si="89"/>
        <v>0.27350416906315406</v>
      </c>
      <c r="V305" s="16">
        <f t="shared" si="90"/>
        <v>0.67113476740492128</v>
      </c>
      <c r="W305" s="16">
        <f t="shared" si="91"/>
        <v>5.5361063531924652E-2</v>
      </c>
      <c r="X305" s="16">
        <f t="shared" si="92"/>
        <v>1</v>
      </c>
      <c r="Y305" s="22">
        <f t="shared" si="93"/>
        <v>1.38191895445213</v>
      </c>
      <c r="Z305" s="23">
        <f t="shared" si="94"/>
        <v>1.38191895445213E-2</v>
      </c>
    </row>
    <row r="306" spans="1:26">
      <c r="A306" s="2" t="s">
        <v>33</v>
      </c>
      <c r="B306" s="2">
        <v>2001</v>
      </c>
      <c r="C306" s="12">
        <v>169479.89064</v>
      </c>
      <c r="D306" s="12">
        <v>949.34911999999895</v>
      </c>
      <c r="E306" s="12">
        <v>7975.4955161999897</v>
      </c>
      <c r="F306" s="12">
        <v>20358.428494</v>
      </c>
      <c r="G306" s="12">
        <v>1672.5286057999899</v>
      </c>
      <c r="H306" s="12">
        <v>98432.425503299994</v>
      </c>
      <c r="I306" s="12">
        <f t="shared" si="95"/>
        <v>40091.663400700039</v>
      </c>
      <c r="J306" s="15">
        <f t="shared" si="83"/>
        <v>0.56015443272650844</v>
      </c>
      <c r="K306" s="15">
        <f t="shared" si="84"/>
        <v>4.7058653897417866</v>
      </c>
      <c r="L306" s="15">
        <f t="shared" si="85"/>
        <v>12.012297398305662</v>
      </c>
      <c r="M306" s="15">
        <f t="shared" si="86"/>
        <v>0.98685962062170818</v>
      </c>
      <c r="N306" s="15">
        <f t="shared" si="86"/>
        <v>58.079117901005027</v>
      </c>
      <c r="O306" s="15">
        <f t="shared" si="88"/>
        <v>23.655705257599312</v>
      </c>
      <c r="P306" s="15"/>
      <c r="Q306" s="15">
        <v>0.66400000000000003</v>
      </c>
      <c r="R306" s="15">
        <v>0.60799999999999998</v>
      </c>
      <c r="S306" s="15">
        <v>-1.34</v>
      </c>
      <c r="T306" s="15"/>
      <c r="U306" s="16">
        <f t="shared" si="89"/>
        <v>0.26579268193626165</v>
      </c>
      <c r="V306" s="16">
        <f t="shared" si="90"/>
        <v>0.67846835327493926</v>
      </c>
      <c r="W306" s="16">
        <f t="shared" si="91"/>
        <v>5.5738964788799042E-2</v>
      </c>
      <c r="X306" s="16">
        <f t="shared" si="92"/>
        <v>0.99999999999999989</v>
      </c>
      <c r="Y306" s="22">
        <f t="shared" si="93"/>
        <v>0.51430488677985009</v>
      </c>
      <c r="Z306" s="23">
        <f t="shared" si="94"/>
        <v>5.1430488677985005E-3</v>
      </c>
    </row>
    <row r="307" spans="1:26">
      <c r="A307" s="2" t="s">
        <v>33</v>
      </c>
      <c r="B307" s="2">
        <v>2002</v>
      </c>
      <c r="C307" s="12">
        <v>175385.18385</v>
      </c>
      <c r="D307" s="12">
        <v>1262.775936</v>
      </c>
      <c r="E307" s="12">
        <v>8790.0827903999907</v>
      </c>
      <c r="F307" s="12">
        <v>20665.8172459999</v>
      </c>
      <c r="G307" s="12">
        <v>1637.9137112000001</v>
      </c>
      <c r="H307" s="12">
        <v>98852.701550800004</v>
      </c>
      <c r="I307" s="12">
        <f t="shared" si="95"/>
        <v>44175.892615600111</v>
      </c>
      <c r="J307" s="15">
        <f t="shared" si="83"/>
        <v>0.72000148945306708</v>
      </c>
      <c r="K307" s="15">
        <f t="shared" si="84"/>
        <v>5.0118730655822104</v>
      </c>
      <c r="L307" s="15">
        <f t="shared" si="85"/>
        <v>11.783103220209613</v>
      </c>
      <c r="M307" s="15">
        <f t="shared" si="86"/>
        <v>0.93389514167903864</v>
      </c>
      <c r="N307" s="15">
        <f t="shared" si="86"/>
        <v>56.363199775954165</v>
      </c>
      <c r="O307" s="15">
        <f t="shared" si="88"/>
        <v>25.187927307121903</v>
      </c>
      <c r="P307" s="15"/>
      <c r="Q307" s="15">
        <v>-0.378</v>
      </c>
      <c r="R307" s="15">
        <v>-0.14199999999999999</v>
      </c>
      <c r="S307" s="15">
        <v>-2.3010000000000002</v>
      </c>
      <c r="T307" s="15"/>
      <c r="U307" s="16">
        <f t="shared" si="89"/>
        <v>0.28269555036742611</v>
      </c>
      <c r="V307" s="16">
        <f t="shared" si="90"/>
        <v>0.66462793576085799</v>
      </c>
      <c r="W307" s="16">
        <f t="shared" si="91"/>
        <v>5.2676513871716027E-2</v>
      </c>
      <c r="X307" s="16">
        <f t="shared" si="92"/>
        <v>1.0000000000000002</v>
      </c>
      <c r="Y307" s="22">
        <f t="shared" si="93"/>
        <v>-0.32244474333574746</v>
      </c>
      <c r="Z307" s="23">
        <f t="shared" si="94"/>
        <v>-3.2244474333574745E-3</v>
      </c>
    </row>
    <row r="308" spans="1:26">
      <c r="A308" s="2" t="s">
        <v>33</v>
      </c>
      <c r="B308" s="2">
        <v>2003</v>
      </c>
      <c r="C308" s="12">
        <v>227343.89905000001</v>
      </c>
      <c r="D308" s="12">
        <v>1651.489024</v>
      </c>
      <c r="E308" s="12">
        <v>10898.733026</v>
      </c>
      <c r="F308" s="12">
        <v>26365.542208999901</v>
      </c>
      <c r="G308" s="12">
        <v>1871.7943267999899</v>
      </c>
      <c r="H308" s="12">
        <v>130164.22570330001</v>
      </c>
      <c r="I308" s="12">
        <f t="shared" si="95"/>
        <v>56392.11476090012</v>
      </c>
      <c r="J308" s="15">
        <f t="shared" si="83"/>
        <v>0.72642768550247572</v>
      </c>
      <c r="K308" s="15">
        <f t="shared" si="84"/>
        <v>4.7939412808271706</v>
      </c>
      <c r="L308" s="15">
        <f t="shared" si="85"/>
        <v>11.597206839142535</v>
      </c>
      <c r="M308" s="15">
        <f t="shared" si="86"/>
        <v>0.82333167268690333</v>
      </c>
      <c r="N308" s="15">
        <f t="shared" si="86"/>
        <v>57.254329782860303</v>
      </c>
      <c r="O308" s="15">
        <f t="shared" si="88"/>
        <v>24.804762738980621</v>
      </c>
      <c r="P308" s="15"/>
      <c r="Q308" s="15">
        <v>-0.63500000000000001</v>
      </c>
      <c r="R308" s="15">
        <v>-8.1000000000000003E-2</v>
      </c>
      <c r="S308" s="15">
        <v>-2.234</v>
      </c>
      <c r="T308" s="15"/>
      <c r="U308" s="16">
        <f t="shared" si="89"/>
        <v>0.27848307579251858</v>
      </c>
      <c r="V308" s="16">
        <f t="shared" si="90"/>
        <v>0.67368906750755808</v>
      </c>
      <c r="W308" s="16">
        <f t="shared" si="91"/>
        <v>4.7827856699923156E-2</v>
      </c>
      <c r="X308" s="16">
        <f t="shared" si="92"/>
        <v>0.99999999999999989</v>
      </c>
      <c r="Y308" s="22">
        <f t="shared" si="93"/>
        <v>-0.33825299946398985</v>
      </c>
      <c r="Z308" s="23">
        <f t="shared" si="94"/>
        <v>-3.3825299946398987E-3</v>
      </c>
    </row>
    <row r="309" spans="1:26">
      <c r="A309" s="2" t="s">
        <v>33</v>
      </c>
      <c r="B309" s="2">
        <v>2004</v>
      </c>
      <c r="C309" s="12">
        <v>290477.04044000001</v>
      </c>
      <c r="D309" s="12">
        <v>2755.8101280000001</v>
      </c>
      <c r="E309" s="12">
        <v>12364.502525</v>
      </c>
      <c r="F309" s="12">
        <v>33269.829597999902</v>
      </c>
      <c r="G309" s="12">
        <v>2136.0243965</v>
      </c>
      <c r="H309" s="12">
        <v>170749.4784926</v>
      </c>
      <c r="I309" s="12">
        <f t="shared" si="95"/>
        <v>69201.395299900119</v>
      </c>
      <c r="J309" s="15">
        <f t="shared" si="83"/>
        <v>0.94871874342482898</v>
      </c>
      <c r="K309" s="15">
        <f t="shared" si="84"/>
        <v>4.2566195614878453</v>
      </c>
      <c r="L309" s="15">
        <f t="shared" si="85"/>
        <v>11.453514380208652</v>
      </c>
      <c r="M309" s="15">
        <f t="shared" si="86"/>
        <v>0.73535050937742186</v>
      </c>
      <c r="N309" s="15">
        <f t="shared" si="86"/>
        <v>58.78243534633831</v>
      </c>
      <c r="O309" s="15">
        <f t="shared" si="88"/>
        <v>23.823361459162943</v>
      </c>
      <c r="P309" s="15"/>
      <c r="Q309" s="15">
        <v>2.1000000000000001E-2</v>
      </c>
      <c r="R309" s="15">
        <v>0.54900000000000004</v>
      </c>
      <c r="S309" s="15">
        <v>-1.1659999999999999</v>
      </c>
      <c r="T309" s="15"/>
      <c r="U309" s="16">
        <f t="shared" si="89"/>
        <v>0.25883211736032991</v>
      </c>
      <c r="V309" s="16">
        <f t="shared" si="90"/>
        <v>0.69645344983806279</v>
      </c>
      <c r="W309" s="16">
        <f t="shared" si="91"/>
        <v>4.4714432801607258E-2</v>
      </c>
      <c r="X309" s="16">
        <f t="shared" si="92"/>
        <v>0.99999999999999989</v>
      </c>
      <c r="Y309" s="22">
        <f t="shared" si="93"/>
        <v>0.33565138977898934</v>
      </c>
      <c r="Z309" s="23">
        <f t="shared" si="94"/>
        <v>3.3565138977898934E-3</v>
      </c>
    </row>
    <row r="310" spans="1:26">
      <c r="A310" s="2" t="s">
        <v>33</v>
      </c>
      <c r="B310" s="2">
        <v>2005</v>
      </c>
      <c r="C310" s="12">
        <v>320065.00900999899</v>
      </c>
      <c r="D310" s="12">
        <v>3146.051156</v>
      </c>
      <c r="E310" s="12">
        <v>15014.815258000001</v>
      </c>
      <c r="F310" s="12">
        <v>34975.689686999896</v>
      </c>
      <c r="G310" s="12">
        <v>2248.5299835000001</v>
      </c>
      <c r="H310" s="12">
        <v>182205.2760447</v>
      </c>
      <c r="I310" s="12">
        <f t="shared" si="95"/>
        <v>82474.64688079909</v>
      </c>
      <c r="J310" s="15">
        <f t="shared" si="83"/>
        <v>0.98294129862277946</v>
      </c>
      <c r="K310" s="15">
        <f t="shared" si="84"/>
        <v>4.691176740763602</v>
      </c>
      <c r="L310" s="15">
        <f t="shared" si="85"/>
        <v>10.927683033888668</v>
      </c>
      <c r="M310" s="15">
        <f t="shared" si="86"/>
        <v>0.70252290009925911</v>
      </c>
      <c r="N310" s="15">
        <f t="shared" si="86"/>
        <v>56.927583745653308</v>
      </c>
      <c r="O310" s="15">
        <f t="shared" si="88"/>
        <v>25.768092280972375</v>
      </c>
      <c r="P310" s="15"/>
      <c r="Q310" s="15">
        <v>0.27900000000000003</v>
      </c>
      <c r="R310" s="15">
        <v>-0.17899999999999999</v>
      </c>
      <c r="S310" s="15">
        <v>-0.92300000000000004</v>
      </c>
      <c r="T310" s="15"/>
      <c r="U310" s="16">
        <f t="shared" si="89"/>
        <v>0.28742520374947456</v>
      </c>
      <c r="V310" s="16">
        <f t="shared" si="90"/>
        <v>0.66953169664928691</v>
      </c>
      <c r="W310" s="16">
        <f t="shared" si="91"/>
        <v>4.3043099601238539E-2</v>
      </c>
      <c r="X310" s="16">
        <f t="shared" si="92"/>
        <v>1</v>
      </c>
      <c r="Y310" s="22">
        <f t="shared" si="93"/>
        <v>-7.938332278606211E-2</v>
      </c>
      <c r="Z310" s="23">
        <f t="shared" si="94"/>
        <v>-7.9383322786062108E-4</v>
      </c>
    </row>
    <row r="311" spans="1:26">
      <c r="A311" s="2" t="s">
        <v>33</v>
      </c>
      <c r="B311" s="2">
        <v>2006</v>
      </c>
      <c r="C311" s="12">
        <v>370209.48991</v>
      </c>
      <c r="D311" s="12">
        <v>4055.3842209999898</v>
      </c>
      <c r="E311" s="12">
        <v>18290.505692999901</v>
      </c>
      <c r="F311" s="12">
        <v>39356.059342</v>
      </c>
      <c r="G311" s="12">
        <v>2266.8630005999898</v>
      </c>
      <c r="H311" s="12">
        <v>211307.13919350001</v>
      </c>
      <c r="I311" s="12">
        <f t="shared" si="95"/>
        <v>94933.538459900039</v>
      </c>
      <c r="J311" s="15">
        <f t="shared" si="83"/>
        <v>1.0954295693462306</v>
      </c>
      <c r="K311" s="15">
        <f t="shared" si="84"/>
        <v>4.9405826137645539</v>
      </c>
      <c r="L311" s="15">
        <f t="shared" si="85"/>
        <v>10.630753779857907</v>
      </c>
      <c r="M311" s="15">
        <f t="shared" si="86"/>
        <v>0.61231898759566561</v>
      </c>
      <c r="N311" s="15">
        <f t="shared" si="86"/>
        <v>57.07772084526249</v>
      </c>
      <c r="O311" s="15">
        <f t="shared" si="88"/>
        <v>25.643194204173131</v>
      </c>
      <c r="P311" s="15"/>
      <c r="Q311" s="15">
        <v>0.48199999999999998</v>
      </c>
      <c r="R311" s="15">
        <v>-0.14299999999999999</v>
      </c>
      <c r="S311" s="15">
        <v>-0.19800000000000001</v>
      </c>
      <c r="T311" s="15"/>
      <c r="U311" s="16">
        <f t="shared" si="89"/>
        <v>0.30528224294112982</v>
      </c>
      <c r="V311" s="16">
        <f t="shared" si="90"/>
        <v>0.65688211528499207</v>
      </c>
      <c r="W311" s="16">
        <f t="shared" si="91"/>
        <v>3.7835641773878229E-2</v>
      </c>
      <c r="X311" s="16">
        <f t="shared" si="92"/>
        <v>1.0000000000000002</v>
      </c>
      <c r="Y311" s="22">
        <f t="shared" si="93"/>
        <v>4.5720441540642837E-2</v>
      </c>
      <c r="Z311" s="23">
        <f t="shared" si="94"/>
        <v>4.5720441540642834E-4</v>
      </c>
    </row>
    <row r="312" spans="1:26">
      <c r="A312" s="2" t="s">
        <v>33</v>
      </c>
      <c r="B312" s="2">
        <v>2007</v>
      </c>
      <c r="C312" s="12">
        <v>370209.48991</v>
      </c>
      <c r="D312" s="12">
        <v>4055.3842209999898</v>
      </c>
      <c r="E312" s="12">
        <v>18290.505692999901</v>
      </c>
      <c r="F312" s="12">
        <v>39356.059342</v>
      </c>
      <c r="G312" s="12">
        <v>2266.8630005999898</v>
      </c>
      <c r="H312" s="12">
        <v>211307.13919350001</v>
      </c>
      <c r="I312" s="12">
        <f t="shared" si="95"/>
        <v>94933.538459900039</v>
      </c>
      <c r="J312" s="15">
        <f t="shared" si="83"/>
        <v>1.0954295693462306</v>
      </c>
      <c r="K312" s="15">
        <f t="shared" si="84"/>
        <v>4.9405826137645539</v>
      </c>
      <c r="L312" s="15">
        <f t="shared" si="85"/>
        <v>10.630753779857907</v>
      </c>
      <c r="M312" s="15">
        <f t="shared" si="86"/>
        <v>0.61231898759566561</v>
      </c>
      <c r="N312" s="15">
        <f t="shared" si="86"/>
        <v>57.07772084526249</v>
      </c>
      <c r="O312" s="15">
        <f t="shared" si="88"/>
        <v>25.643194204173131</v>
      </c>
      <c r="P312" s="15"/>
      <c r="Q312" s="15">
        <v>9.5000000000000001E-2</v>
      </c>
      <c r="R312" s="15">
        <v>0.35199999999999998</v>
      </c>
      <c r="S312" s="15">
        <v>0.18</v>
      </c>
      <c r="T312" s="15"/>
      <c r="U312" s="16">
        <f t="shared" si="89"/>
        <v>0.30528224294112982</v>
      </c>
      <c r="V312" s="16">
        <f t="shared" si="90"/>
        <v>0.65688211528499207</v>
      </c>
      <c r="W312" s="16">
        <f t="shared" si="91"/>
        <v>3.7835641773878229E-2</v>
      </c>
      <c r="X312" s="16">
        <f t="shared" si="92"/>
        <v>1.0000000000000002</v>
      </c>
      <c r="Y312" s="22">
        <f t="shared" si="93"/>
        <v>0.2670347331790226</v>
      </c>
      <c r="Z312" s="23">
        <f t="shared" si="94"/>
        <v>2.6703473317902259E-3</v>
      </c>
    </row>
    <row r="313" spans="1:26">
      <c r="A313" s="2" t="s">
        <v>33</v>
      </c>
      <c r="B313" s="2">
        <v>2008</v>
      </c>
      <c r="C313" s="12">
        <v>370209.48991</v>
      </c>
      <c r="D313" s="12">
        <v>4055.3842209999898</v>
      </c>
      <c r="E313" s="12">
        <v>18290.505692999901</v>
      </c>
      <c r="F313" s="12">
        <v>39356.059342</v>
      </c>
      <c r="G313" s="12">
        <v>2266.8630005999898</v>
      </c>
      <c r="H313" s="12">
        <v>211307.13919350001</v>
      </c>
      <c r="I313" s="12">
        <f t="shared" si="95"/>
        <v>94933.538459900039</v>
      </c>
      <c r="J313" s="15">
        <f t="shared" si="83"/>
        <v>1.0954295693462306</v>
      </c>
      <c r="K313" s="15">
        <f t="shared" si="84"/>
        <v>4.9405826137645539</v>
      </c>
      <c r="L313" s="15">
        <f t="shared" si="85"/>
        <v>10.630753779857907</v>
      </c>
      <c r="M313" s="15">
        <f t="shared" si="86"/>
        <v>0.61231898759566561</v>
      </c>
      <c r="N313" s="15">
        <f t="shared" si="86"/>
        <v>57.07772084526249</v>
      </c>
      <c r="O313" s="15">
        <f t="shared" si="88"/>
        <v>25.643194204173131</v>
      </c>
      <c r="P313" s="15"/>
      <c r="Q313" s="15">
        <v>-1.829</v>
      </c>
      <c r="R313" s="15">
        <v>-0.66500000000000004</v>
      </c>
      <c r="S313" s="15">
        <v>-4.8000000000000001E-2</v>
      </c>
      <c r="T313" s="15"/>
      <c r="U313" s="16">
        <f t="shared" si="89"/>
        <v>0.30528224294112982</v>
      </c>
      <c r="V313" s="16">
        <f t="shared" si="90"/>
        <v>0.65688211528499207</v>
      </c>
      <c r="W313" s="16">
        <f t="shared" si="91"/>
        <v>3.7835641773878229E-2</v>
      </c>
      <c r="X313" s="16">
        <f t="shared" si="92"/>
        <v>1.0000000000000002</v>
      </c>
      <c r="Y313" s="22">
        <f t="shared" si="93"/>
        <v>-0.99700393980899238</v>
      </c>
      <c r="Z313" s="23">
        <f t="shared" si="94"/>
        <v>-9.9700393980899239E-3</v>
      </c>
    </row>
    <row r="314" spans="1:26">
      <c r="A314" s="84" t="s">
        <v>33</v>
      </c>
      <c r="B314" s="84">
        <v>2009</v>
      </c>
      <c r="C314" s="12">
        <v>370209.48991</v>
      </c>
      <c r="D314" s="12">
        <v>4055.3842209999898</v>
      </c>
      <c r="E314" s="12">
        <v>18290.505692999901</v>
      </c>
      <c r="F314" s="12">
        <v>39356.059342</v>
      </c>
      <c r="G314" s="12">
        <v>2266.8630005999898</v>
      </c>
      <c r="H314" s="12">
        <v>211307.13919350001</v>
      </c>
      <c r="I314" s="12">
        <f>C314-D314-E314-F314-G314-H314</f>
        <v>94933.538459900039</v>
      </c>
      <c r="J314" s="15">
        <f t="shared" ref="J314:O314" si="97">D314/$C314*100</f>
        <v>1.0954295693462306</v>
      </c>
      <c r="K314" s="15">
        <f t="shared" si="97"/>
        <v>4.9405826137645539</v>
      </c>
      <c r="L314" s="15">
        <f t="shared" si="97"/>
        <v>10.630753779857907</v>
      </c>
      <c r="M314" s="15">
        <f t="shared" si="97"/>
        <v>0.61231898759566561</v>
      </c>
      <c r="N314" s="15">
        <f t="shared" si="97"/>
        <v>57.07772084526249</v>
      </c>
      <c r="O314" s="15">
        <f t="shared" si="97"/>
        <v>25.643194204173131</v>
      </c>
      <c r="P314" s="15"/>
      <c r="Q314" s="15">
        <v>-3.5544666644390799</v>
      </c>
      <c r="R314" s="15">
        <v>-2.3609630545673101</v>
      </c>
      <c r="S314" s="15">
        <v>-0.41432398403132997</v>
      </c>
      <c r="T314" s="15"/>
      <c r="U314" s="16">
        <f>K314/($K314+$L314+$M314)</f>
        <v>0.30528224294112982</v>
      </c>
      <c r="V314" s="16">
        <f>L314/($K314+$L314+$M314)</f>
        <v>0.65688211528499207</v>
      </c>
      <c r="W314" s="16">
        <f>M314/($K314+$L314+$M314)</f>
        <v>3.7835641773878229E-2</v>
      </c>
      <c r="X314" s="16">
        <f>SUM(U314:W314)</f>
        <v>1.0000000000000002</v>
      </c>
      <c r="Y314" s="22">
        <f>Q314*U314+V314*R314+W314*S314</f>
        <v>-2.6516661750114645</v>
      </c>
      <c r="Z314" s="23">
        <f>Y314/100</f>
        <v>-2.6516661750114644E-2</v>
      </c>
    </row>
    <row r="315" spans="1:26">
      <c r="C315" s="12"/>
      <c r="I315" s="12">
        <f t="shared" si="95"/>
        <v>0</v>
      </c>
      <c r="J315" s="15"/>
      <c r="K315" s="15"/>
      <c r="L315" s="15"/>
      <c r="M315" s="15"/>
      <c r="N315" s="15" t="e">
        <f t="shared" si="86"/>
        <v>#DIV/0!</v>
      </c>
      <c r="O315" s="15"/>
      <c r="P315" s="15" t="s">
        <v>52</v>
      </c>
      <c r="Q315" s="15" t="s">
        <v>53</v>
      </c>
      <c r="R315" s="15" t="s">
        <v>54</v>
      </c>
      <c r="S315" s="15" t="s">
        <v>55</v>
      </c>
      <c r="T315" s="15" t="s">
        <v>56</v>
      </c>
      <c r="U315" s="16"/>
      <c r="V315" s="16"/>
      <c r="W315" s="16"/>
      <c r="X315" s="16"/>
      <c r="Y315" s="22"/>
      <c r="Z315" s="23"/>
    </row>
    <row r="316" spans="1:26">
      <c r="A316" s="2" t="s">
        <v>34</v>
      </c>
      <c r="B316" s="2">
        <v>1980</v>
      </c>
      <c r="C316" s="12">
        <v>4629.0527949999896</v>
      </c>
      <c r="D316" s="12">
        <v>3.0708820000000001</v>
      </c>
      <c r="E316" s="12">
        <v>235.60020821000001</v>
      </c>
      <c r="F316" s="12">
        <v>711.72503261999896</v>
      </c>
      <c r="G316" s="12">
        <v>42.561188299999998</v>
      </c>
      <c r="H316" s="12">
        <v>2076.6274334</v>
      </c>
      <c r="I316" s="12">
        <f t="shared" si="95"/>
        <v>1559.46805046999</v>
      </c>
      <c r="J316" s="15">
        <f t="shared" si="83"/>
        <v>6.633931683209518E-2</v>
      </c>
      <c r="K316" s="15">
        <f t="shared" si="84"/>
        <v>5.0895986423935469</v>
      </c>
      <c r="L316" s="15">
        <f t="shared" si="85"/>
        <v>15.375176394375096</v>
      </c>
      <c r="M316" s="15">
        <f t="shared" si="86"/>
        <v>0.91943622561341065</v>
      </c>
      <c r="N316" s="15">
        <f t="shared" si="86"/>
        <v>44.8607420430167</v>
      </c>
      <c r="O316" s="15">
        <f t="shared" si="88"/>
        <v>33.688707377769141</v>
      </c>
      <c r="P316" s="15"/>
      <c r="Q316" s="15">
        <v>-1.5680000000000001</v>
      </c>
      <c r="R316" s="15">
        <v>-0.63500000000000001</v>
      </c>
      <c r="S316" s="15">
        <v>-0.46</v>
      </c>
      <c r="T316" s="15"/>
      <c r="U316" s="16">
        <f t="shared" si="89"/>
        <v>0.23800731202777131</v>
      </c>
      <c r="V316" s="16">
        <f t="shared" si="90"/>
        <v>0.71899665625836173</v>
      </c>
      <c r="W316" s="16">
        <f t="shared" si="91"/>
        <v>4.2996031713867004E-2</v>
      </c>
      <c r="X316" s="16">
        <f t="shared" si="92"/>
        <v>1</v>
      </c>
      <c r="Y316" s="22">
        <f t="shared" si="93"/>
        <v>-0.84953651657198404</v>
      </c>
      <c r="Z316" s="23">
        <f t="shared" si="94"/>
        <v>-8.4953651657198401E-3</v>
      </c>
    </row>
    <row r="317" spans="1:26">
      <c r="A317" s="2" t="s">
        <v>34</v>
      </c>
      <c r="B317" s="2">
        <v>1981</v>
      </c>
      <c r="C317" s="12">
        <v>4179.9629940000004</v>
      </c>
      <c r="D317" s="12">
        <v>6.8297309999999998</v>
      </c>
      <c r="E317" s="12">
        <v>217.37086284</v>
      </c>
      <c r="F317" s="12">
        <v>625.89272160999894</v>
      </c>
      <c r="G317" s="12">
        <v>33.184972010000003</v>
      </c>
      <c r="H317" s="12">
        <v>1766.8532911299999</v>
      </c>
      <c r="I317" s="12">
        <f t="shared" si="95"/>
        <v>1529.8314154100017</v>
      </c>
      <c r="J317" s="15">
        <f t="shared" si="83"/>
        <v>0.16339214030850338</v>
      </c>
      <c r="K317" s="15">
        <f t="shared" si="84"/>
        <v>5.2003059154355755</v>
      </c>
      <c r="L317" s="15">
        <f t="shared" si="85"/>
        <v>14.973642649669806</v>
      </c>
      <c r="M317" s="15">
        <f t="shared" si="86"/>
        <v>0.79390588045000277</v>
      </c>
      <c r="N317" s="15">
        <f t="shared" si="86"/>
        <v>42.26959170849539</v>
      </c>
      <c r="O317" s="15">
        <f t="shared" si="88"/>
        <v>36.599161705640725</v>
      </c>
      <c r="P317" s="15"/>
      <c r="Q317" s="15">
        <v>-1.7410000000000001</v>
      </c>
      <c r="R317" s="15">
        <v>-3.097</v>
      </c>
      <c r="S317" s="15">
        <v>-0.39400000000000002</v>
      </c>
      <c r="T317" s="15"/>
      <c r="U317" s="16">
        <f t="shared" si="89"/>
        <v>0.24801325900742791</v>
      </c>
      <c r="V317" s="16">
        <f t="shared" si="90"/>
        <v>0.71412374063116468</v>
      </c>
      <c r="W317" s="16">
        <f t="shared" si="91"/>
        <v>3.7863000361407474E-2</v>
      </c>
      <c r="X317" s="16">
        <f t="shared" si="92"/>
        <v>1</v>
      </c>
      <c r="Y317" s="22">
        <f t="shared" si="93"/>
        <v>-2.6583503308090433</v>
      </c>
      <c r="Z317" s="23">
        <f t="shared" si="94"/>
        <v>-2.6583503308090433E-2</v>
      </c>
    </row>
    <row r="318" spans="1:26">
      <c r="A318" s="2" t="s">
        <v>34</v>
      </c>
      <c r="B318" s="2">
        <v>1982</v>
      </c>
      <c r="C318" s="12">
        <v>4170.9934300000004</v>
      </c>
      <c r="D318" s="12">
        <v>6.5900090000000002</v>
      </c>
      <c r="E318" s="12">
        <v>260.48472455000001</v>
      </c>
      <c r="F318" s="12">
        <v>624.09228289999896</v>
      </c>
      <c r="G318" s="12">
        <v>37.033500519999997</v>
      </c>
      <c r="H318" s="12">
        <v>1965.911953</v>
      </c>
      <c r="I318" s="12">
        <f t="shared" si="95"/>
        <v>1276.8809600300021</v>
      </c>
      <c r="J318" s="15">
        <f t="shared" si="83"/>
        <v>0.15799614913322937</v>
      </c>
      <c r="K318" s="15">
        <f t="shared" si="84"/>
        <v>6.2451482823361815</v>
      </c>
      <c r="L318" s="15">
        <f t="shared" si="85"/>
        <v>14.962677198462979</v>
      </c>
      <c r="M318" s="15">
        <f t="shared" si="86"/>
        <v>0.88788201519655696</v>
      </c>
      <c r="N318" s="15">
        <f t="shared" si="86"/>
        <v>47.132942930576611</v>
      </c>
      <c r="O318" s="15">
        <f t="shared" si="88"/>
        <v>30.613353424294459</v>
      </c>
      <c r="P318" s="15"/>
      <c r="Q318" s="15">
        <v>-6.2510000000000003</v>
      </c>
      <c r="R318" s="15">
        <v>-2.5110000000000001</v>
      </c>
      <c r="S318" s="15">
        <v>-0.40100000000000002</v>
      </c>
      <c r="T318" s="15"/>
      <c r="U318" s="16">
        <f t="shared" si="89"/>
        <v>0.28264079271813114</v>
      </c>
      <c r="V318" s="16">
        <f t="shared" si="90"/>
        <v>0.67717574561369365</v>
      </c>
      <c r="W318" s="16">
        <f t="shared" si="91"/>
        <v>4.0183461668175276E-2</v>
      </c>
      <c r="X318" s="16">
        <f t="shared" si="92"/>
        <v>1</v>
      </c>
      <c r="Y318" s="22">
        <f t="shared" si="93"/>
        <v>-3.483289460645961</v>
      </c>
      <c r="Z318" s="23">
        <f t="shared" si="94"/>
        <v>-3.4832894606459608E-2</v>
      </c>
    </row>
    <row r="319" spans="1:26">
      <c r="A319" s="2" t="s">
        <v>34</v>
      </c>
      <c r="B319" s="2">
        <v>1983</v>
      </c>
      <c r="C319" s="12">
        <v>4601.5403740000002</v>
      </c>
      <c r="D319" s="12">
        <v>16.845251999999899</v>
      </c>
      <c r="E319" s="12">
        <v>274.18645652999999</v>
      </c>
      <c r="F319" s="12">
        <v>677.40518439999903</v>
      </c>
      <c r="G319" s="12">
        <v>46.270036840000003</v>
      </c>
      <c r="H319" s="12">
        <v>2262.9157143399998</v>
      </c>
      <c r="I319" s="12">
        <f t="shared" si="95"/>
        <v>1323.9177298900008</v>
      </c>
      <c r="J319" s="15">
        <f t="shared" si="83"/>
        <v>0.36607854394107503</v>
      </c>
      <c r="K319" s="15">
        <f t="shared" si="84"/>
        <v>5.9585798285989346</v>
      </c>
      <c r="L319" s="15">
        <f t="shared" si="85"/>
        <v>14.721270038779387</v>
      </c>
      <c r="M319" s="15">
        <f t="shared" si="86"/>
        <v>1.0055336491545037</v>
      </c>
      <c r="N319" s="15">
        <f t="shared" si="86"/>
        <v>49.177352156380309</v>
      </c>
      <c r="O319" s="15">
        <f t="shared" si="88"/>
        <v>28.771185783145768</v>
      </c>
      <c r="P319" s="15"/>
      <c r="Q319" s="15">
        <v>-4.8460000000000001</v>
      </c>
      <c r="R319" s="15">
        <v>-1.1719999999999999</v>
      </c>
      <c r="S319" s="15">
        <v>-1.486</v>
      </c>
      <c r="T319" s="15"/>
      <c r="U319" s="16">
        <f t="shared" si="89"/>
        <v>0.27477401190788919</v>
      </c>
      <c r="V319" s="16">
        <f t="shared" si="90"/>
        <v>0.67885679898425433</v>
      </c>
      <c r="W319" s="16">
        <f t="shared" si="91"/>
        <v>4.6369189107856451E-2</v>
      </c>
      <c r="X319" s="16">
        <f t="shared" si="92"/>
        <v>1</v>
      </c>
      <c r="Y319" s="22">
        <f t="shared" si="93"/>
        <v>-2.1960796451294518</v>
      </c>
      <c r="Z319" s="23">
        <f t="shared" si="94"/>
        <v>-2.1960796451294517E-2</v>
      </c>
    </row>
    <row r="320" spans="1:26">
      <c r="A320" s="2" t="s">
        <v>34</v>
      </c>
      <c r="B320" s="2">
        <v>1984</v>
      </c>
      <c r="C320" s="12">
        <v>5207.6829989999896</v>
      </c>
      <c r="D320" s="12">
        <v>14.8089569999999</v>
      </c>
      <c r="E320" s="12">
        <v>428.82784307999901</v>
      </c>
      <c r="F320" s="12">
        <v>808.45611570000005</v>
      </c>
      <c r="G320" s="12">
        <v>50.91990114</v>
      </c>
      <c r="H320" s="12">
        <v>2487.7083296300002</v>
      </c>
      <c r="I320" s="12">
        <f t="shared" si="95"/>
        <v>1416.9618524499901</v>
      </c>
      <c r="J320" s="15">
        <f t="shared" si="83"/>
        <v>0.2843674817158342</v>
      </c>
      <c r="K320" s="15">
        <f t="shared" si="84"/>
        <v>8.2345227841699487</v>
      </c>
      <c r="L320" s="15">
        <f t="shared" si="85"/>
        <v>15.524295850097724</v>
      </c>
      <c r="M320" s="15">
        <f t="shared" si="86"/>
        <v>0.97778419212110146</v>
      </c>
      <c r="N320" s="15">
        <f t="shared" si="86"/>
        <v>47.769964686938607</v>
      </c>
      <c r="O320" s="15">
        <f t="shared" si="88"/>
        <v>27.209065004956784</v>
      </c>
      <c r="P320" s="15"/>
      <c r="Q320" s="15">
        <v>-1.1279999999999999</v>
      </c>
      <c r="R320" s="15">
        <v>-2.101</v>
      </c>
      <c r="S320" s="15">
        <v>-1.3680000000000001</v>
      </c>
      <c r="T320" s="15"/>
      <c r="U320" s="16">
        <f t="shared" si="89"/>
        <v>0.33288818363471628</v>
      </c>
      <c r="V320" s="16">
        <f t="shared" si="90"/>
        <v>0.62758398794908699</v>
      </c>
      <c r="W320" s="16">
        <f t="shared" si="91"/>
        <v>3.9527828416196682E-2</v>
      </c>
      <c r="X320" s="16">
        <f t="shared" si="92"/>
        <v>1</v>
      </c>
      <c r="Y320" s="22">
        <f t="shared" si="93"/>
        <v>-1.7481258990943487</v>
      </c>
      <c r="Z320" s="23">
        <f t="shared" si="94"/>
        <v>-1.7481258990943487E-2</v>
      </c>
    </row>
    <row r="321" spans="1:26">
      <c r="A321" s="2" t="s">
        <v>34</v>
      </c>
      <c r="B321" s="2">
        <v>1985</v>
      </c>
      <c r="C321" s="12">
        <v>5685.4229139999898</v>
      </c>
      <c r="D321" s="12">
        <v>12.4241969999999</v>
      </c>
      <c r="E321" s="12">
        <v>519.51408463999906</v>
      </c>
      <c r="F321" s="12">
        <v>826.90395503000002</v>
      </c>
      <c r="G321" s="12">
        <v>41.684830439999899</v>
      </c>
      <c r="H321" s="12">
        <v>2766.2931920199899</v>
      </c>
      <c r="I321" s="12">
        <f t="shared" si="95"/>
        <v>1518.6026548700002</v>
      </c>
      <c r="J321" s="15">
        <f t="shared" si="83"/>
        <v>0.21852722634592603</v>
      </c>
      <c r="K321" s="15">
        <f t="shared" si="84"/>
        <v>9.1376506637831447</v>
      </c>
      <c r="L321" s="15">
        <f t="shared" si="85"/>
        <v>14.544282237893016</v>
      </c>
      <c r="M321" s="15">
        <f t="shared" si="86"/>
        <v>0.73318785727186053</v>
      </c>
      <c r="N321" s="15">
        <f t="shared" si="86"/>
        <v>48.655891283094704</v>
      </c>
      <c r="O321" s="15">
        <f t="shared" si="88"/>
        <v>26.710460731611334</v>
      </c>
      <c r="P321" s="15"/>
      <c r="Q321" s="15">
        <v>-0.23599999999999999</v>
      </c>
      <c r="R321" s="15">
        <v>-1.72</v>
      </c>
      <c r="S321" s="15">
        <v>0.04</v>
      </c>
      <c r="T321" s="15"/>
      <c r="U321" s="16">
        <f t="shared" si="89"/>
        <v>0.37426194832291543</v>
      </c>
      <c r="V321" s="16">
        <f t="shared" si="90"/>
        <v>0.59570797873537473</v>
      </c>
      <c r="W321" s="16">
        <f t="shared" si="91"/>
        <v>3.0030072941709729E-2</v>
      </c>
      <c r="X321" s="16">
        <f t="shared" si="92"/>
        <v>1</v>
      </c>
      <c r="Y321" s="22">
        <f t="shared" si="93"/>
        <v>-1.1117423403113842</v>
      </c>
      <c r="Z321" s="23">
        <f t="shared" si="94"/>
        <v>-1.1117423403113842E-2</v>
      </c>
    </row>
    <row r="322" spans="1:26">
      <c r="A322" s="2" t="s">
        <v>34</v>
      </c>
      <c r="B322" s="2">
        <v>1986</v>
      </c>
      <c r="C322" s="12">
        <v>7160.1591369999896</v>
      </c>
      <c r="D322" s="12">
        <v>23.134384000000001</v>
      </c>
      <c r="E322" s="12">
        <v>508.164637139999</v>
      </c>
      <c r="F322" s="12">
        <v>1028.5357968000001</v>
      </c>
      <c r="G322" s="12">
        <v>59.731825139999899</v>
      </c>
      <c r="H322" s="12">
        <v>3891.1102543400002</v>
      </c>
      <c r="I322" s="12">
        <f t="shared" si="95"/>
        <v>1649.4822395799902</v>
      </c>
      <c r="J322" s="15">
        <f t="shared" si="83"/>
        <v>0.32309874064744593</v>
      </c>
      <c r="K322" s="15">
        <f t="shared" si="84"/>
        <v>7.0971137291358195</v>
      </c>
      <c r="L322" s="15">
        <f t="shared" si="85"/>
        <v>14.364705827347613</v>
      </c>
      <c r="M322" s="15">
        <f t="shared" si="86"/>
        <v>0.83422482653125407</v>
      </c>
      <c r="N322" s="15">
        <f t="shared" si="86"/>
        <v>54.34390744519574</v>
      </c>
      <c r="O322" s="15">
        <f t="shared" si="88"/>
        <v>23.03694943114213</v>
      </c>
      <c r="P322" s="15"/>
      <c r="Q322" s="15">
        <v>8.3000000000000004E-2</v>
      </c>
      <c r="R322" s="15">
        <v>-0.86499999999999999</v>
      </c>
      <c r="S322" s="15">
        <v>-0.89400000000000002</v>
      </c>
      <c r="T322" s="15"/>
      <c r="U322" s="16">
        <f t="shared" si="89"/>
        <v>0.31831268395493773</v>
      </c>
      <c r="V322" s="16">
        <f t="shared" si="90"/>
        <v>0.64427149410819995</v>
      </c>
      <c r="W322" s="16">
        <f t="shared" si="91"/>
        <v>3.7415821936862194E-2</v>
      </c>
      <c r="X322" s="16">
        <f t="shared" si="92"/>
        <v>0.99999999999999989</v>
      </c>
      <c r="Y322" s="22">
        <f t="shared" si="93"/>
        <v>-0.56432463444688796</v>
      </c>
      <c r="Z322" s="23">
        <f t="shared" si="94"/>
        <v>-5.6432463444688798E-3</v>
      </c>
    </row>
    <row r="323" spans="1:26">
      <c r="A323" s="2" t="s">
        <v>34</v>
      </c>
      <c r="B323" s="2">
        <v>1987</v>
      </c>
      <c r="C323" s="12">
        <v>9166.9624179999901</v>
      </c>
      <c r="D323" s="12">
        <v>21.805592000000001</v>
      </c>
      <c r="E323" s="12">
        <v>583.80450943000005</v>
      </c>
      <c r="F323" s="12">
        <v>1265.4366745</v>
      </c>
      <c r="G323" s="12">
        <v>64.710524859999893</v>
      </c>
      <c r="H323" s="12">
        <v>5288.3040459699996</v>
      </c>
      <c r="I323" s="12">
        <f t="shared" si="95"/>
        <v>1942.9010712399904</v>
      </c>
      <c r="J323" s="15">
        <f t="shared" ref="J323:J344" si="98">D323/$C323*100</f>
        <v>0.23787151082001989</v>
      </c>
      <c r="K323" s="15">
        <f t="shared" ref="K323:K344" si="99">E323/$C323*100</f>
        <v>6.3685709923241092</v>
      </c>
      <c r="L323" s="15">
        <f t="shared" ref="L323:L344" si="100">F323/$C323*100</f>
        <v>13.804318342303052</v>
      </c>
      <c r="M323" s="15">
        <f t="shared" ref="M323:N344" si="101">G323/$C323*100</f>
        <v>0.70591022313930429</v>
      </c>
      <c r="N323" s="15">
        <f t="shared" si="101"/>
        <v>57.688728335855664</v>
      </c>
      <c r="O323" s="15">
        <f t="shared" ref="O323:O344" si="102">I323/$C323*100</f>
        <v>21.194600595557851</v>
      </c>
      <c r="P323" s="15"/>
      <c r="Q323" s="15">
        <v>0.35</v>
      </c>
      <c r="R323" s="15">
        <v>2.8000000000000001E-2</v>
      </c>
      <c r="S323" s="15">
        <v>-1.17</v>
      </c>
      <c r="T323" s="15"/>
      <c r="U323" s="16">
        <f t="shared" ref="U323:U344" si="103">K323/($K323+$L323+$M323)</f>
        <v>0.30502572596206268</v>
      </c>
      <c r="V323" s="16">
        <f t="shared" ref="V323:V344" si="104">L323/($K323+$L323+$M323)</f>
        <v>0.66116436934556144</v>
      </c>
      <c r="W323" s="16">
        <f t="shared" ref="W323:W344" si="105">M323/($K323+$L323+$M323)</f>
        <v>3.3809904692375901E-2</v>
      </c>
      <c r="X323" s="16">
        <f t="shared" ref="X323:X344" si="106">SUM(U323:W323)</f>
        <v>1</v>
      </c>
      <c r="Y323" s="22">
        <f t="shared" ref="Y323:Y344" si="107">Q323*U323+V323*R323+W323*S323</f>
        <v>8.5714017938317857E-2</v>
      </c>
      <c r="Z323" s="23">
        <f t="shared" si="94"/>
        <v>8.5714017938317861E-4</v>
      </c>
    </row>
    <row r="324" spans="1:26">
      <c r="A324" s="2" t="s">
        <v>34</v>
      </c>
      <c r="B324" s="2">
        <v>1988</v>
      </c>
      <c r="C324" s="12">
        <v>10997.694310999899</v>
      </c>
      <c r="D324" s="12">
        <v>32.924976000000001</v>
      </c>
      <c r="E324" s="12">
        <v>626.3858788</v>
      </c>
      <c r="F324" s="12">
        <v>1549.4508438</v>
      </c>
      <c r="G324" s="12">
        <v>80.275569430000004</v>
      </c>
      <c r="H324" s="12">
        <v>6372.5357257100004</v>
      </c>
      <c r="I324" s="12">
        <f t="shared" si="95"/>
        <v>2336.1213172599</v>
      </c>
      <c r="J324" s="15">
        <f t="shared" si="98"/>
        <v>0.29938071625675594</v>
      </c>
      <c r="K324" s="15">
        <f t="shared" si="99"/>
        <v>5.69561092613284</v>
      </c>
      <c r="L324" s="15">
        <f t="shared" si="100"/>
        <v>14.088869902941733</v>
      </c>
      <c r="M324" s="15">
        <f t="shared" si="101"/>
        <v>0.72993090333224064</v>
      </c>
      <c r="N324" s="15">
        <f t="shared" si="101"/>
        <v>57.944288552703149</v>
      </c>
      <c r="O324" s="15">
        <f t="shared" si="102"/>
        <v>21.241918998633288</v>
      </c>
      <c r="P324" s="15"/>
      <c r="Q324" s="15">
        <v>1.417</v>
      </c>
      <c r="R324" s="15">
        <v>2.3180000000000001</v>
      </c>
      <c r="S324" s="15">
        <v>1.103</v>
      </c>
      <c r="T324" s="15"/>
      <c r="U324" s="16">
        <f t="shared" si="103"/>
        <v>0.27763949561056278</v>
      </c>
      <c r="V324" s="16">
        <f t="shared" si="104"/>
        <v>0.68677913296852711</v>
      </c>
      <c r="W324" s="16">
        <f t="shared" si="105"/>
        <v>3.5581371420909995E-2</v>
      </c>
      <c r="X324" s="16">
        <f t="shared" si="106"/>
        <v>0.99999999999999989</v>
      </c>
      <c r="Y324" s="22">
        <f t="shared" si="107"/>
        <v>2.0246154481784773</v>
      </c>
      <c r="Z324" s="23">
        <f t="shared" si="94"/>
        <v>2.0246154481784774E-2</v>
      </c>
    </row>
    <row r="325" spans="1:26">
      <c r="A325" s="2" t="s">
        <v>34</v>
      </c>
      <c r="B325" s="2">
        <v>1989</v>
      </c>
      <c r="C325" s="12">
        <v>12797.415582</v>
      </c>
      <c r="D325" s="12">
        <v>21.489647999999899</v>
      </c>
      <c r="E325" s="12">
        <v>753.85960391999902</v>
      </c>
      <c r="F325" s="12">
        <v>1572.5766022</v>
      </c>
      <c r="G325" s="12">
        <v>149.08019407</v>
      </c>
      <c r="H325" s="12">
        <v>7602.4792085400004</v>
      </c>
      <c r="I325" s="12">
        <f t="shared" si="95"/>
        <v>2697.9303252699992</v>
      </c>
      <c r="J325" s="15">
        <f t="shared" si="98"/>
        <v>0.16792177969297037</v>
      </c>
      <c r="K325" s="15">
        <f t="shared" si="99"/>
        <v>5.8907175365964379</v>
      </c>
      <c r="L325" s="15">
        <f t="shared" si="100"/>
        <v>12.288235793576028</v>
      </c>
      <c r="M325" s="15">
        <f t="shared" si="101"/>
        <v>1.1649242232915087</v>
      </c>
      <c r="N325" s="15">
        <f t="shared" si="101"/>
        <v>59.406363416322485</v>
      </c>
      <c r="O325" s="15">
        <f t="shared" si="102"/>
        <v>21.081837250520564</v>
      </c>
      <c r="P325" s="15"/>
      <c r="Q325" s="15">
        <v>2.012</v>
      </c>
      <c r="R325" s="15">
        <v>1.7130000000000001</v>
      </c>
      <c r="S325" s="15">
        <v>1.899</v>
      </c>
      <c r="T325" s="15"/>
      <c r="U325" s="16">
        <f t="shared" si="103"/>
        <v>0.30452620061904639</v>
      </c>
      <c r="V325" s="16">
        <f t="shared" si="104"/>
        <v>0.63525194261662044</v>
      </c>
      <c r="W325" s="16">
        <f t="shared" si="105"/>
        <v>6.0221856764333261E-2</v>
      </c>
      <c r="X325" s="16">
        <f t="shared" si="106"/>
        <v>1.0000000000000002</v>
      </c>
      <c r="Y325" s="22">
        <f t="shared" si="107"/>
        <v>1.8152545993432609</v>
      </c>
      <c r="Z325" s="23">
        <f t="shared" si="94"/>
        <v>1.815254599343261E-2</v>
      </c>
    </row>
    <row r="326" spans="1:26">
      <c r="A326" s="2" t="s">
        <v>34</v>
      </c>
      <c r="B326" s="2">
        <v>1990</v>
      </c>
      <c r="C326" s="12">
        <v>16425.882279000001</v>
      </c>
      <c r="D326" s="12">
        <v>36.365633000000003</v>
      </c>
      <c r="E326" s="12">
        <v>798.08048534</v>
      </c>
      <c r="F326" s="12">
        <v>1947.0249979</v>
      </c>
      <c r="G326" s="12">
        <v>186.13079135999999</v>
      </c>
      <c r="H326" s="12">
        <v>10243.92616322</v>
      </c>
      <c r="I326" s="12">
        <f t="shared" si="95"/>
        <v>3214.3542081800006</v>
      </c>
      <c r="J326" s="15">
        <f t="shared" si="98"/>
        <v>0.22139226607323478</v>
      </c>
      <c r="K326" s="15">
        <f t="shared" si="99"/>
        <v>4.8586765190708929</v>
      </c>
      <c r="L326" s="15">
        <f t="shared" si="100"/>
        <v>11.853396760241081</v>
      </c>
      <c r="M326" s="15">
        <f t="shared" si="101"/>
        <v>1.1331555176062758</v>
      </c>
      <c r="N326" s="15">
        <f t="shared" si="101"/>
        <v>62.364541454899822</v>
      </c>
      <c r="O326" s="15">
        <f t="shared" si="102"/>
        <v>19.568837482108687</v>
      </c>
      <c r="P326" s="15"/>
      <c r="Q326" s="15">
        <v>1.0609999999999999</v>
      </c>
      <c r="R326" s="15">
        <v>0.88</v>
      </c>
      <c r="S326" s="15">
        <v>2.9540000000000002</v>
      </c>
      <c r="T326" s="15"/>
      <c r="U326" s="16">
        <f t="shared" si="103"/>
        <v>0.27226753853164121</v>
      </c>
      <c r="V326" s="16">
        <f t="shared" si="104"/>
        <v>0.66423338670155252</v>
      </c>
      <c r="W326" s="16">
        <f t="shared" si="105"/>
        <v>6.3499074766806246E-2</v>
      </c>
      <c r="X326" s="16">
        <f t="shared" si="106"/>
        <v>1</v>
      </c>
      <c r="Y326" s="22">
        <f t="shared" si="107"/>
        <v>1.0609775055405832</v>
      </c>
      <c r="Z326" s="23">
        <f t="shared" si="94"/>
        <v>1.0609775055405833E-2</v>
      </c>
    </row>
    <row r="327" spans="1:26">
      <c r="A327" s="2" t="s">
        <v>34</v>
      </c>
      <c r="B327" s="2">
        <v>1991</v>
      </c>
      <c r="C327" s="12">
        <v>16346.46372</v>
      </c>
      <c r="D327" s="12">
        <v>29.668852000000001</v>
      </c>
      <c r="E327" s="12">
        <v>641.90243472999896</v>
      </c>
      <c r="F327" s="12">
        <v>1663.4143122</v>
      </c>
      <c r="G327" s="12">
        <v>144.52027121</v>
      </c>
      <c r="H327" s="12">
        <v>10686.923266350001</v>
      </c>
      <c r="I327" s="12">
        <f t="shared" si="95"/>
        <v>3180.0345835099997</v>
      </c>
      <c r="J327" s="15">
        <f t="shared" si="98"/>
        <v>0.18150012448074612</v>
      </c>
      <c r="K327" s="15">
        <f t="shared" si="99"/>
        <v>3.9268581004748282</v>
      </c>
      <c r="L327" s="15">
        <f t="shared" si="100"/>
        <v>10.175988768535927</v>
      </c>
      <c r="M327" s="15">
        <f t="shared" si="101"/>
        <v>0.88410725209745866</v>
      </c>
      <c r="N327" s="15">
        <f t="shared" si="101"/>
        <v>65.377585326142949</v>
      </c>
      <c r="O327" s="15">
        <f t="shared" si="102"/>
        <v>19.45396042826809</v>
      </c>
      <c r="P327" s="15"/>
      <c r="Q327" s="15">
        <v>-1.84</v>
      </c>
      <c r="R327" s="15">
        <v>-1.9390000000000001</v>
      </c>
      <c r="S327" s="15">
        <v>2.706</v>
      </c>
      <c r="T327" s="15"/>
      <c r="U327" s="16">
        <f t="shared" si="103"/>
        <v>0.26201842407351389</v>
      </c>
      <c r="V327" s="16">
        <f t="shared" si="104"/>
        <v>0.6789897858033519</v>
      </c>
      <c r="W327" s="16">
        <f t="shared" si="105"/>
        <v>5.8991790123134324E-2</v>
      </c>
      <c r="X327" s="16">
        <f t="shared" si="106"/>
        <v>1</v>
      </c>
      <c r="Y327" s="22">
        <f t="shared" si="107"/>
        <v>-1.6390433108947633</v>
      </c>
      <c r="Z327" s="23">
        <f t="shared" ref="Z327:Z344" si="108">Y327/100</f>
        <v>-1.6390433108947632E-2</v>
      </c>
    </row>
    <row r="328" spans="1:26">
      <c r="A328" s="2" t="s">
        <v>34</v>
      </c>
      <c r="B328" s="2">
        <v>1992</v>
      </c>
      <c r="C328" s="12">
        <v>18564.558951999901</v>
      </c>
      <c r="D328" s="12">
        <v>18.738516000000001</v>
      </c>
      <c r="E328" s="12">
        <v>660.27045135000003</v>
      </c>
      <c r="F328" s="12">
        <v>1937.5838129000001</v>
      </c>
      <c r="G328" s="12">
        <v>151.13800727</v>
      </c>
      <c r="H328" s="12">
        <v>11992.905811430001</v>
      </c>
      <c r="I328" s="12">
        <f t="shared" si="95"/>
        <v>3803.9223530499003</v>
      </c>
      <c r="J328" s="15">
        <f t="shared" si="98"/>
        <v>0.1009370384098533</v>
      </c>
      <c r="K328" s="15">
        <f t="shared" si="99"/>
        <v>3.5566180325489025</v>
      </c>
      <c r="L328" s="15">
        <f t="shared" si="100"/>
        <v>10.437004282782976</v>
      </c>
      <c r="M328" s="15">
        <f t="shared" si="101"/>
        <v>0.81412118467656025</v>
      </c>
      <c r="N328" s="15">
        <f t="shared" si="101"/>
        <v>64.6010812453912</v>
      </c>
      <c r="O328" s="15">
        <f t="shared" si="102"/>
        <v>20.490238216190509</v>
      </c>
      <c r="P328" s="15"/>
      <c r="Q328" s="15">
        <v>-1.2490000000000001</v>
      </c>
      <c r="R328" s="15">
        <v>-2.87</v>
      </c>
      <c r="S328" s="15">
        <v>0.96799999999999997</v>
      </c>
      <c r="T328" s="15"/>
      <c r="U328" s="16">
        <f t="shared" si="103"/>
        <v>0.24018636144979658</v>
      </c>
      <c r="V328" s="16">
        <f t="shared" si="104"/>
        <v>0.70483421615028841</v>
      </c>
      <c r="W328" s="16">
        <f t="shared" si="105"/>
        <v>5.4979422399915039E-2</v>
      </c>
      <c r="X328" s="16">
        <f t="shared" si="106"/>
        <v>1</v>
      </c>
      <c r="Y328" s="22">
        <f t="shared" si="107"/>
        <v>-2.2696468849190063</v>
      </c>
      <c r="Z328" s="23">
        <f t="shared" si="108"/>
        <v>-2.2696468849190063E-2</v>
      </c>
    </row>
    <row r="329" spans="1:26">
      <c r="A329" s="2" t="s">
        <v>34</v>
      </c>
      <c r="B329" s="2">
        <v>1993</v>
      </c>
      <c r="C329" s="12">
        <v>15417.361884</v>
      </c>
      <c r="D329" s="12">
        <v>30.099864</v>
      </c>
      <c r="E329" s="12">
        <v>693.44537625999897</v>
      </c>
      <c r="F329" s="12">
        <v>2546.4753423000002</v>
      </c>
      <c r="G329" s="12">
        <v>123.95911642999999</v>
      </c>
      <c r="H329" s="12">
        <v>9109.5968924600002</v>
      </c>
      <c r="I329" s="12">
        <f t="shared" ref="I329:I344" si="109">C329-D329-E329-F329-G329-H329</f>
        <v>2913.785292550001</v>
      </c>
      <c r="J329" s="15">
        <f t="shared" si="98"/>
        <v>0.19523355698900322</v>
      </c>
      <c r="K329" s="15">
        <f t="shared" si="99"/>
        <v>4.497821232176241</v>
      </c>
      <c r="L329" s="15">
        <f t="shared" si="100"/>
        <v>16.51693306195731</v>
      </c>
      <c r="M329" s="15">
        <f t="shared" si="101"/>
        <v>0.80402287604498435</v>
      </c>
      <c r="N329" s="15">
        <f t="shared" si="101"/>
        <v>59.086612618945253</v>
      </c>
      <c r="O329" s="15">
        <f t="shared" si="102"/>
        <v>18.899376653887209</v>
      </c>
      <c r="P329" s="15"/>
      <c r="Q329" s="15">
        <v>-1.3959999999999999</v>
      </c>
      <c r="R329" s="15">
        <v>-2.1459999999999999</v>
      </c>
      <c r="S329" s="15">
        <v>-0.83699999999999997</v>
      </c>
      <c r="T329" s="15"/>
      <c r="U329" s="16">
        <f t="shared" si="103"/>
        <v>0.20614451474960621</v>
      </c>
      <c r="V329" s="16">
        <f t="shared" si="104"/>
        <v>0.75700544229088684</v>
      </c>
      <c r="W329" s="16">
        <f t="shared" si="105"/>
        <v>3.6850042959506751E-2</v>
      </c>
      <c r="X329" s="16">
        <f t="shared" si="106"/>
        <v>0.99999999999999989</v>
      </c>
      <c r="Y329" s="22">
        <f t="shared" si="107"/>
        <v>-1.9431549077038004</v>
      </c>
      <c r="Z329" s="23">
        <f t="shared" si="108"/>
        <v>-1.9431549077038004E-2</v>
      </c>
    </row>
    <row r="330" spans="1:26">
      <c r="A330" s="2" t="s">
        <v>34</v>
      </c>
      <c r="B330" s="2">
        <v>1994</v>
      </c>
      <c r="C330" s="12">
        <v>17980.732691000001</v>
      </c>
      <c r="D330" s="12">
        <v>17.766413</v>
      </c>
      <c r="E330" s="12">
        <v>914.87414889000001</v>
      </c>
      <c r="F330" s="12">
        <v>1955.7405925</v>
      </c>
      <c r="G330" s="12">
        <v>148.26622191999999</v>
      </c>
      <c r="H330" s="12">
        <v>11596.66593922</v>
      </c>
      <c r="I330" s="12">
        <f t="shared" si="109"/>
        <v>3347.4193754699991</v>
      </c>
      <c r="J330" s="15">
        <f t="shared" si="98"/>
        <v>9.880805918933841E-2</v>
      </c>
      <c r="K330" s="15">
        <f t="shared" si="99"/>
        <v>5.0880804726490769</v>
      </c>
      <c r="L330" s="15">
        <f t="shared" si="100"/>
        <v>10.876868179453655</v>
      </c>
      <c r="M330" s="15">
        <f t="shared" si="101"/>
        <v>0.82458387245928266</v>
      </c>
      <c r="N330" s="15">
        <f t="shared" si="101"/>
        <v>64.494957677806681</v>
      </c>
      <c r="O330" s="15">
        <f t="shared" si="102"/>
        <v>18.616701738441961</v>
      </c>
      <c r="P330" s="15"/>
      <c r="Q330" s="15">
        <v>-0.44400000000000001</v>
      </c>
      <c r="R330" s="15">
        <v>-0.22600000000000001</v>
      </c>
      <c r="S330" s="15">
        <v>-1.0960000000000001</v>
      </c>
      <c r="T330" s="15"/>
      <c r="U330" s="16">
        <f t="shared" si="103"/>
        <v>0.30305075291438516</v>
      </c>
      <c r="V330" s="16">
        <f t="shared" si="104"/>
        <v>0.6478362731982853</v>
      </c>
      <c r="W330" s="16">
        <f t="shared" si="105"/>
        <v>4.9112973887329443E-2</v>
      </c>
      <c r="X330" s="16">
        <f t="shared" si="106"/>
        <v>1</v>
      </c>
      <c r="Y330" s="22">
        <f t="shared" si="107"/>
        <v>-0.33479335141731259</v>
      </c>
      <c r="Z330" s="23">
        <f t="shared" si="108"/>
        <v>-3.3479335141731259E-3</v>
      </c>
    </row>
    <row r="331" spans="1:26">
      <c r="A331" s="2" t="s">
        <v>34</v>
      </c>
      <c r="B331" s="2">
        <v>1995</v>
      </c>
      <c r="C331" s="12">
        <v>23369.993903999901</v>
      </c>
      <c r="D331" s="12">
        <v>33.738011999999898</v>
      </c>
      <c r="E331" s="12">
        <v>1112.2058551</v>
      </c>
      <c r="F331" s="12">
        <v>2448.8175811000001</v>
      </c>
      <c r="G331" s="12">
        <v>183.27834912</v>
      </c>
      <c r="H331" s="12">
        <v>15414.1936092</v>
      </c>
      <c r="I331" s="12">
        <f t="shared" si="109"/>
        <v>4177.7604974798996</v>
      </c>
      <c r="J331" s="15">
        <f t="shared" si="98"/>
        <v>0.14436465896649403</v>
      </c>
      <c r="K331" s="15">
        <f t="shared" si="99"/>
        <v>4.7591191494048273</v>
      </c>
      <c r="L331" s="15">
        <f t="shared" si="100"/>
        <v>10.478469062334122</v>
      </c>
      <c r="M331" s="15">
        <f t="shared" si="101"/>
        <v>0.78424645668662718</v>
      </c>
      <c r="N331" s="15">
        <f t="shared" si="101"/>
        <v>65.957199957000327</v>
      </c>
      <c r="O331" s="15">
        <f t="shared" si="102"/>
        <v>17.876600715607605</v>
      </c>
      <c r="P331" s="15"/>
      <c r="Q331" s="15">
        <v>-1.139</v>
      </c>
      <c r="R331" s="15">
        <v>-0.05</v>
      </c>
      <c r="S331" s="15">
        <v>-0.53400000000000003</v>
      </c>
      <c r="T331" s="15"/>
      <c r="U331" s="16">
        <f t="shared" si="103"/>
        <v>0.29703958678238523</v>
      </c>
      <c r="V331" s="16">
        <f t="shared" si="104"/>
        <v>0.65401180820971572</v>
      </c>
      <c r="W331" s="16">
        <f t="shared" si="105"/>
        <v>4.8948605007899076E-2</v>
      </c>
      <c r="X331" s="16">
        <f t="shared" si="106"/>
        <v>1</v>
      </c>
      <c r="Y331" s="22">
        <f t="shared" si="107"/>
        <v>-0.39716723482984068</v>
      </c>
      <c r="Z331" s="23">
        <f t="shared" si="108"/>
        <v>-3.9716723482984065E-3</v>
      </c>
    </row>
    <row r="332" spans="1:26">
      <c r="A332" s="2" t="s">
        <v>34</v>
      </c>
      <c r="B332" s="2">
        <v>1996</v>
      </c>
      <c r="C332" s="12">
        <v>23180.973974</v>
      </c>
      <c r="D332" s="12">
        <v>32.360433999999898</v>
      </c>
      <c r="E332" s="12">
        <v>1067.9674474000001</v>
      </c>
      <c r="F332" s="12">
        <v>2465.49611</v>
      </c>
      <c r="G332" s="12">
        <v>163.75534547999899</v>
      </c>
      <c r="H332" s="12">
        <v>15204.18610424</v>
      </c>
      <c r="I332" s="12">
        <f t="shared" si="109"/>
        <v>4247.208532880004</v>
      </c>
      <c r="J332" s="15">
        <f t="shared" si="98"/>
        <v>0.13959911277367237</v>
      </c>
      <c r="K332" s="15">
        <f t="shared" si="99"/>
        <v>4.6070861759210056</v>
      </c>
      <c r="L332" s="15">
        <f t="shared" si="100"/>
        <v>10.635860739783082</v>
      </c>
      <c r="M332" s="15">
        <f t="shared" si="101"/>
        <v>0.70642133356289749</v>
      </c>
      <c r="N332" s="15">
        <f t="shared" si="101"/>
        <v>65.589073700238643</v>
      </c>
      <c r="O332" s="15">
        <f t="shared" si="102"/>
        <v>18.321958937720705</v>
      </c>
      <c r="P332" s="15"/>
      <c r="Q332" s="15">
        <v>-0.75600000000000001</v>
      </c>
      <c r="R332" s="15">
        <v>-3.1E-2</v>
      </c>
      <c r="S332" s="15">
        <v>1.1279999999999999</v>
      </c>
      <c r="T332" s="15"/>
      <c r="U332" s="16">
        <f t="shared" si="103"/>
        <v>0.28885696937449179</v>
      </c>
      <c r="V332" s="16">
        <f t="shared" si="104"/>
        <v>0.66685153753797699</v>
      </c>
      <c r="W332" s="16">
        <f t="shared" si="105"/>
        <v>4.429149308753115E-2</v>
      </c>
      <c r="X332" s="16">
        <f t="shared" si="106"/>
        <v>0.99999999999999989</v>
      </c>
      <c r="Y332" s="22">
        <f t="shared" si="107"/>
        <v>-0.18908746230805795</v>
      </c>
      <c r="Z332" s="23">
        <f t="shared" si="108"/>
        <v>-1.8908746230805796E-3</v>
      </c>
    </row>
    <row r="333" spans="1:26">
      <c r="A333" s="2" t="s">
        <v>34</v>
      </c>
      <c r="B333" s="2">
        <v>1997</v>
      </c>
      <c r="C333" s="12">
        <v>23524.898734999901</v>
      </c>
      <c r="D333" s="12">
        <v>46.647280000000002</v>
      </c>
      <c r="E333" s="12">
        <v>1124.4098162</v>
      </c>
      <c r="F333" s="12">
        <v>2815.2406839</v>
      </c>
      <c r="G333" s="12">
        <v>145.27247789</v>
      </c>
      <c r="H333" s="12">
        <v>15239.054858809901</v>
      </c>
      <c r="I333" s="12">
        <f t="shared" si="109"/>
        <v>4154.2736181999971</v>
      </c>
      <c r="J333" s="15">
        <f t="shared" si="98"/>
        <v>0.19828897257100223</v>
      </c>
      <c r="K333" s="15">
        <f t="shared" si="99"/>
        <v>4.7796584753290539</v>
      </c>
      <c r="L333" s="15">
        <f t="shared" si="100"/>
        <v>11.967068235288673</v>
      </c>
      <c r="M333" s="15">
        <f t="shared" si="101"/>
        <v>0.61752647493383828</v>
      </c>
      <c r="N333" s="15">
        <f t="shared" si="101"/>
        <v>64.778407892304855</v>
      </c>
      <c r="O333" s="15">
        <f t="shared" si="102"/>
        <v>17.659049949572566</v>
      </c>
      <c r="P333" s="15"/>
      <c r="Q333" s="15">
        <v>0.33400000000000002</v>
      </c>
      <c r="R333" s="15">
        <v>3.0000000000000001E-3</v>
      </c>
      <c r="S333" s="15">
        <v>1.202</v>
      </c>
      <c r="T333" s="15"/>
      <c r="U333" s="16">
        <f t="shared" si="103"/>
        <v>0.27525851093360626</v>
      </c>
      <c r="V333" s="16">
        <f t="shared" si="104"/>
        <v>0.68917840044201961</v>
      </c>
      <c r="W333" s="16">
        <f t="shared" si="105"/>
        <v>3.5563088624373962E-2</v>
      </c>
      <c r="X333" s="16">
        <f t="shared" si="106"/>
        <v>0.99999999999999989</v>
      </c>
      <c r="Y333" s="22">
        <f t="shared" si="107"/>
        <v>0.13675071037964806</v>
      </c>
      <c r="Z333" s="23">
        <f t="shared" si="108"/>
        <v>1.3675071037964805E-3</v>
      </c>
    </row>
    <row r="334" spans="1:26">
      <c r="A334" s="2" t="s">
        <v>34</v>
      </c>
      <c r="B334" s="2">
        <v>1998</v>
      </c>
      <c r="C334" s="12">
        <v>24217.867862999901</v>
      </c>
      <c r="D334" s="12">
        <v>19.674928000000001</v>
      </c>
      <c r="E334" s="12">
        <v>1254.9077259000001</v>
      </c>
      <c r="F334" s="12">
        <v>2969.2338761000001</v>
      </c>
      <c r="G334" s="12">
        <v>123.788568549999</v>
      </c>
      <c r="H334" s="12">
        <v>15894.458018920001</v>
      </c>
      <c r="I334" s="12">
        <f t="shared" si="109"/>
        <v>3955.8047455299002</v>
      </c>
      <c r="J334" s="15">
        <f t="shared" si="98"/>
        <v>8.1241371500169884E-2</v>
      </c>
      <c r="K334" s="15">
        <f t="shared" si="99"/>
        <v>5.1817432195063304</v>
      </c>
      <c r="L334" s="15">
        <f t="shared" si="100"/>
        <v>12.260509029518659</v>
      </c>
      <c r="M334" s="15">
        <f t="shared" si="101"/>
        <v>0.51114561054783603</v>
      </c>
      <c r="N334" s="15">
        <f t="shared" si="101"/>
        <v>65.631120414211111</v>
      </c>
      <c r="O334" s="15">
        <f t="shared" si="102"/>
        <v>16.334240354715888</v>
      </c>
      <c r="P334" s="15"/>
      <c r="Q334" s="15">
        <v>1.147</v>
      </c>
      <c r="R334" s="15">
        <v>0.23200000000000001</v>
      </c>
      <c r="S334" s="15">
        <v>-1.657</v>
      </c>
      <c r="T334" s="15"/>
      <c r="U334" s="16">
        <f t="shared" si="103"/>
        <v>0.28862186757273939</v>
      </c>
      <c r="V334" s="16">
        <f t="shared" si="104"/>
        <v>0.68290744322703822</v>
      </c>
      <c r="W334" s="16">
        <f t="shared" si="105"/>
        <v>2.8470689200222405E-2</v>
      </c>
      <c r="X334" s="16">
        <f t="shared" si="106"/>
        <v>1</v>
      </c>
      <c r="Y334" s="22">
        <f t="shared" si="107"/>
        <v>0.44230787692983642</v>
      </c>
      <c r="Z334" s="23">
        <f t="shared" si="108"/>
        <v>4.4230787692983642E-3</v>
      </c>
    </row>
    <row r="335" spans="1:26">
      <c r="A335" s="2" t="s">
        <v>34</v>
      </c>
      <c r="B335" s="2">
        <v>1999</v>
      </c>
      <c r="C335" s="12">
        <v>24493.549734</v>
      </c>
      <c r="D335" s="12">
        <v>32.432384999999897</v>
      </c>
      <c r="E335" s="12">
        <v>1338.5213509</v>
      </c>
      <c r="F335" s="12">
        <v>2989.2863201</v>
      </c>
      <c r="G335" s="12">
        <v>116.41846037000001</v>
      </c>
      <c r="H335" s="12">
        <v>16417.577385619901</v>
      </c>
      <c r="I335" s="12">
        <f t="shared" si="109"/>
        <v>3599.3138320100988</v>
      </c>
      <c r="J335" s="15">
        <f t="shared" si="98"/>
        <v>0.13241194254085531</v>
      </c>
      <c r="K335" s="15">
        <f t="shared" si="99"/>
        <v>5.464791201913747</v>
      </c>
      <c r="L335" s="15">
        <f t="shared" si="100"/>
        <v>12.204381776278471</v>
      </c>
      <c r="M335" s="15">
        <f t="shared" si="101"/>
        <v>0.47530252509050225</v>
      </c>
      <c r="N335" s="15">
        <f t="shared" si="101"/>
        <v>67.028166859907302</v>
      </c>
      <c r="O335" s="15">
        <f t="shared" si="102"/>
        <v>14.694945694269121</v>
      </c>
      <c r="P335" s="15"/>
      <c r="Q335" s="15">
        <v>2.335</v>
      </c>
      <c r="R335" s="15">
        <v>-4.7E-2</v>
      </c>
      <c r="S335" s="15">
        <v>-2.3450000000000002</v>
      </c>
      <c r="T335" s="15"/>
      <c r="U335" s="16">
        <f t="shared" si="103"/>
        <v>0.30118209815020835</v>
      </c>
      <c r="V335" s="16">
        <f t="shared" si="104"/>
        <v>0.67262246153494154</v>
      </c>
      <c r="W335" s="16">
        <f t="shared" si="105"/>
        <v>2.6195440314850101E-2</v>
      </c>
      <c r="X335" s="16">
        <f t="shared" si="106"/>
        <v>1</v>
      </c>
      <c r="Y335" s="22">
        <f t="shared" si="107"/>
        <v>0.6102186359502707</v>
      </c>
      <c r="Z335" s="23">
        <f t="shared" si="108"/>
        <v>6.102186359502707E-3</v>
      </c>
    </row>
    <row r="336" spans="1:26">
      <c r="A336" s="2" t="s">
        <v>34</v>
      </c>
      <c r="B336" s="2">
        <v>2000</v>
      </c>
      <c r="C336" s="12">
        <v>24364.79794</v>
      </c>
      <c r="D336" s="12">
        <v>48.6820039999999</v>
      </c>
      <c r="E336" s="12">
        <v>1558.2848282999901</v>
      </c>
      <c r="F336" s="12">
        <v>2585.6401233000001</v>
      </c>
      <c r="G336" s="12">
        <v>119.98655547</v>
      </c>
      <c r="H336" s="12">
        <v>16209.051320009899</v>
      </c>
      <c r="I336" s="12">
        <f t="shared" si="109"/>
        <v>3843.1531089201108</v>
      </c>
      <c r="J336" s="15">
        <f t="shared" si="98"/>
        <v>0.1998046695067314</v>
      </c>
      <c r="K336" s="15">
        <f t="shared" si="99"/>
        <v>6.3956402681334525</v>
      </c>
      <c r="L336" s="15">
        <f t="shared" si="100"/>
        <v>10.612196044749963</v>
      </c>
      <c r="M336" s="15">
        <f t="shared" si="101"/>
        <v>0.49245865188570492</v>
      </c>
      <c r="N336" s="15">
        <f t="shared" si="101"/>
        <v>66.526516492875544</v>
      </c>
      <c r="O336" s="15">
        <f t="shared" si="102"/>
        <v>15.773383872848612</v>
      </c>
      <c r="P336" s="15"/>
      <c r="Q336" s="15">
        <v>2.8159999999999998</v>
      </c>
      <c r="R336" s="15">
        <v>0.95099999999999996</v>
      </c>
      <c r="S336" s="15">
        <v>-0.47899999999999998</v>
      </c>
      <c r="T336" s="15"/>
      <c r="U336" s="16">
        <f t="shared" si="103"/>
        <v>0.36545899832025081</v>
      </c>
      <c r="V336" s="16">
        <f t="shared" si="104"/>
        <v>0.60640098158996758</v>
      </c>
      <c r="W336" s="16">
        <f t="shared" si="105"/>
        <v>2.8140020089781489E-2</v>
      </c>
      <c r="X336" s="16">
        <f t="shared" si="106"/>
        <v>0.99999999999999978</v>
      </c>
      <c r="Y336" s="22">
        <f t="shared" si="107"/>
        <v>1.5923408031388799</v>
      </c>
      <c r="Z336" s="23">
        <f t="shared" si="108"/>
        <v>1.5923408031388798E-2</v>
      </c>
    </row>
    <row r="337" spans="1:26">
      <c r="A337" s="2" t="s">
        <v>34</v>
      </c>
      <c r="B337" s="2">
        <v>2001</v>
      </c>
      <c r="C337" s="12">
        <v>24086.378809000002</v>
      </c>
      <c r="D337" s="12">
        <v>53.7893189999999</v>
      </c>
      <c r="E337" s="12">
        <v>1477.0535762</v>
      </c>
      <c r="F337" s="12">
        <v>2367.5761732000001</v>
      </c>
      <c r="G337" s="12">
        <v>111.91446544999999</v>
      </c>
      <c r="H337" s="12">
        <v>16177.107207069899</v>
      </c>
      <c r="I337" s="12">
        <f t="shared" si="109"/>
        <v>3898.9380680801023</v>
      </c>
      <c r="J337" s="15">
        <f t="shared" si="98"/>
        <v>0.22331841339264016</v>
      </c>
      <c r="K337" s="15">
        <f t="shared" si="99"/>
        <v>6.1323189671337861</v>
      </c>
      <c r="L337" s="15">
        <f t="shared" si="100"/>
        <v>9.8295231175030047</v>
      </c>
      <c r="M337" s="15">
        <f t="shared" si="101"/>
        <v>0.46463798621394503</v>
      </c>
      <c r="N337" s="15">
        <f t="shared" si="101"/>
        <v>67.162886274234125</v>
      </c>
      <c r="O337" s="15">
        <f t="shared" si="102"/>
        <v>16.187315241522498</v>
      </c>
      <c r="P337" s="15"/>
      <c r="Q337" s="15">
        <v>0.66400000000000003</v>
      </c>
      <c r="R337" s="15">
        <v>0.60799999999999998</v>
      </c>
      <c r="S337" s="15">
        <v>-1.34</v>
      </c>
      <c r="T337" s="15"/>
      <c r="U337" s="16">
        <f t="shared" si="103"/>
        <v>0.37331911283999081</v>
      </c>
      <c r="V337" s="16">
        <f t="shared" si="104"/>
        <v>0.59839497415796206</v>
      </c>
      <c r="W337" s="16">
        <f t="shared" si="105"/>
        <v>2.8285913002047136E-2</v>
      </c>
      <c r="X337" s="16">
        <f t="shared" si="106"/>
        <v>1</v>
      </c>
      <c r="Y337" s="22">
        <f t="shared" si="107"/>
        <v>0.57380491179105175</v>
      </c>
      <c r="Z337" s="23">
        <f t="shared" si="108"/>
        <v>5.7380491179105176E-3</v>
      </c>
    </row>
    <row r="338" spans="1:26">
      <c r="A338" s="2" t="s">
        <v>34</v>
      </c>
      <c r="B338" s="2">
        <v>2002</v>
      </c>
      <c r="C338" s="12">
        <v>25839.048674000001</v>
      </c>
      <c r="D338" s="12">
        <v>75.960656</v>
      </c>
      <c r="E338" s="12">
        <v>1572.3341740000001</v>
      </c>
      <c r="F338" s="12">
        <v>2567.0226278999999</v>
      </c>
      <c r="G338" s="12">
        <v>114.00963883999999</v>
      </c>
      <c r="H338" s="12">
        <v>17374.427844170001</v>
      </c>
      <c r="I338" s="12">
        <f t="shared" si="109"/>
        <v>4135.2937330899986</v>
      </c>
      <c r="J338" s="15">
        <f t="shared" si="98"/>
        <v>0.29397621003142349</v>
      </c>
      <c r="K338" s="15">
        <f t="shared" si="99"/>
        <v>6.0851086037936382</v>
      </c>
      <c r="L338" s="15">
        <f t="shared" si="100"/>
        <v>9.934663850387853</v>
      </c>
      <c r="M338" s="15">
        <f t="shared" si="101"/>
        <v>0.44123001693448488</v>
      </c>
      <c r="N338" s="15">
        <f t="shared" si="101"/>
        <v>67.240973394088826</v>
      </c>
      <c r="O338" s="15">
        <f t="shared" si="102"/>
        <v>16.004047924763771</v>
      </c>
      <c r="P338" s="15"/>
      <c r="Q338" s="15">
        <v>-0.378</v>
      </c>
      <c r="R338" s="15">
        <v>-0.14199999999999999</v>
      </c>
      <c r="S338" s="15">
        <v>-2.3010000000000002</v>
      </c>
      <c r="T338" s="15"/>
      <c r="U338" s="16">
        <f t="shared" si="103"/>
        <v>0.36966816659381119</v>
      </c>
      <c r="V338" s="16">
        <f t="shared" si="104"/>
        <v>0.60352726802757906</v>
      </c>
      <c r="W338" s="16">
        <f t="shared" si="105"/>
        <v>2.6804565378609754E-2</v>
      </c>
      <c r="X338" s="16">
        <f t="shared" si="106"/>
        <v>1</v>
      </c>
      <c r="Y338" s="22">
        <f t="shared" si="107"/>
        <v>-0.2871127439685579</v>
      </c>
      <c r="Z338" s="23">
        <f t="shared" si="108"/>
        <v>-2.871127439685579E-3</v>
      </c>
    </row>
    <row r="339" spans="1:26">
      <c r="A339" s="2" t="s">
        <v>34</v>
      </c>
      <c r="B339" s="2">
        <v>2003</v>
      </c>
      <c r="C339" s="12">
        <v>31829.400816000001</v>
      </c>
      <c r="D339" s="12">
        <v>169.59173200000001</v>
      </c>
      <c r="E339" s="12">
        <v>1906.4110985</v>
      </c>
      <c r="F339" s="12">
        <v>3273.3561749999899</v>
      </c>
      <c r="G339" s="12">
        <v>136.43324827999999</v>
      </c>
      <c r="H339" s="12">
        <v>21354.704502910001</v>
      </c>
      <c r="I339" s="12">
        <f t="shared" si="109"/>
        <v>4988.9040593100108</v>
      </c>
      <c r="J339" s="15">
        <f t="shared" si="98"/>
        <v>0.53281471737523134</v>
      </c>
      <c r="K339" s="15">
        <f t="shared" si="99"/>
        <v>5.9894658700005605</v>
      </c>
      <c r="L339" s="15">
        <f t="shared" si="100"/>
        <v>10.284064704587651</v>
      </c>
      <c r="M339" s="15">
        <f t="shared" si="101"/>
        <v>0.42863907199728912</v>
      </c>
      <c r="N339" s="15">
        <f t="shared" si="101"/>
        <v>67.091129444621586</v>
      </c>
      <c r="O339" s="15">
        <f t="shared" si="102"/>
        <v>15.673886191417679</v>
      </c>
      <c r="P339" s="15"/>
      <c r="Q339" s="15">
        <v>-0.63500000000000001</v>
      </c>
      <c r="R339" s="15">
        <v>-8.1000000000000003E-2</v>
      </c>
      <c r="S339" s="15">
        <v>-2.234</v>
      </c>
      <c r="T339" s="15"/>
      <c r="U339" s="16">
        <f t="shared" si="103"/>
        <v>0.3586040614325226</v>
      </c>
      <c r="V339" s="16">
        <f t="shared" si="104"/>
        <v>0.61573226246627599</v>
      </c>
      <c r="W339" s="16">
        <f t="shared" si="105"/>
        <v>2.5663676101201485E-2</v>
      </c>
      <c r="X339" s="16">
        <f t="shared" si="106"/>
        <v>1</v>
      </c>
      <c r="Y339" s="22">
        <f t="shared" si="107"/>
        <v>-0.33492054467950433</v>
      </c>
      <c r="Z339" s="23">
        <f t="shared" si="108"/>
        <v>-3.3492054467950433E-3</v>
      </c>
    </row>
    <row r="340" spans="1:26">
      <c r="A340" s="2" t="s">
        <v>34</v>
      </c>
      <c r="B340" s="2">
        <v>2004</v>
      </c>
      <c r="C340" s="12">
        <v>35712.169560000002</v>
      </c>
      <c r="D340" s="12">
        <v>125.50724200000001</v>
      </c>
      <c r="E340" s="12">
        <v>2133.5380721000001</v>
      </c>
      <c r="F340" s="12">
        <v>3465.2388144000001</v>
      </c>
      <c r="G340" s="12">
        <v>153.99127745000001</v>
      </c>
      <c r="H340" s="12">
        <v>23976.103546599999</v>
      </c>
      <c r="I340" s="12">
        <f t="shared" si="109"/>
        <v>5857.7906074500061</v>
      </c>
      <c r="J340" s="15">
        <f t="shared" si="98"/>
        <v>0.35144110130059542</v>
      </c>
      <c r="K340" s="15">
        <f t="shared" si="99"/>
        <v>5.9742605906802826</v>
      </c>
      <c r="L340" s="15">
        <f t="shared" si="100"/>
        <v>9.7032436200160106</v>
      </c>
      <c r="M340" s="15">
        <f t="shared" si="101"/>
        <v>0.43120112652713338</v>
      </c>
      <c r="N340" s="15">
        <f t="shared" si="101"/>
        <v>67.137067957514475</v>
      </c>
      <c r="O340" s="15">
        <f t="shared" si="102"/>
        <v>16.402785603961515</v>
      </c>
      <c r="P340" s="15"/>
      <c r="Q340" s="15">
        <v>2.1000000000000001E-2</v>
      </c>
      <c r="R340" s="15">
        <v>0.54900000000000004</v>
      </c>
      <c r="S340" s="15">
        <v>-1.1659999999999999</v>
      </c>
      <c r="T340" s="15"/>
      <c r="U340" s="16">
        <f t="shared" si="103"/>
        <v>0.37087155457957088</v>
      </c>
      <c r="V340" s="16">
        <f t="shared" si="104"/>
        <v>0.60236024043435066</v>
      </c>
      <c r="W340" s="16">
        <f t="shared" si="105"/>
        <v>2.6768204986078493E-2</v>
      </c>
      <c r="X340" s="16">
        <f t="shared" si="106"/>
        <v>1</v>
      </c>
      <c r="Y340" s="22">
        <f t="shared" si="107"/>
        <v>0.30727234763086197</v>
      </c>
      <c r="Z340" s="23">
        <f t="shared" si="108"/>
        <v>3.0727234763086196E-3</v>
      </c>
    </row>
    <row r="341" spans="1:26">
      <c r="A341" s="2" t="s">
        <v>34</v>
      </c>
      <c r="B341" s="2">
        <v>2005</v>
      </c>
      <c r="C341" s="12">
        <v>38085.718895999897</v>
      </c>
      <c r="D341" s="12">
        <v>209.56296599999899</v>
      </c>
      <c r="E341" s="12">
        <v>2162.4597661999901</v>
      </c>
      <c r="F341" s="12">
        <v>3136.5427611</v>
      </c>
      <c r="G341" s="12">
        <v>156.28040103999899</v>
      </c>
      <c r="H341" s="12">
        <v>24098.637213030001</v>
      </c>
      <c r="I341" s="12">
        <f t="shared" si="109"/>
        <v>8322.2357886299105</v>
      </c>
      <c r="J341" s="15">
        <f t="shared" si="98"/>
        <v>0.55024027922972774</v>
      </c>
      <c r="K341" s="15">
        <f t="shared" si="99"/>
        <v>5.6778756680554894</v>
      </c>
      <c r="L341" s="15">
        <f t="shared" si="100"/>
        <v>8.235482621884886</v>
      </c>
      <c r="M341" s="15">
        <f t="shared" si="101"/>
        <v>0.410338587717752</v>
      </c>
      <c r="N341" s="15">
        <f t="shared" si="101"/>
        <v>63.274733710123179</v>
      </c>
      <c r="O341" s="15">
        <f t="shared" si="102"/>
        <v>21.851329132988969</v>
      </c>
      <c r="P341" s="15"/>
      <c r="Q341" s="15">
        <v>0.27900000000000003</v>
      </c>
      <c r="R341" s="15">
        <v>-0.17899999999999999</v>
      </c>
      <c r="S341" s="15">
        <v>-0.92300000000000004</v>
      </c>
      <c r="T341" s="15"/>
      <c r="U341" s="16">
        <f t="shared" si="103"/>
        <v>0.39639736281432686</v>
      </c>
      <c r="V341" s="16">
        <f t="shared" si="104"/>
        <v>0.57495510357598112</v>
      </c>
      <c r="W341" s="16">
        <f t="shared" si="105"/>
        <v>2.8647533609692029E-2</v>
      </c>
      <c r="X341" s="16">
        <f t="shared" si="106"/>
        <v>1</v>
      </c>
      <c r="Y341" s="22">
        <f t="shared" si="107"/>
        <v>-1.8763772836649151E-2</v>
      </c>
      <c r="Z341" s="23">
        <f t="shared" si="108"/>
        <v>-1.8763772836649152E-4</v>
      </c>
    </row>
    <row r="342" spans="1:26">
      <c r="A342" s="2" t="s">
        <v>34</v>
      </c>
      <c r="B342" s="2">
        <v>2006</v>
      </c>
      <c r="C342" s="12">
        <v>43358.436559000002</v>
      </c>
      <c r="D342" s="12">
        <v>264.87486100000001</v>
      </c>
      <c r="E342" s="12">
        <v>2832.6529860000001</v>
      </c>
      <c r="F342" s="12">
        <v>4036.8217789999899</v>
      </c>
      <c r="G342" s="12">
        <v>152.23886279999999</v>
      </c>
      <c r="H342" s="12">
        <v>26439.18124496</v>
      </c>
      <c r="I342" s="12">
        <f t="shared" si="109"/>
        <v>9632.6668252400159</v>
      </c>
      <c r="J342" s="15">
        <f t="shared" si="98"/>
        <v>0.61089578412167034</v>
      </c>
      <c r="K342" s="15">
        <f t="shared" si="99"/>
        <v>6.53310684333709</v>
      </c>
      <c r="L342" s="15">
        <f t="shared" si="100"/>
        <v>9.3103490332426624</v>
      </c>
      <c r="M342" s="15">
        <f t="shared" si="101"/>
        <v>0.35111704868057436</v>
      </c>
      <c r="N342" s="15">
        <f t="shared" si="101"/>
        <v>60.978170209119234</v>
      </c>
      <c r="O342" s="15">
        <f t="shared" si="102"/>
        <v>22.216361081498782</v>
      </c>
      <c r="P342" s="15"/>
      <c r="Q342" s="15">
        <v>0.48199999999999998</v>
      </c>
      <c r="R342" s="15">
        <v>-0.14299999999999999</v>
      </c>
      <c r="S342" s="15">
        <v>-0.19800000000000001</v>
      </c>
      <c r="T342" s="15"/>
      <c r="U342" s="16">
        <f t="shared" si="103"/>
        <v>0.40341334553792008</v>
      </c>
      <c r="V342" s="16">
        <f t="shared" si="104"/>
        <v>0.57490549928120427</v>
      </c>
      <c r="W342" s="16">
        <f t="shared" si="105"/>
        <v>2.168115518087552E-2</v>
      </c>
      <c r="X342" s="16">
        <f t="shared" si="106"/>
        <v>0.99999999999999989</v>
      </c>
      <c r="Y342" s="22">
        <f t="shared" si="107"/>
        <v>0.10794087742625191</v>
      </c>
      <c r="Z342" s="23">
        <f t="shared" si="108"/>
        <v>1.0794087742625191E-3</v>
      </c>
    </row>
    <row r="343" spans="1:26">
      <c r="A343" s="2" t="s">
        <v>34</v>
      </c>
      <c r="B343" s="2">
        <v>2007</v>
      </c>
      <c r="C343" s="12">
        <v>43358.436559000002</v>
      </c>
      <c r="D343" s="12">
        <v>264.87486100000001</v>
      </c>
      <c r="E343" s="12">
        <v>2832.6529860000001</v>
      </c>
      <c r="F343" s="12">
        <v>4036.8217789999899</v>
      </c>
      <c r="G343" s="12">
        <v>152.23886279999999</v>
      </c>
      <c r="H343" s="12">
        <v>26439.18124496</v>
      </c>
      <c r="I343" s="12">
        <f t="shared" si="109"/>
        <v>9632.6668252400159</v>
      </c>
      <c r="J343" s="15">
        <f t="shared" si="98"/>
        <v>0.61089578412167034</v>
      </c>
      <c r="K343" s="15">
        <f t="shared" si="99"/>
        <v>6.53310684333709</v>
      </c>
      <c r="L343" s="15">
        <f t="shared" si="100"/>
        <v>9.3103490332426624</v>
      </c>
      <c r="M343" s="15">
        <f t="shared" si="101"/>
        <v>0.35111704868057436</v>
      </c>
      <c r="N343" s="15">
        <f t="shared" si="101"/>
        <v>60.978170209119234</v>
      </c>
      <c r="O343" s="15">
        <f t="shared" si="102"/>
        <v>22.216361081498782</v>
      </c>
      <c r="P343" s="15"/>
      <c r="Q343" s="15">
        <v>9.5000000000000001E-2</v>
      </c>
      <c r="R343" s="15">
        <v>0.35199999999999998</v>
      </c>
      <c r="S343" s="15">
        <v>0.18</v>
      </c>
      <c r="T343" s="15"/>
      <c r="U343" s="16">
        <f t="shared" si="103"/>
        <v>0.40341334553792008</v>
      </c>
      <c r="V343" s="16">
        <f t="shared" si="104"/>
        <v>0.57490549928120427</v>
      </c>
      <c r="W343" s="16">
        <f t="shared" si="105"/>
        <v>2.168115518087552E-2</v>
      </c>
      <c r="X343" s="16">
        <f t="shared" si="106"/>
        <v>0.99999999999999989</v>
      </c>
      <c r="Y343" s="22">
        <f t="shared" si="107"/>
        <v>0.24459361150564388</v>
      </c>
      <c r="Z343" s="23">
        <f t="shared" si="108"/>
        <v>2.4459361150564389E-3</v>
      </c>
    </row>
    <row r="344" spans="1:26">
      <c r="A344" s="2" t="s">
        <v>34</v>
      </c>
      <c r="B344" s="2">
        <v>2008</v>
      </c>
      <c r="C344" s="12">
        <v>43358.436559000002</v>
      </c>
      <c r="D344" s="12">
        <v>264.87486100000001</v>
      </c>
      <c r="E344" s="12">
        <v>2832.6529860000001</v>
      </c>
      <c r="F344" s="12">
        <v>4036.8217789999899</v>
      </c>
      <c r="G344" s="12">
        <v>152.23886279999999</v>
      </c>
      <c r="H344" s="12">
        <v>26439.18124496</v>
      </c>
      <c r="I344" s="12">
        <f t="shared" si="109"/>
        <v>9632.6668252400159</v>
      </c>
      <c r="J344" s="15">
        <f t="shared" si="98"/>
        <v>0.61089578412167034</v>
      </c>
      <c r="K344" s="15">
        <f t="shared" si="99"/>
        <v>6.53310684333709</v>
      </c>
      <c r="L344" s="15">
        <f t="shared" si="100"/>
        <v>9.3103490332426624</v>
      </c>
      <c r="M344" s="15">
        <f t="shared" si="101"/>
        <v>0.35111704868057436</v>
      </c>
      <c r="N344" s="15">
        <f t="shared" si="101"/>
        <v>60.978170209119234</v>
      </c>
      <c r="O344" s="15">
        <f t="shared" si="102"/>
        <v>22.216361081498782</v>
      </c>
      <c r="P344" s="15"/>
      <c r="Q344" s="15">
        <v>-1.829</v>
      </c>
      <c r="R344" s="15">
        <v>-0.66500000000000004</v>
      </c>
      <c r="S344" s="15">
        <v>-4.8000000000000001E-2</v>
      </c>
      <c r="T344" s="15"/>
      <c r="U344" s="16">
        <f t="shared" si="103"/>
        <v>0.40341334553792008</v>
      </c>
      <c r="V344" s="16">
        <f t="shared" si="104"/>
        <v>0.57490549928120427</v>
      </c>
      <c r="W344" s="16">
        <f t="shared" si="105"/>
        <v>2.168115518087552E-2</v>
      </c>
      <c r="X344" s="16">
        <f t="shared" si="106"/>
        <v>0.99999999999999989</v>
      </c>
      <c r="Y344" s="22">
        <f t="shared" si="107"/>
        <v>-1.1211958614595388</v>
      </c>
      <c r="Z344" s="23">
        <f t="shared" si="108"/>
        <v>-1.1211958614595388E-2</v>
      </c>
    </row>
    <row r="345" spans="1:26">
      <c r="A345" s="84" t="s">
        <v>34</v>
      </c>
      <c r="B345" s="84">
        <v>2009</v>
      </c>
      <c r="C345" s="12">
        <v>43358.436559000002</v>
      </c>
      <c r="D345" s="12">
        <v>264.87486100000001</v>
      </c>
      <c r="E345" s="12">
        <v>2832.6529860000001</v>
      </c>
      <c r="F345" s="12">
        <v>4036.8217789999899</v>
      </c>
      <c r="G345" s="12">
        <v>152.23886279999999</v>
      </c>
      <c r="H345" s="12">
        <v>26439.18124496</v>
      </c>
      <c r="I345" s="12">
        <f>C345-D345-E345-F345-G345-H345</f>
        <v>9632.6668252400159</v>
      </c>
      <c r="J345" s="15">
        <f t="shared" ref="J345:O345" si="110">D345/$C345*100</f>
        <v>0.61089578412167034</v>
      </c>
      <c r="K345" s="15">
        <f t="shared" si="110"/>
        <v>6.53310684333709</v>
      </c>
      <c r="L345" s="15">
        <f t="shared" si="110"/>
        <v>9.3103490332426624</v>
      </c>
      <c r="M345" s="15">
        <f t="shared" si="110"/>
        <v>0.35111704868057436</v>
      </c>
      <c r="N345" s="15">
        <f t="shared" si="110"/>
        <v>60.978170209119234</v>
      </c>
      <c r="O345" s="15">
        <f t="shared" si="110"/>
        <v>22.216361081498782</v>
      </c>
      <c r="Q345" s="15">
        <v>-3.5544666644390799</v>
      </c>
      <c r="R345" s="15">
        <v>-2.3609630545673101</v>
      </c>
      <c r="S345" s="15">
        <v>-0.41432398403132997</v>
      </c>
      <c r="U345" s="16">
        <f>K345/($K345+$L345+$M345)</f>
        <v>0.40341334553792008</v>
      </c>
      <c r="V345" s="16">
        <f>L345/($K345+$L345+$M345)</f>
        <v>0.57490549928120427</v>
      </c>
      <c r="W345" s="16">
        <f>M345/($K345+$L345+$M345)</f>
        <v>2.168115518087552E-2</v>
      </c>
      <c r="X345" s="16">
        <f>SUM(U345:W345)</f>
        <v>0.99999999999999989</v>
      </c>
      <c r="Y345" s="22">
        <f>Q345*U345+V345*R345+W345*S345</f>
        <v>-2.8002329549678193</v>
      </c>
      <c r="Z345" s="23">
        <f>Y345/100</f>
        <v>-2.8002329549678195E-2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1"/>
  <sheetViews>
    <sheetView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R41" sqref="R41"/>
    </sheetView>
  </sheetViews>
  <sheetFormatPr baseColWidth="10" defaultRowHeight="12.75"/>
  <cols>
    <col min="1" max="1" width="13.28515625" style="2" bestFit="1" customWidth="1"/>
    <col min="2" max="2" width="11.42578125" style="2"/>
    <col min="3" max="3" width="13.5703125" style="6" customWidth="1"/>
    <col min="4" max="4" width="12" style="6" bestFit="1" customWidth="1"/>
    <col min="5" max="5" width="11.28515625" style="6" bestFit="1" customWidth="1"/>
    <col min="6" max="6" width="13.7109375" style="6" bestFit="1" customWidth="1"/>
    <col min="7" max="7" width="11.140625" style="6" bestFit="1" customWidth="1"/>
    <col min="8" max="8" width="12.42578125" style="6" bestFit="1" customWidth="1"/>
    <col min="9" max="14" width="11.42578125" style="25"/>
    <col min="15" max="15" width="14" style="25" bestFit="1" customWidth="1"/>
    <col min="16" max="18" width="12.7109375" style="25" bestFit="1" customWidth="1"/>
    <col min="19" max="19" width="13.42578125" style="25" bestFit="1" customWidth="1"/>
    <col min="20" max="20" width="12.85546875" style="25" bestFit="1" customWidth="1"/>
    <col min="21" max="21" width="11.42578125" style="25"/>
    <col min="22" max="27" width="11.42578125" style="6"/>
    <col min="28" max="16384" width="11.42578125" style="2"/>
  </cols>
  <sheetData>
    <row r="1" spans="1:27">
      <c r="A1" s="29" t="s">
        <v>37</v>
      </c>
      <c r="C1" s="6" t="s">
        <v>62</v>
      </c>
      <c r="I1" s="25" t="s">
        <v>73</v>
      </c>
      <c r="O1" s="25" t="s">
        <v>92</v>
      </c>
      <c r="V1" s="6" t="s">
        <v>80</v>
      </c>
    </row>
    <row r="2" spans="1:27">
      <c r="C2" s="6" t="s">
        <v>47</v>
      </c>
      <c r="D2" s="6" t="s">
        <v>48</v>
      </c>
      <c r="E2" s="6" t="s">
        <v>49</v>
      </c>
      <c r="F2" s="6" t="s">
        <v>50</v>
      </c>
      <c r="G2" s="6" t="s">
        <v>71</v>
      </c>
      <c r="H2" s="6" t="s">
        <v>51</v>
      </c>
      <c r="I2" s="25" t="s">
        <v>74</v>
      </c>
      <c r="J2" s="25" t="s">
        <v>75</v>
      </c>
      <c r="K2" s="25" t="s">
        <v>76</v>
      </c>
      <c r="L2" s="25" t="s">
        <v>77</v>
      </c>
      <c r="M2" s="25" t="s">
        <v>78</v>
      </c>
      <c r="N2" s="25" t="s">
        <v>79</v>
      </c>
      <c r="O2" s="25" t="s">
        <v>86</v>
      </c>
      <c r="P2" s="25" t="s">
        <v>87</v>
      </c>
      <c r="Q2" s="25" t="s">
        <v>88</v>
      </c>
      <c r="R2" s="25" t="s">
        <v>89</v>
      </c>
      <c r="S2" s="25" t="s">
        <v>90</v>
      </c>
      <c r="T2" s="25" t="s">
        <v>91</v>
      </c>
      <c r="V2" s="6" t="s">
        <v>81</v>
      </c>
      <c r="W2" s="6" t="s">
        <v>82</v>
      </c>
      <c r="X2" s="6" t="s">
        <v>83</v>
      </c>
      <c r="Y2" s="6" t="s">
        <v>84</v>
      </c>
      <c r="Z2" s="6" t="s">
        <v>85</v>
      </c>
    </row>
    <row r="3" spans="1:27">
      <c r="A3" s="26" t="s">
        <v>0</v>
      </c>
      <c r="B3" s="2">
        <v>1980</v>
      </c>
      <c r="C3" s="6">
        <v>0.27642355318938983</v>
      </c>
      <c r="D3" s="6">
        <v>4.3549601653124812</v>
      </c>
      <c r="E3" s="6">
        <v>7.3670016070933801</v>
      </c>
      <c r="F3" s="6">
        <v>0.97419438590248075</v>
      </c>
      <c r="G3" s="6">
        <v>49.942882683081145</v>
      </c>
      <c r="H3" s="6">
        <v>37.084537605421119</v>
      </c>
      <c r="I3" s="25">
        <f t="shared" ref="I3:N18" si="0">C3/100</f>
        <v>2.7642355318938982E-3</v>
      </c>
      <c r="J3" s="25">
        <f t="shared" si="0"/>
        <v>4.3549601653124811E-2</v>
      </c>
      <c r="K3" s="25">
        <f t="shared" si="0"/>
        <v>7.3670016070933805E-2</v>
      </c>
      <c r="L3" s="25">
        <f t="shared" si="0"/>
        <v>9.7419438590248073E-3</v>
      </c>
      <c r="M3" s="25">
        <f t="shared" si="0"/>
        <v>0.49942882683081147</v>
      </c>
      <c r="N3" s="25">
        <f t="shared" si="0"/>
        <v>0.3708453760542112</v>
      </c>
      <c r="O3" s="25">
        <f>SUM(I3:M3)</f>
        <v>0.6291546239457888</v>
      </c>
      <c r="P3" s="25">
        <f>I3/$O3</f>
        <v>4.3935710343473199E-3</v>
      </c>
      <c r="Q3" s="25">
        <f>J3/$O$3</f>
        <v>6.9219234820210543E-2</v>
      </c>
      <c r="R3" s="25">
        <f>K3/$O$3</f>
        <v>0.11709365753192269</v>
      </c>
      <c r="S3" s="25">
        <f>L3/$O$3</f>
        <v>1.5484180658051117E-2</v>
      </c>
      <c r="T3" s="25">
        <f>M3/$O$3</f>
        <v>0.79380935595546831</v>
      </c>
      <c r="U3" s="25">
        <f>SUM(P3:T3)</f>
        <v>1</v>
      </c>
      <c r="V3" s="6">
        <f t="shared" ref="V3:Z4" si="1">I3+P3*$N3</f>
        <v>4.3935710343473199E-3</v>
      </c>
      <c r="W3" s="6">
        <f t="shared" si="1"/>
        <v>6.9219234820210543E-2</v>
      </c>
      <c r="X3" s="6">
        <f t="shared" si="1"/>
        <v>0.11709365753192269</v>
      </c>
      <c r="Y3" s="6">
        <f t="shared" si="1"/>
        <v>1.5484180658051117E-2</v>
      </c>
      <c r="Z3" s="6">
        <f t="shared" si="1"/>
        <v>0.79380935595546831</v>
      </c>
      <c r="AA3" s="6">
        <f>SUM(V3:Z3)</f>
        <v>1</v>
      </c>
    </row>
    <row r="4" spans="1:27">
      <c r="A4" s="26" t="s">
        <v>0</v>
      </c>
      <c r="B4" s="2">
        <v>1981</v>
      </c>
      <c r="C4" s="6">
        <v>0.27354796243859486</v>
      </c>
      <c r="D4" s="6">
        <v>5.3040069157380998</v>
      </c>
      <c r="E4" s="6">
        <v>7.4510992868258228</v>
      </c>
      <c r="F4" s="6">
        <v>0.97908092400108226</v>
      </c>
      <c r="G4" s="6">
        <v>46.58856982510008</v>
      </c>
      <c r="H4" s="6">
        <v>39.403695085896317</v>
      </c>
      <c r="I4" s="25">
        <f t="shared" si="0"/>
        <v>2.7354796243859486E-3</v>
      </c>
      <c r="J4" s="25">
        <f t="shared" si="0"/>
        <v>5.3040069157380999E-2</v>
      </c>
      <c r="K4" s="25">
        <f t="shared" si="0"/>
        <v>7.4510992868258227E-2</v>
      </c>
      <c r="L4" s="25">
        <f t="shared" si="0"/>
        <v>9.790809240010823E-3</v>
      </c>
      <c r="M4" s="25">
        <f t="shared" si="0"/>
        <v>0.46588569825100079</v>
      </c>
      <c r="N4" s="25">
        <f t="shared" si="0"/>
        <v>0.39403695085896318</v>
      </c>
      <c r="O4" s="25">
        <f t="shared" ref="O4:O67" si="2">SUM(I4:M4)</f>
        <v>0.60596304914103682</v>
      </c>
      <c r="P4" s="25">
        <f>I4/$O4</f>
        <v>4.5142680370750966E-3</v>
      </c>
      <c r="Q4" s="25">
        <f>J4/$O4</f>
        <v>8.7530203751806687E-2</v>
      </c>
      <c r="R4" s="25">
        <f>K4/$O4</f>
        <v>0.12296293144256709</v>
      </c>
      <c r="S4" s="25">
        <f>L4/$O4</f>
        <v>1.6157436091011598E-2</v>
      </c>
      <c r="T4" s="25">
        <f>M4/$O4</f>
        <v>0.76883516067753943</v>
      </c>
      <c r="U4" s="25">
        <f>SUM(P4:T4)</f>
        <v>0.99999999999999989</v>
      </c>
      <c r="V4" s="6">
        <f t="shared" si="1"/>
        <v>4.5142680370750966E-3</v>
      </c>
      <c r="W4" s="6">
        <f t="shared" si="1"/>
        <v>8.7530203751806687E-2</v>
      </c>
      <c r="X4" s="6">
        <f t="shared" si="1"/>
        <v>0.12296293144256709</v>
      </c>
      <c r="Y4" s="6">
        <f t="shared" si="1"/>
        <v>1.6157436091011598E-2</v>
      </c>
      <c r="Z4" s="6">
        <f t="shared" si="1"/>
        <v>0.76883516067753943</v>
      </c>
      <c r="AA4" s="6">
        <f>SUM(V4:Z4)</f>
        <v>0.99999999999999989</v>
      </c>
    </row>
    <row r="5" spans="1:27">
      <c r="A5" s="26" t="s">
        <v>0</v>
      </c>
      <c r="B5" s="2">
        <v>1982</v>
      </c>
      <c r="C5" s="6">
        <v>0.38302998883431355</v>
      </c>
      <c r="D5" s="6">
        <v>5.4927104036827181</v>
      </c>
      <c r="E5" s="6">
        <v>7.5616824588109841</v>
      </c>
      <c r="F5" s="6">
        <v>1.1525359204057664</v>
      </c>
      <c r="G5" s="6">
        <v>47.219953861048715</v>
      </c>
      <c r="H5" s="6">
        <v>38.190087367217508</v>
      </c>
      <c r="I5" s="25">
        <f t="shared" si="0"/>
        <v>3.8302998883431357E-3</v>
      </c>
      <c r="J5" s="25">
        <f t="shared" si="0"/>
        <v>5.4927104036827185E-2</v>
      </c>
      <c r="K5" s="25">
        <f t="shared" si="0"/>
        <v>7.5616824588109838E-2</v>
      </c>
      <c r="L5" s="25">
        <f t="shared" si="0"/>
        <v>1.1525359204057664E-2</v>
      </c>
      <c r="M5" s="25">
        <f t="shared" si="0"/>
        <v>0.47219953861048714</v>
      </c>
      <c r="N5" s="25">
        <f t="shared" si="0"/>
        <v>0.38190087367217507</v>
      </c>
      <c r="O5" s="25">
        <f t="shared" si="2"/>
        <v>0.61809912632782493</v>
      </c>
      <c r="P5" s="25">
        <f t="shared" ref="P5:P68" si="3">I5/$O5</f>
        <v>6.1969022850739911E-3</v>
      </c>
      <c r="Q5" s="25">
        <f t="shared" ref="Q5:Q68" si="4">J5/$O5</f>
        <v>8.8864555371811302E-2</v>
      </c>
      <c r="R5" s="25">
        <f t="shared" ref="R5:R68" si="5">K5/$O5</f>
        <v>0.12233769854579035</v>
      </c>
      <c r="S5" s="25">
        <f t="shared" ref="S5:S68" si="6">L5/$O5</f>
        <v>1.8646457684757978E-2</v>
      </c>
      <c r="T5" s="25">
        <f t="shared" ref="T5:T68" si="7">M5/$O5</f>
        <v>0.76395438611256639</v>
      </c>
      <c r="U5" s="25">
        <f t="shared" ref="U5:U68" si="8">SUM(P5:T5)</f>
        <v>1</v>
      </c>
      <c r="V5" s="6">
        <f t="shared" ref="V5:V68" si="9">I5+P5*$N5</f>
        <v>6.1969022850739911E-3</v>
      </c>
      <c r="W5" s="6">
        <f>J5+Q5*$N5</f>
        <v>8.8864555371811302E-2</v>
      </c>
      <c r="X5" s="6">
        <f>K5+R5*$N5</f>
        <v>0.12233769854579035</v>
      </c>
      <c r="Y5" s="6">
        <f>L5+S5*$N5</f>
        <v>1.8646457684757978E-2</v>
      </c>
      <c r="Z5" s="6">
        <f>M5+T5*$N5</f>
        <v>0.76395438611256639</v>
      </c>
      <c r="AA5" s="6">
        <f t="shared" ref="AA5:AA68" si="10">SUM(V5:Z5)</f>
        <v>1</v>
      </c>
    </row>
    <row r="6" spans="1:27">
      <c r="A6" s="26" t="s">
        <v>0</v>
      </c>
      <c r="B6" s="2">
        <v>1983</v>
      </c>
      <c r="C6" s="6">
        <v>0.49786555486906836</v>
      </c>
      <c r="D6" s="6">
        <v>6.071696739769056</v>
      </c>
      <c r="E6" s="6">
        <v>8.0485641571618824</v>
      </c>
      <c r="F6" s="6">
        <v>1.1989869052897411</v>
      </c>
      <c r="G6" s="6">
        <v>47.197934481838644</v>
      </c>
      <c r="H6" s="6">
        <v>36.984952161071604</v>
      </c>
      <c r="I6" s="25">
        <f t="shared" si="0"/>
        <v>4.9786555486906834E-3</v>
      </c>
      <c r="J6" s="25">
        <f t="shared" si="0"/>
        <v>6.0716967397690558E-2</v>
      </c>
      <c r="K6" s="25">
        <f t="shared" si="0"/>
        <v>8.0485641571618818E-2</v>
      </c>
      <c r="L6" s="25">
        <f t="shared" si="0"/>
        <v>1.1989869052897411E-2</v>
      </c>
      <c r="M6" s="25">
        <f t="shared" si="0"/>
        <v>0.47197934481838644</v>
      </c>
      <c r="N6" s="25">
        <f t="shared" si="0"/>
        <v>0.36984952161071605</v>
      </c>
      <c r="O6" s="25">
        <f t="shared" si="2"/>
        <v>0.63015047838928395</v>
      </c>
      <c r="P6" s="25">
        <f t="shared" si="3"/>
        <v>7.9007407269078549E-3</v>
      </c>
      <c r="Q6" s="25">
        <f t="shared" si="4"/>
        <v>9.6353124340852803E-2</v>
      </c>
      <c r="R6" s="25">
        <f t="shared" si="5"/>
        <v>0.12772447904403197</v>
      </c>
      <c r="S6" s="25">
        <f t="shared" si="6"/>
        <v>1.9026993494545136E-2</v>
      </c>
      <c r="T6" s="25">
        <f t="shared" si="7"/>
        <v>0.74899466239366219</v>
      </c>
      <c r="U6" s="25">
        <f t="shared" si="8"/>
        <v>1</v>
      </c>
      <c r="V6" s="6">
        <f t="shared" si="9"/>
        <v>7.9007407269078549E-3</v>
      </c>
      <c r="W6" s="6">
        <f t="shared" ref="W6:W69" si="11">J6+Q6*$N6</f>
        <v>9.6353124340852803E-2</v>
      </c>
      <c r="X6" s="6">
        <f t="shared" ref="X6:X69" si="12">K6+R6*$N6</f>
        <v>0.12772447904403197</v>
      </c>
      <c r="Y6" s="6">
        <f t="shared" ref="Y6:Y69" si="13">L6+S6*$N6</f>
        <v>1.9026993494545136E-2</v>
      </c>
      <c r="Z6" s="6">
        <f t="shared" ref="Z6:Z69" si="14">M6+T6*$N6</f>
        <v>0.74899466239366219</v>
      </c>
      <c r="AA6" s="6">
        <f t="shared" si="10"/>
        <v>1</v>
      </c>
    </row>
    <row r="7" spans="1:27">
      <c r="A7" s="26" t="s">
        <v>0</v>
      </c>
      <c r="B7" s="2">
        <v>1984</v>
      </c>
      <c r="C7" s="6">
        <v>0.34008573633709999</v>
      </c>
      <c r="D7" s="6">
        <v>8.0156337445725931</v>
      </c>
      <c r="E7" s="6">
        <v>8.3150144110311466</v>
      </c>
      <c r="F7" s="6">
        <v>1.1105122459052401</v>
      </c>
      <c r="G7" s="6">
        <v>46.693385053050292</v>
      </c>
      <c r="H7" s="6">
        <v>35.525368809103639</v>
      </c>
      <c r="I7" s="25">
        <f t="shared" si="0"/>
        <v>3.4008573633709997E-3</v>
      </c>
      <c r="J7" s="25">
        <f t="shared" si="0"/>
        <v>8.0156337445725936E-2</v>
      </c>
      <c r="K7" s="25">
        <f t="shared" si="0"/>
        <v>8.3150144110311464E-2</v>
      </c>
      <c r="L7" s="25">
        <f t="shared" si="0"/>
        <v>1.1105122459052401E-2</v>
      </c>
      <c r="M7" s="25">
        <f t="shared" si="0"/>
        <v>0.4669338505305029</v>
      </c>
      <c r="N7" s="25">
        <f t="shared" si="0"/>
        <v>0.35525368809103641</v>
      </c>
      <c r="O7" s="25">
        <f t="shared" si="2"/>
        <v>0.6447463119089637</v>
      </c>
      <c r="P7" s="25">
        <f t="shared" si="3"/>
        <v>5.2747217014731691E-3</v>
      </c>
      <c r="Q7" s="25">
        <f t="shared" si="4"/>
        <v>0.1243222891937128</v>
      </c>
      <c r="R7" s="25">
        <f t="shared" si="5"/>
        <v>0.12896567622716704</v>
      </c>
      <c r="S7" s="25">
        <f t="shared" si="6"/>
        <v>1.7224018585189536E-2</v>
      </c>
      <c r="T7" s="25">
        <f t="shared" si="7"/>
        <v>0.72421329429245751</v>
      </c>
      <c r="U7" s="25">
        <f t="shared" si="8"/>
        <v>1</v>
      </c>
      <c r="V7" s="6">
        <f t="shared" si="9"/>
        <v>5.2747217014731699E-3</v>
      </c>
      <c r="W7" s="6">
        <f t="shared" si="11"/>
        <v>0.12432228919371281</v>
      </c>
      <c r="X7" s="6">
        <f t="shared" si="12"/>
        <v>0.12896567622716704</v>
      </c>
      <c r="Y7" s="6">
        <f t="shared" si="13"/>
        <v>1.7224018585189536E-2</v>
      </c>
      <c r="Z7" s="6">
        <f t="shared" si="14"/>
        <v>0.72421329429245751</v>
      </c>
      <c r="AA7" s="6">
        <f t="shared" si="10"/>
        <v>1</v>
      </c>
    </row>
    <row r="8" spans="1:27">
      <c r="A8" s="26" t="s">
        <v>0</v>
      </c>
      <c r="B8" s="2">
        <v>1985</v>
      </c>
      <c r="C8" s="6">
        <v>0.81531759255148817</v>
      </c>
      <c r="D8" s="6">
        <v>8.797884571747753</v>
      </c>
      <c r="E8" s="6">
        <v>8.6647232479221081</v>
      </c>
      <c r="F8" s="6">
        <v>1.1491875265373854</v>
      </c>
      <c r="G8" s="6">
        <v>47.190797213718376</v>
      </c>
      <c r="H8" s="6">
        <v>33.382089847522884</v>
      </c>
      <c r="I8" s="25">
        <f t="shared" si="0"/>
        <v>8.1531759255148821E-3</v>
      </c>
      <c r="J8" s="25">
        <f t="shared" si="0"/>
        <v>8.7978845717477536E-2</v>
      </c>
      <c r="K8" s="25">
        <f t="shared" si="0"/>
        <v>8.6647232479221084E-2</v>
      </c>
      <c r="L8" s="25">
        <f t="shared" si="0"/>
        <v>1.1491875265373853E-2</v>
      </c>
      <c r="M8" s="25">
        <f t="shared" si="0"/>
        <v>0.47190797213718377</v>
      </c>
      <c r="N8" s="25">
        <f t="shared" si="0"/>
        <v>0.33382089847522883</v>
      </c>
      <c r="O8" s="25">
        <f t="shared" si="2"/>
        <v>0.66617910152477111</v>
      </c>
      <c r="P8" s="25">
        <f t="shared" si="3"/>
        <v>1.2238714644235527E-2</v>
      </c>
      <c r="Q8" s="25">
        <f t="shared" si="4"/>
        <v>0.13206485390506675</v>
      </c>
      <c r="R8" s="25">
        <f t="shared" si="5"/>
        <v>0.13006597217009697</v>
      </c>
      <c r="S8" s="25">
        <f t="shared" si="6"/>
        <v>1.7250428959826116E-2</v>
      </c>
      <c r="T8" s="25">
        <f t="shared" si="7"/>
        <v>0.70838003032077468</v>
      </c>
      <c r="U8" s="25">
        <f t="shared" si="8"/>
        <v>1</v>
      </c>
      <c r="V8" s="6">
        <f t="shared" si="9"/>
        <v>1.2238714644235527E-2</v>
      </c>
      <c r="W8" s="6">
        <f t="shared" si="11"/>
        <v>0.13206485390506675</v>
      </c>
      <c r="X8" s="6">
        <f t="shared" si="12"/>
        <v>0.13006597217009697</v>
      </c>
      <c r="Y8" s="6">
        <f t="shared" si="13"/>
        <v>1.7250428959826113E-2</v>
      </c>
      <c r="Z8" s="6">
        <f t="shared" si="14"/>
        <v>0.70838003032077457</v>
      </c>
      <c r="AA8" s="6">
        <f t="shared" si="10"/>
        <v>0.99999999999999989</v>
      </c>
    </row>
    <row r="9" spans="1:27">
      <c r="A9" s="26" t="s">
        <v>0</v>
      </c>
      <c r="B9" s="2">
        <v>1986</v>
      </c>
      <c r="C9" s="6">
        <v>0.56611612336650974</v>
      </c>
      <c r="D9" s="6">
        <v>7.5065209525933829</v>
      </c>
      <c r="E9" s="6">
        <v>8.9432547083851119</v>
      </c>
      <c r="F9" s="6">
        <v>1.3095063789185892</v>
      </c>
      <c r="G9" s="6">
        <v>51.050118784365054</v>
      </c>
      <c r="H9" s="6">
        <v>30.62448305237135</v>
      </c>
      <c r="I9" s="25">
        <f t="shared" si="0"/>
        <v>5.6611612336650973E-3</v>
      </c>
      <c r="J9" s="25">
        <f t="shared" si="0"/>
        <v>7.5065209525933832E-2</v>
      </c>
      <c r="K9" s="25">
        <f t="shared" si="0"/>
        <v>8.9432547083851122E-2</v>
      </c>
      <c r="L9" s="25">
        <f t="shared" si="0"/>
        <v>1.3095063789185893E-2</v>
      </c>
      <c r="M9" s="25">
        <f t="shared" si="0"/>
        <v>0.51050118784365051</v>
      </c>
      <c r="N9" s="25">
        <f t="shared" si="0"/>
        <v>0.30624483052371348</v>
      </c>
      <c r="O9" s="25">
        <f t="shared" si="2"/>
        <v>0.69375516947628646</v>
      </c>
      <c r="P9" s="25">
        <f t="shared" si="3"/>
        <v>8.1601716033895492E-3</v>
      </c>
      <c r="Q9" s="25">
        <f t="shared" si="4"/>
        <v>0.10820129755948386</v>
      </c>
      <c r="R9" s="25">
        <f t="shared" si="5"/>
        <v>0.12891081900169979</v>
      </c>
      <c r="S9" s="25">
        <f t="shared" si="6"/>
        <v>1.8875626972367377E-2</v>
      </c>
      <c r="T9" s="25">
        <f t="shared" si="7"/>
        <v>0.73585208486305942</v>
      </c>
      <c r="U9" s="25">
        <f t="shared" si="8"/>
        <v>1</v>
      </c>
      <c r="V9" s="6">
        <f t="shared" si="9"/>
        <v>8.1601716033895492E-3</v>
      </c>
      <c r="W9" s="6">
        <f t="shared" si="11"/>
        <v>0.10820129755948386</v>
      </c>
      <c r="X9" s="6">
        <f t="shared" si="12"/>
        <v>0.12891081900169976</v>
      </c>
      <c r="Y9" s="6">
        <f t="shared" si="13"/>
        <v>1.8875626972367374E-2</v>
      </c>
      <c r="Z9" s="6">
        <f t="shared" si="14"/>
        <v>0.73585208486305942</v>
      </c>
      <c r="AA9" s="6">
        <f t="shared" si="10"/>
        <v>1</v>
      </c>
    </row>
    <row r="10" spans="1:27">
      <c r="A10" s="26" t="s">
        <v>0</v>
      </c>
      <c r="B10" s="2">
        <v>1987</v>
      </c>
      <c r="C10" s="6">
        <v>0.6048013587365042</v>
      </c>
      <c r="D10" s="6">
        <v>7.0177756718149169</v>
      </c>
      <c r="E10" s="6">
        <v>9.5625372799258113</v>
      </c>
      <c r="F10" s="6">
        <v>1.5067834418594144</v>
      </c>
      <c r="G10" s="6">
        <v>53.774680290103952</v>
      </c>
      <c r="H10" s="6">
        <v>27.533421957559405</v>
      </c>
      <c r="I10" s="25">
        <f t="shared" si="0"/>
        <v>6.0480135873650417E-3</v>
      </c>
      <c r="J10" s="25">
        <f t="shared" si="0"/>
        <v>7.0177756718149173E-2</v>
      </c>
      <c r="K10" s="25">
        <f t="shared" si="0"/>
        <v>9.5625372799258118E-2</v>
      </c>
      <c r="L10" s="25">
        <f t="shared" si="0"/>
        <v>1.5067834418594144E-2</v>
      </c>
      <c r="M10" s="25">
        <f t="shared" si="0"/>
        <v>0.53774680290103949</v>
      </c>
      <c r="N10" s="25">
        <f t="shared" si="0"/>
        <v>0.27533421957559406</v>
      </c>
      <c r="O10" s="25">
        <f t="shared" si="2"/>
        <v>0.72466578042440599</v>
      </c>
      <c r="P10" s="25">
        <f t="shared" si="3"/>
        <v>8.3459351203571067E-3</v>
      </c>
      <c r="Q10" s="25">
        <f t="shared" si="4"/>
        <v>9.6841549047685188E-2</v>
      </c>
      <c r="R10" s="25">
        <f t="shared" si="5"/>
        <v>0.13195789753347315</v>
      </c>
      <c r="S10" s="25">
        <f t="shared" si="6"/>
        <v>2.0792805215349829E-2</v>
      </c>
      <c r="T10" s="25">
        <f t="shared" si="7"/>
        <v>0.74206181308313468</v>
      </c>
      <c r="U10" s="25">
        <f t="shared" si="8"/>
        <v>1</v>
      </c>
      <c r="V10" s="6">
        <f t="shared" si="9"/>
        <v>8.3459351203571067E-3</v>
      </c>
      <c r="W10" s="6">
        <f t="shared" si="11"/>
        <v>9.6841549047685188E-2</v>
      </c>
      <c r="X10" s="6">
        <f t="shared" si="12"/>
        <v>0.13195789753347315</v>
      </c>
      <c r="Y10" s="6">
        <f t="shared" si="13"/>
        <v>2.0792805215349833E-2</v>
      </c>
      <c r="Z10" s="6">
        <f t="shared" si="14"/>
        <v>0.74206181308313468</v>
      </c>
      <c r="AA10" s="6">
        <f t="shared" si="10"/>
        <v>1</v>
      </c>
    </row>
    <row r="11" spans="1:27">
      <c r="A11" s="26" t="s">
        <v>0</v>
      </c>
      <c r="B11" s="2">
        <v>1988</v>
      </c>
      <c r="C11" s="6">
        <v>0.58344284542795166</v>
      </c>
      <c r="D11" s="6">
        <v>7.1125996058611047</v>
      </c>
      <c r="E11" s="6">
        <v>10.318440519580612</v>
      </c>
      <c r="F11" s="6">
        <v>1.7921389050192207</v>
      </c>
      <c r="G11" s="6">
        <v>53.613909928712097</v>
      </c>
      <c r="H11" s="6">
        <v>26.579468195399013</v>
      </c>
      <c r="I11" s="25">
        <f t="shared" si="0"/>
        <v>5.8344284542795168E-3</v>
      </c>
      <c r="J11" s="25">
        <f t="shared" si="0"/>
        <v>7.1125996058611043E-2</v>
      </c>
      <c r="K11" s="25">
        <f t="shared" si="0"/>
        <v>0.10318440519580613</v>
      </c>
      <c r="L11" s="25">
        <f t="shared" si="0"/>
        <v>1.7921389050192207E-2</v>
      </c>
      <c r="M11" s="25">
        <f t="shared" si="0"/>
        <v>0.536139099287121</v>
      </c>
      <c r="N11" s="25">
        <f t="shared" si="0"/>
        <v>0.26579468195399014</v>
      </c>
      <c r="O11" s="25">
        <f t="shared" si="2"/>
        <v>0.73420531804600997</v>
      </c>
      <c r="P11" s="25">
        <f t="shared" si="3"/>
        <v>7.9465897493184515E-3</v>
      </c>
      <c r="Q11" s="25">
        <f t="shared" si="4"/>
        <v>9.6874803696469322E-2</v>
      </c>
      <c r="R11" s="25">
        <f t="shared" si="5"/>
        <v>0.14053889649072243</v>
      </c>
      <c r="S11" s="25">
        <f t="shared" si="6"/>
        <v>2.4409233506899143E-2</v>
      </c>
      <c r="T11" s="25">
        <f t="shared" si="7"/>
        <v>0.73023047655659057</v>
      </c>
      <c r="U11" s="25">
        <f t="shared" si="8"/>
        <v>1</v>
      </c>
      <c r="V11" s="6">
        <f t="shared" si="9"/>
        <v>7.9465897493184532E-3</v>
      </c>
      <c r="W11" s="6">
        <f t="shared" si="11"/>
        <v>9.6874803696469336E-2</v>
      </c>
      <c r="X11" s="6">
        <f t="shared" si="12"/>
        <v>0.14053889649072243</v>
      </c>
      <c r="Y11" s="6">
        <f t="shared" si="13"/>
        <v>2.4409233506899143E-2</v>
      </c>
      <c r="Z11" s="6">
        <f t="shared" si="14"/>
        <v>0.73023047655659068</v>
      </c>
      <c r="AA11" s="6">
        <f t="shared" si="10"/>
        <v>1</v>
      </c>
    </row>
    <row r="12" spans="1:27">
      <c r="A12" s="26" t="s">
        <v>0</v>
      </c>
      <c r="B12" s="2">
        <v>1989</v>
      </c>
      <c r="C12" s="6">
        <v>0.81577529882960398</v>
      </c>
      <c r="D12" s="6">
        <v>6.7523753473972814</v>
      </c>
      <c r="E12" s="6">
        <v>10.106236104506824</v>
      </c>
      <c r="F12" s="6">
        <v>1.971885881292867</v>
      </c>
      <c r="G12" s="6">
        <v>53.805247166196693</v>
      </c>
      <c r="H12" s="6">
        <v>26.548480201776737</v>
      </c>
      <c r="I12" s="25">
        <f t="shared" si="0"/>
        <v>8.1577529882960395E-3</v>
      </c>
      <c r="J12" s="25">
        <f t="shared" si="0"/>
        <v>6.7523753473972811E-2</v>
      </c>
      <c r="K12" s="25">
        <f t="shared" si="0"/>
        <v>0.10106236104506823</v>
      </c>
      <c r="L12" s="25">
        <f t="shared" si="0"/>
        <v>1.9718858812928671E-2</v>
      </c>
      <c r="M12" s="25">
        <f t="shared" si="0"/>
        <v>0.5380524716619669</v>
      </c>
      <c r="N12" s="25">
        <f t="shared" si="0"/>
        <v>0.26548480201776736</v>
      </c>
      <c r="O12" s="25">
        <f t="shared" si="2"/>
        <v>0.73451519798223264</v>
      </c>
      <c r="P12" s="25">
        <f t="shared" si="3"/>
        <v>1.110630931899842E-2</v>
      </c>
      <c r="Q12" s="25">
        <f t="shared" si="4"/>
        <v>9.1929688670112669E-2</v>
      </c>
      <c r="R12" s="25">
        <f t="shared" si="5"/>
        <v>0.13759056493683722</v>
      </c>
      <c r="S12" s="25">
        <f t="shared" si="6"/>
        <v>2.6846086870765683E-2</v>
      </c>
      <c r="T12" s="25">
        <f t="shared" si="7"/>
        <v>0.73252735020328608</v>
      </c>
      <c r="U12" s="25">
        <f t="shared" si="8"/>
        <v>1</v>
      </c>
      <c r="V12" s="6">
        <f t="shared" si="9"/>
        <v>1.110630931899842E-2</v>
      </c>
      <c r="W12" s="6">
        <f t="shared" si="11"/>
        <v>9.1929688670112669E-2</v>
      </c>
      <c r="X12" s="6">
        <f t="shared" si="12"/>
        <v>0.13759056493683722</v>
      </c>
      <c r="Y12" s="6">
        <f t="shared" si="13"/>
        <v>2.6846086870765683E-2</v>
      </c>
      <c r="Z12" s="6">
        <f t="shared" si="14"/>
        <v>0.73252735020328608</v>
      </c>
      <c r="AA12" s="6">
        <f t="shared" si="10"/>
        <v>1</v>
      </c>
    </row>
    <row r="13" spans="1:27">
      <c r="A13" s="26" t="s">
        <v>0</v>
      </c>
      <c r="B13" s="2">
        <v>1990</v>
      </c>
      <c r="C13" s="6">
        <v>0.68427115639571445</v>
      </c>
      <c r="D13" s="6">
        <v>6.0535410427831291</v>
      </c>
      <c r="E13" s="6">
        <v>9.9040514040854575</v>
      </c>
      <c r="F13" s="6">
        <v>1.9907884639301556</v>
      </c>
      <c r="G13" s="6">
        <v>55.875461654561008</v>
      </c>
      <c r="H13" s="6">
        <v>25.491886278244536</v>
      </c>
      <c r="I13" s="25">
        <f t="shared" si="0"/>
        <v>6.8427115639571445E-3</v>
      </c>
      <c r="J13" s="25">
        <f t="shared" si="0"/>
        <v>6.0535410427831289E-2</v>
      </c>
      <c r="K13" s="25">
        <f t="shared" si="0"/>
        <v>9.904051404085458E-2</v>
      </c>
      <c r="L13" s="25">
        <f t="shared" si="0"/>
        <v>1.9907884639301557E-2</v>
      </c>
      <c r="M13" s="25">
        <f t="shared" si="0"/>
        <v>0.55875461654561009</v>
      </c>
      <c r="N13" s="25">
        <f t="shared" si="0"/>
        <v>0.25491886278244535</v>
      </c>
      <c r="O13" s="25">
        <f t="shared" si="2"/>
        <v>0.74508113721755465</v>
      </c>
      <c r="P13" s="25">
        <f t="shared" si="3"/>
        <v>9.183847533049485E-3</v>
      </c>
      <c r="Q13" s="25">
        <f t="shared" si="4"/>
        <v>8.1246735964751293E-2</v>
      </c>
      <c r="R13" s="25">
        <f t="shared" si="5"/>
        <v>0.13292581048382648</v>
      </c>
      <c r="S13" s="25">
        <f t="shared" si="6"/>
        <v>2.6719082855386656E-2</v>
      </c>
      <c r="T13" s="25">
        <f t="shared" si="7"/>
        <v>0.74992452316298608</v>
      </c>
      <c r="U13" s="25">
        <f t="shared" si="8"/>
        <v>1</v>
      </c>
      <c r="V13" s="6">
        <f t="shared" si="9"/>
        <v>9.183847533049485E-3</v>
      </c>
      <c r="W13" s="6">
        <f t="shared" si="11"/>
        <v>8.1246735964751293E-2</v>
      </c>
      <c r="X13" s="6">
        <f t="shared" si="12"/>
        <v>0.13292581048382648</v>
      </c>
      <c r="Y13" s="6">
        <f t="shared" si="13"/>
        <v>2.6719082855386656E-2</v>
      </c>
      <c r="Z13" s="6">
        <f t="shared" si="14"/>
        <v>0.74992452316298608</v>
      </c>
      <c r="AA13" s="6">
        <f t="shared" si="10"/>
        <v>1</v>
      </c>
    </row>
    <row r="14" spans="1:27">
      <c r="A14" s="26" t="s">
        <v>0</v>
      </c>
      <c r="B14" s="2">
        <v>1991</v>
      </c>
      <c r="C14" s="6">
        <v>0.65776581261521538</v>
      </c>
      <c r="D14" s="6">
        <v>6.0493635355235265</v>
      </c>
      <c r="E14" s="6">
        <v>8.9482202596987861</v>
      </c>
      <c r="F14" s="6">
        <v>2.0754972357402077</v>
      </c>
      <c r="G14" s="6">
        <v>57.127218480224059</v>
      </c>
      <c r="H14" s="6">
        <v>25.141934676198208</v>
      </c>
      <c r="I14" s="25">
        <f t="shared" si="0"/>
        <v>6.5776581261521539E-3</v>
      </c>
      <c r="J14" s="25">
        <f t="shared" si="0"/>
        <v>6.0493635355235262E-2</v>
      </c>
      <c r="K14" s="25">
        <f t="shared" si="0"/>
        <v>8.9482202596987859E-2</v>
      </c>
      <c r="L14" s="25">
        <f t="shared" si="0"/>
        <v>2.0754972357402077E-2</v>
      </c>
      <c r="M14" s="25">
        <f t="shared" si="0"/>
        <v>0.57127218480224062</v>
      </c>
      <c r="N14" s="25">
        <f t="shared" si="0"/>
        <v>0.25141934676198208</v>
      </c>
      <c r="O14" s="25">
        <f t="shared" si="2"/>
        <v>0.74858065323801792</v>
      </c>
      <c r="P14" s="25">
        <f t="shared" si="3"/>
        <v>8.7868395979781334E-3</v>
      </c>
      <c r="Q14" s="25">
        <f t="shared" si="4"/>
        <v>8.0811112461386003E-2</v>
      </c>
      <c r="R14" s="25">
        <f t="shared" si="5"/>
        <v>0.11953582050234497</v>
      </c>
      <c r="S14" s="25">
        <f t="shared" si="6"/>
        <v>2.7725766445640222E-2</v>
      </c>
      <c r="T14" s="25">
        <f t="shared" si="7"/>
        <v>0.76314046099265076</v>
      </c>
      <c r="U14" s="25">
        <f t="shared" si="8"/>
        <v>1</v>
      </c>
      <c r="V14" s="6">
        <f t="shared" si="9"/>
        <v>8.7868395979781334E-3</v>
      </c>
      <c r="W14" s="6">
        <f t="shared" si="11"/>
        <v>8.0811112461386003E-2</v>
      </c>
      <c r="X14" s="6">
        <f t="shared" si="12"/>
        <v>0.11953582050234497</v>
      </c>
      <c r="Y14" s="6">
        <f t="shared" si="13"/>
        <v>2.7725766445640222E-2</v>
      </c>
      <c r="Z14" s="6">
        <f t="shared" si="14"/>
        <v>0.76314046099265076</v>
      </c>
      <c r="AA14" s="6">
        <f t="shared" si="10"/>
        <v>1</v>
      </c>
    </row>
    <row r="15" spans="1:27">
      <c r="A15" s="26" t="s">
        <v>0</v>
      </c>
      <c r="B15" s="2">
        <v>1992</v>
      </c>
      <c r="C15" s="6">
        <v>0.61483131321115125</v>
      </c>
      <c r="D15" s="6">
        <v>6.2338668012487242</v>
      </c>
      <c r="E15" s="6">
        <v>9.171584614024999</v>
      </c>
      <c r="F15" s="6">
        <v>1.8562619011895785</v>
      </c>
      <c r="G15" s="6">
        <v>56.681155443654816</v>
      </c>
      <c r="H15" s="6">
        <v>25.442299926670724</v>
      </c>
      <c r="I15" s="25">
        <f t="shared" si="0"/>
        <v>6.1483131321115126E-3</v>
      </c>
      <c r="J15" s="25">
        <f t="shared" si="0"/>
        <v>6.233866801248724E-2</v>
      </c>
      <c r="K15" s="25">
        <f t="shared" si="0"/>
        <v>9.1715846140249996E-2</v>
      </c>
      <c r="L15" s="25">
        <f t="shared" si="0"/>
        <v>1.8562619011895785E-2</v>
      </c>
      <c r="M15" s="25">
        <f t="shared" si="0"/>
        <v>0.56681155443654818</v>
      </c>
      <c r="N15" s="25">
        <f t="shared" si="0"/>
        <v>0.25442299926670725</v>
      </c>
      <c r="O15" s="25">
        <f t="shared" si="2"/>
        <v>0.74557700073329269</v>
      </c>
      <c r="P15" s="25">
        <f t="shared" si="3"/>
        <v>8.2463825011561531E-3</v>
      </c>
      <c r="Q15" s="25">
        <f t="shared" si="4"/>
        <v>8.3611307686765654E-2</v>
      </c>
      <c r="R15" s="25">
        <f t="shared" si="5"/>
        <v>0.12301324484264574</v>
      </c>
      <c r="S15" s="25">
        <f t="shared" si="6"/>
        <v>2.4896984474627046E-2</v>
      </c>
      <c r="T15" s="25">
        <f t="shared" si="7"/>
        <v>0.7602320804948054</v>
      </c>
      <c r="U15" s="25">
        <f t="shared" si="8"/>
        <v>1</v>
      </c>
      <c r="V15" s="6">
        <f t="shared" si="9"/>
        <v>8.2463825011561513E-3</v>
      </c>
      <c r="W15" s="6">
        <f t="shared" si="11"/>
        <v>8.3611307686765654E-2</v>
      </c>
      <c r="X15" s="6">
        <f t="shared" si="12"/>
        <v>0.12301324484264572</v>
      </c>
      <c r="Y15" s="6">
        <f t="shared" si="13"/>
        <v>2.4896984474627043E-2</v>
      </c>
      <c r="Z15" s="6">
        <f t="shared" si="14"/>
        <v>0.7602320804948054</v>
      </c>
      <c r="AA15" s="6">
        <f t="shared" si="10"/>
        <v>1</v>
      </c>
    </row>
    <row r="16" spans="1:27">
      <c r="A16" s="26" t="s">
        <v>0</v>
      </c>
      <c r="B16" s="2">
        <v>1993</v>
      </c>
      <c r="C16" s="6">
        <v>0.79341298575814723</v>
      </c>
      <c r="D16" s="6">
        <v>7.1568827448594812</v>
      </c>
      <c r="E16" s="6">
        <v>9.4963453340553965</v>
      </c>
      <c r="F16" s="6">
        <v>2.0436904980902204</v>
      </c>
      <c r="G16" s="6">
        <v>52.947920601628937</v>
      </c>
      <c r="H16" s="6">
        <v>27.561747835607814</v>
      </c>
      <c r="I16" s="25">
        <f t="shared" si="0"/>
        <v>7.9341298575814727E-3</v>
      </c>
      <c r="J16" s="25">
        <f t="shared" si="0"/>
        <v>7.1568827448594816E-2</v>
      </c>
      <c r="K16" s="25">
        <f t="shared" si="0"/>
        <v>9.4963453340553963E-2</v>
      </c>
      <c r="L16" s="25">
        <f t="shared" si="0"/>
        <v>2.0436904980902205E-2</v>
      </c>
      <c r="M16" s="25">
        <f t="shared" si="0"/>
        <v>0.52947920601628939</v>
      </c>
      <c r="N16" s="25">
        <f t="shared" si="0"/>
        <v>0.27561747835607814</v>
      </c>
      <c r="O16" s="25">
        <f t="shared" si="2"/>
        <v>0.72438252164392181</v>
      </c>
      <c r="P16" s="25">
        <f t="shared" si="3"/>
        <v>1.0952955959754066E-2</v>
      </c>
      <c r="Q16" s="25">
        <f t="shared" si="4"/>
        <v>9.8799771267500655E-2</v>
      </c>
      <c r="R16" s="25">
        <f t="shared" si="5"/>
        <v>0.13109572705459932</v>
      </c>
      <c r="S16" s="25">
        <f t="shared" si="6"/>
        <v>2.8212863190738596E-2</v>
      </c>
      <c r="T16" s="25">
        <f t="shared" si="7"/>
        <v>0.73093868252740746</v>
      </c>
      <c r="U16" s="25">
        <f t="shared" si="8"/>
        <v>1</v>
      </c>
      <c r="V16" s="6">
        <f t="shared" si="9"/>
        <v>1.0952955959754066E-2</v>
      </c>
      <c r="W16" s="6">
        <f t="shared" si="11"/>
        <v>9.8799771267500641E-2</v>
      </c>
      <c r="X16" s="6">
        <f t="shared" si="12"/>
        <v>0.13109572705459932</v>
      </c>
      <c r="Y16" s="6">
        <f t="shared" si="13"/>
        <v>2.8212863190738596E-2</v>
      </c>
      <c r="Z16" s="6">
        <f t="shared" si="14"/>
        <v>0.73093868252740735</v>
      </c>
      <c r="AA16" s="6">
        <f t="shared" si="10"/>
        <v>1</v>
      </c>
    </row>
    <row r="17" spans="1:27">
      <c r="A17" s="26" t="s">
        <v>0</v>
      </c>
      <c r="B17" s="2">
        <v>1994</v>
      </c>
      <c r="C17" s="6">
        <v>0.94779159943364077</v>
      </c>
      <c r="D17" s="6">
        <v>7.1514411034825685</v>
      </c>
      <c r="E17" s="6">
        <v>9.9987884681395638</v>
      </c>
      <c r="F17" s="6">
        <v>1.985965091854957</v>
      </c>
      <c r="G17" s="6">
        <v>53.317121628874517</v>
      </c>
      <c r="H17" s="6">
        <v>26.598892108214745</v>
      </c>
      <c r="I17" s="25">
        <f t="shared" si="0"/>
        <v>9.4779159943364083E-3</v>
      </c>
      <c r="J17" s="25">
        <f t="shared" si="0"/>
        <v>7.1514411034825684E-2</v>
      </c>
      <c r="K17" s="25">
        <f t="shared" si="0"/>
        <v>9.9987884681395633E-2</v>
      </c>
      <c r="L17" s="25">
        <f t="shared" si="0"/>
        <v>1.9859650918549569E-2</v>
      </c>
      <c r="M17" s="25">
        <f t="shared" si="0"/>
        <v>0.5331712162887452</v>
      </c>
      <c r="N17" s="25">
        <f t="shared" si="0"/>
        <v>0.26598892108214744</v>
      </c>
      <c r="O17" s="25">
        <f t="shared" si="2"/>
        <v>0.73401107891785244</v>
      </c>
      <c r="P17" s="25">
        <f t="shared" si="3"/>
        <v>1.2912497190518754E-2</v>
      </c>
      <c r="Q17" s="25">
        <f t="shared" si="4"/>
        <v>9.7429607112005573E-2</v>
      </c>
      <c r="R17" s="25">
        <f t="shared" si="5"/>
        <v>0.13622122002409975</v>
      </c>
      <c r="S17" s="25">
        <f t="shared" si="6"/>
        <v>2.7056336735173697E-2</v>
      </c>
      <c r="T17" s="25">
        <f t="shared" si="7"/>
        <v>0.72638033893820231</v>
      </c>
      <c r="U17" s="25">
        <f t="shared" si="8"/>
        <v>1</v>
      </c>
      <c r="V17" s="6">
        <f t="shared" si="9"/>
        <v>1.2912497190518752E-2</v>
      </c>
      <c r="W17" s="6">
        <f t="shared" si="11"/>
        <v>9.7429607112005573E-2</v>
      </c>
      <c r="X17" s="6">
        <f t="shared" si="12"/>
        <v>0.13622122002409975</v>
      </c>
      <c r="Y17" s="6">
        <f t="shared" si="13"/>
        <v>2.7056336735173693E-2</v>
      </c>
      <c r="Z17" s="6">
        <f t="shared" si="14"/>
        <v>0.7263803389382022</v>
      </c>
      <c r="AA17" s="6">
        <f t="shared" si="10"/>
        <v>1</v>
      </c>
    </row>
    <row r="18" spans="1:27">
      <c r="A18" s="26" t="s">
        <v>0</v>
      </c>
      <c r="B18" s="2">
        <v>1995</v>
      </c>
      <c r="C18" s="6">
        <v>0.95032816604030856</v>
      </c>
      <c r="D18" s="6">
        <v>6.0600410641916795</v>
      </c>
      <c r="E18" s="6">
        <v>9.3980281602218607</v>
      </c>
      <c r="F18" s="6">
        <v>2.0306735181596163</v>
      </c>
      <c r="G18" s="6">
        <v>53.869321653081023</v>
      </c>
      <c r="H18" s="6">
        <v>27.69160743830551</v>
      </c>
      <c r="I18" s="25">
        <f t="shared" si="0"/>
        <v>9.5032816604030852E-3</v>
      </c>
      <c r="J18" s="25">
        <f t="shared" si="0"/>
        <v>6.0600410641916798E-2</v>
      </c>
      <c r="K18" s="25">
        <f t="shared" si="0"/>
        <v>9.3980281602218607E-2</v>
      </c>
      <c r="L18" s="25">
        <f t="shared" si="0"/>
        <v>2.0306735181596161E-2</v>
      </c>
      <c r="M18" s="25">
        <f t="shared" si="0"/>
        <v>0.53869321653081026</v>
      </c>
      <c r="N18" s="25">
        <f t="shared" si="0"/>
        <v>0.2769160743830551</v>
      </c>
      <c r="O18" s="25">
        <f t="shared" si="2"/>
        <v>0.7230839256169449</v>
      </c>
      <c r="P18" s="25">
        <f t="shared" si="3"/>
        <v>1.3142709060078687E-2</v>
      </c>
      <c r="Q18" s="25">
        <f t="shared" si="4"/>
        <v>8.3808266917580435E-2</v>
      </c>
      <c r="R18" s="25">
        <f t="shared" si="5"/>
        <v>0.12997147118439034</v>
      </c>
      <c r="S18" s="25">
        <f t="shared" si="6"/>
        <v>2.808351072701579E-2</v>
      </c>
      <c r="T18" s="25">
        <f t="shared" si="7"/>
        <v>0.74499404211093478</v>
      </c>
      <c r="U18" s="25">
        <f t="shared" si="8"/>
        <v>1</v>
      </c>
      <c r="V18" s="6">
        <f t="shared" si="9"/>
        <v>1.3142709060078687E-2</v>
      </c>
      <c r="W18" s="6">
        <f t="shared" si="11"/>
        <v>8.3808266917580435E-2</v>
      </c>
      <c r="X18" s="6">
        <f t="shared" si="12"/>
        <v>0.12997147118439034</v>
      </c>
      <c r="Y18" s="6">
        <f t="shared" si="13"/>
        <v>2.808351072701579E-2</v>
      </c>
      <c r="Z18" s="6">
        <f t="shared" si="14"/>
        <v>0.74499404211093478</v>
      </c>
      <c r="AA18" s="6">
        <f t="shared" si="10"/>
        <v>1</v>
      </c>
    </row>
    <row r="19" spans="1:27">
      <c r="A19" s="26" t="s">
        <v>0</v>
      </c>
      <c r="B19" s="2">
        <v>1996</v>
      </c>
      <c r="C19" s="6">
        <v>0.85338688247714123</v>
      </c>
      <c r="D19" s="6">
        <v>6.2339457050491367</v>
      </c>
      <c r="E19" s="6">
        <v>9.5096396541566559</v>
      </c>
      <c r="F19" s="6">
        <v>1.8992554063512908</v>
      </c>
      <c r="G19" s="6">
        <v>52.492602212839145</v>
      </c>
      <c r="H19" s="6">
        <v>29.011170139126634</v>
      </c>
      <c r="I19" s="25">
        <f t="shared" ref="I19:I31" si="15">C19/100</f>
        <v>8.5338688247714126E-3</v>
      </c>
      <c r="J19" s="25">
        <f t="shared" ref="J19:J47" si="16">D19/100</f>
        <v>6.2339457050491369E-2</v>
      </c>
      <c r="K19" s="25">
        <f t="shared" ref="K19:K47" si="17">E19/100</f>
        <v>9.5096396541566555E-2</v>
      </c>
      <c r="L19" s="25">
        <f t="shared" ref="L19:L47" si="18">F19/100</f>
        <v>1.8992554063512909E-2</v>
      </c>
      <c r="M19" s="25">
        <f t="shared" ref="M19:M47" si="19">G19/100</f>
        <v>0.52492602212839146</v>
      </c>
      <c r="N19" s="25">
        <f t="shared" ref="N19:N47" si="20">H19/100</f>
        <v>0.29011170139126635</v>
      </c>
      <c r="O19" s="25">
        <f t="shared" si="2"/>
        <v>0.7098882986087337</v>
      </c>
      <c r="P19" s="25">
        <f t="shared" si="3"/>
        <v>1.2021424837536293E-2</v>
      </c>
      <c r="Q19" s="25">
        <f t="shared" si="4"/>
        <v>8.7815867894521754E-2</v>
      </c>
      <c r="R19" s="25">
        <f t="shared" si="5"/>
        <v>0.13395966200307868</v>
      </c>
      <c r="S19" s="25">
        <f t="shared" si="6"/>
        <v>2.6754285287890003E-2</v>
      </c>
      <c r="T19" s="25">
        <f t="shared" si="7"/>
        <v>0.73944875997697324</v>
      </c>
      <c r="U19" s="25">
        <f t="shared" si="8"/>
        <v>1</v>
      </c>
      <c r="V19" s="6">
        <f t="shared" si="9"/>
        <v>1.2021424837536295E-2</v>
      </c>
      <c r="W19" s="6">
        <f t="shared" si="11"/>
        <v>8.7815867894521754E-2</v>
      </c>
      <c r="X19" s="6">
        <f t="shared" si="12"/>
        <v>0.13395966200307868</v>
      </c>
      <c r="Y19" s="6">
        <f t="shared" si="13"/>
        <v>2.6754285287890003E-2</v>
      </c>
      <c r="Z19" s="6">
        <f t="shared" si="14"/>
        <v>0.73944875997697324</v>
      </c>
      <c r="AA19" s="6">
        <f t="shared" si="10"/>
        <v>1</v>
      </c>
    </row>
    <row r="20" spans="1:27">
      <c r="A20" s="26" t="s">
        <v>0</v>
      </c>
      <c r="B20" s="2">
        <v>1997</v>
      </c>
      <c r="C20" s="6">
        <v>1.2075759275441615</v>
      </c>
      <c r="D20" s="6">
        <v>6.6898548467764165</v>
      </c>
      <c r="E20" s="6">
        <v>10.109778341885855</v>
      </c>
      <c r="F20" s="6">
        <v>1.7279762779989276</v>
      </c>
      <c r="G20" s="6">
        <v>50.850020624818747</v>
      </c>
      <c r="H20" s="6">
        <v>29.414793980975894</v>
      </c>
      <c r="I20" s="25">
        <f t="shared" si="15"/>
        <v>1.2075759275441616E-2</v>
      </c>
      <c r="J20" s="25">
        <f t="shared" si="16"/>
        <v>6.6898548467764163E-2</v>
      </c>
      <c r="K20" s="25">
        <f t="shared" si="17"/>
        <v>0.10109778341885856</v>
      </c>
      <c r="L20" s="25">
        <f t="shared" si="18"/>
        <v>1.7279762779989275E-2</v>
      </c>
      <c r="M20" s="25">
        <f t="shared" si="19"/>
        <v>0.50850020624818748</v>
      </c>
      <c r="N20" s="25">
        <f t="shared" si="20"/>
        <v>0.29414793980975895</v>
      </c>
      <c r="O20" s="25">
        <f t="shared" si="2"/>
        <v>0.70585206019024116</v>
      </c>
      <c r="P20" s="25">
        <f t="shared" si="3"/>
        <v>1.710805982798571E-2</v>
      </c>
      <c r="Q20" s="25">
        <f t="shared" si="4"/>
        <v>9.4777010992549454E-2</v>
      </c>
      <c r="R20" s="25">
        <f t="shared" si="5"/>
        <v>0.14322800643467795</v>
      </c>
      <c r="S20" s="25">
        <f t="shared" si="6"/>
        <v>2.4480714521584079E-2</v>
      </c>
      <c r="T20" s="25">
        <f t="shared" si="7"/>
        <v>0.72040620822320267</v>
      </c>
      <c r="U20" s="25">
        <f t="shared" si="8"/>
        <v>0.99999999999999989</v>
      </c>
      <c r="V20" s="6">
        <f t="shared" si="9"/>
        <v>1.710805982798571E-2</v>
      </c>
      <c r="W20" s="6">
        <f t="shared" si="11"/>
        <v>9.4777010992549454E-2</v>
      </c>
      <c r="X20" s="6">
        <f t="shared" si="12"/>
        <v>0.14322800643467798</v>
      </c>
      <c r="Y20" s="6">
        <f t="shared" si="13"/>
        <v>2.4480714521584082E-2</v>
      </c>
      <c r="Z20" s="6">
        <f t="shared" si="14"/>
        <v>0.72040620822320278</v>
      </c>
      <c r="AA20" s="6">
        <f t="shared" si="10"/>
        <v>1</v>
      </c>
    </row>
    <row r="21" spans="1:27">
      <c r="A21" s="26" t="s">
        <v>0</v>
      </c>
      <c r="B21" s="2">
        <v>1998</v>
      </c>
      <c r="C21" s="6">
        <v>1.1006891815215551</v>
      </c>
      <c r="D21" s="6">
        <v>7.5108415905977388</v>
      </c>
      <c r="E21" s="6">
        <v>10.021167407056973</v>
      </c>
      <c r="F21" s="6">
        <v>1.6196908351031571</v>
      </c>
      <c r="G21" s="6">
        <v>51.233928989614206</v>
      </c>
      <c r="H21" s="6">
        <v>28.513681996106378</v>
      </c>
      <c r="I21" s="25">
        <f t="shared" si="15"/>
        <v>1.1006891815215551E-2</v>
      </c>
      <c r="J21" s="25">
        <f t="shared" si="16"/>
        <v>7.5108415905977388E-2</v>
      </c>
      <c r="K21" s="25">
        <f t="shared" si="17"/>
        <v>0.10021167407056973</v>
      </c>
      <c r="L21" s="25">
        <f t="shared" si="18"/>
        <v>1.6196908351031571E-2</v>
      </c>
      <c r="M21" s="25">
        <f t="shared" si="19"/>
        <v>0.51233928989614208</v>
      </c>
      <c r="N21" s="25">
        <f t="shared" si="20"/>
        <v>0.28513681996106377</v>
      </c>
      <c r="O21" s="25">
        <f t="shared" si="2"/>
        <v>0.71486318003893634</v>
      </c>
      <c r="P21" s="25">
        <f t="shared" si="3"/>
        <v>1.5397200642808376E-2</v>
      </c>
      <c r="Q21" s="25">
        <f t="shared" si="4"/>
        <v>0.10506684076509083</v>
      </c>
      <c r="R21" s="25">
        <f t="shared" si="5"/>
        <v>0.14018301245437137</v>
      </c>
      <c r="S21" s="25">
        <f t="shared" si="6"/>
        <v>2.2657354306805082E-2</v>
      </c>
      <c r="T21" s="25">
        <f t="shared" si="7"/>
        <v>0.71669559183092435</v>
      </c>
      <c r="U21" s="25">
        <f t="shared" si="8"/>
        <v>1</v>
      </c>
      <c r="V21" s="6">
        <f t="shared" si="9"/>
        <v>1.5397200642808379E-2</v>
      </c>
      <c r="W21" s="6">
        <f t="shared" si="11"/>
        <v>0.10506684076509085</v>
      </c>
      <c r="X21" s="6">
        <f t="shared" si="12"/>
        <v>0.14018301245437137</v>
      </c>
      <c r="Y21" s="6">
        <f t="shared" si="13"/>
        <v>2.2657354306805086E-2</v>
      </c>
      <c r="Z21" s="6">
        <f t="shared" si="14"/>
        <v>0.71669559183092435</v>
      </c>
      <c r="AA21" s="6">
        <f t="shared" si="10"/>
        <v>1</v>
      </c>
    </row>
    <row r="22" spans="1:27">
      <c r="A22" s="26" t="s">
        <v>0</v>
      </c>
      <c r="B22" s="2">
        <v>1999</v>
      </c>
      <c r="C22" s="6">
        <v>1.1026277461244467</v>
      </c>
      <c r="D22" s="6">
        <v>7.8975874010943041</v>
      </c>
      <c r="E22" s="6">
        <v>10.264320156741775</v>
      </c>
      <c r="F22" s="6">
        <v>1.7044819810993852</v>
      </c>
      <c r="G22" s="6">
        <v>51.974014710200024</v>
      </c>
      <c r="H22" s="6">
        <v>27.056968004740067</v>
      </c>
      <c r="I22" s="25">
        <f t="shared" si="15"/>
        <v>1.1026277461244467E-2</v>
      </c>
      <c r="J22" s="25">
        <f t="shared" si="16"/>
        <v>7.897587401094304E-2</v>
      </c>
      <c r="K22" s="25">
        <f t="shared" si="17"/>
        <v>0.10264320156741774</v>
      </c>
      <c r="L22" s="25">
        <f t="shared" si="18"/>
        <v>1.7044819810993851E-2</v>
      </c>
      <c r="M22" s="25">
        <f t="shared" si="19"/>
        <v>0.51974014710200023</v>
      </c>
      <c r="N22" s="25">
        <f t="shared" si="20"/>
        <v>0.27056968004740067</v>
      </c>
      <c r="O22" s="25">
        <f t="shared" si="2"/>
        <v>0.72943031995259933</v>
      </c>
      <c r="P22" s="25">
        <f t="shared" si="3"/>
        <v>1.5116286175163364E-2</v>
      </c>
      <c r="Q22" s="25">
        <f t="shared" si="4"/>
        <v>0.10827062140229535</v>
      </c>
      <c r="R22" s="25">
        <f t="shared" si="5"/>
        <v>0.14071693862970738</v>
      </c>
      <c r="S22" s="25">
        <f t="shared" si="6"/>
        <v>2.3367303695439309E-2</v>
      </c>
      <c r="T22" s="25">
        <f t="shared" si="7"/>
        <v>0.71252885009739464</v>
      </c>
      <c r="U22" s="25">
        <f t="shared" si="8"/>
        <v>1</v>
      </c>
      <c r="V22" s="6">
        <f t="shared" si="9"/>
        <v>1.5116286175163366E-2</v>
      </c>
      <c r="W22" s="6">
        <f t="shared" si="11"/>
        <v>0.10827062140229535</v>
      </c>
      <c r="X22" s="6">
        <f t="shared" si="12"/>
        <v>0.14071693862970738</v>
      </c>
      <c r="Y22" s="6">
        <f t="shared" si="13"/>
        <v>2.3367303695439309E-2</v>
      </c>
      <c r="Z22" s="6">
        <f t="shared" si="14"/>
        <v>0.71252885009739464</v>
      </c>
      <c r="AA22" s="6">
        <f t="shared" si="10"/>
        <v>1</v>
      </c>
    </row>
    <row r="23" spans="1:27">
      <c r="A23" s="26" t="s">
        <v>0</v>
      </c>
      <c r="B23" s="2">
        <v>2000</v>
      </c>
      <c r="C23" s="6">
        <v>1.0057005736267948</v>
      </c>
      <c r="D23" s="6">
        <v>9.1121916430706058</v>
      </c>
      <c r="E23" s="6">
        <v>9.7964431436083252</v>
      </c>
      <c r="F23" s="6">
        <v>1.8742626619319451</v>
      </c>
      <c r="G23" s="6">
        <v>50.254095806080421</v>
      </c>
      <c r="H23" s="6">
        <v>27.957306171681918</v>
      </c>
      <c r="I23" s="25">
        <f t="shared" si="15"/>
        <v>1.0057005736267948E-2</v>
      </c>
      <c r="J23" s="25">
        <f t="shared" si="16"/>
        <v>9.1121916430706051E-2</v>
      </c>
      <c r="K23" s="25">
        <f t="shared" si="17"/>
        <v>9.7964431436083257E-2</v>
      </c>
      <c r="L23" s="25">
        <f t="shared" si="18"/>
        <v>1.8742626619319452E-2</v>
      </c>
      <c r="M23" s="25">
        <f t="shared" si="19"/>
        <v>0.50254095806080423</v>
      </c>
      <c r="N23" s="25">
        <f t="shared" si="20"/>
        <v>0.27957306171681917</v>
      </c>
      <c r="O23" s="25">
        <f t="shared" si="2"/>
        <v>0.72042693828318094</v>
      </c>
      <c r="P23" s="25">
        <f t="shared" si="3"/>
        <v>1.3959785790679032E-2</v>
      </c>
      <c r="Q23" s="25">
        <f t="shared" si="4"/>
        <v>0.12648321653248398</v>
      </c>
      <c r="R23" s="25">
        <f t="shared" si="5"/>
        <v>0.13598107765034184</v>
      </c>
      <c r="S23" s="25">
        <f t="shared" si="6"/>
        <v>2.6015999157366625E-2</v>
      </c>
      <c r="T23" s="25">
        <f t="shared" si="7"/>
        <v>0.69755992086912855</v>
      </c>
      <c r="U23" s="25">
        <f t="shared" si="8"/>
        <v>1</v>
      </c>
      <c r="V23" s="6">
        <f t="shared" si="9"/>
        <v>1.3959785790679033E-2</v>
      </c>
      <c r="W23" s="6">
        <f t="shared" si="11"/>
        <v>0.12648321653248401</v>
      </c>
      <c r="X23" s="6">
        <f t="shared" si="12"/>
        <v>0.13598107765034184</v>
      </c>
      <c r="Y23" s="6">
        <f t="shared" si="13"/>
        <v>2.6015999157366625E-2</v>
      </c>
      <c r="Z23" s="6">
        <f t="shared" si="14"/>
        <v>0.69755992086912855</v>
      </c>
      <c r="AA23" s="6">
        <f t="shared" si="10"/>
        <v>1</v>
      </c>
    </row>
    <row r="24" spans="1:27">
      <c r="A24" s="26" t="s">
        <v>0</v>
      </c>
      <c r="B24" s="2">
        <v>2001</v>
      </c>
      <c r="C24" s="6">
        <v>1.0153994209338715</v>
      </c>
      <c r="D24" s="6">
        <v>9.0246589358664657</v>
      </c>
      <c r="E24" s="6">
        <v>9.5441975234819072</v>
      </c>
      <c r="F24" s="6">
        <v>1.7941676322979803</v>
      </c>
      <c r="G24" s="6">
        <v>49.502860999881534</v>
      </c>
      <c r="H24" s="6">
        <v>29.118715487538243</v>
      </c>
      <c r="I24" s="25">
        <f t="shared" si="15"/>
        <v>1.0153994209338714E-2</v>
      </c>
      <c r="J24" s="25">
        <f t="shared" si="16"/>
        <v>9.0246589358664656E-2</v>
      </c>
      <c r="K24" s="25">
        <f t="shared" si="17"/>
        <v>9.5441975234819065E-2</v>
      </c>
      <c r="L24" s="25">
        <f t="shared" si="18"/>
        <v>1.7941676322979803E-2</v>
      </c>
      <c r="M24" s="25">
        <f t="shared" si="19"/>
        <v>0.49502860999881532</v>
      </c>
      <c r="N24" s="25">
        <f t="shared" si="20"/>
        <v>0.29118715487538244</v>
      </c>
      <c r="O24" s="25">
        <f t="shared" si="2"/>
        <v>0.70881284512461751</v>
      </c>
      <c r="P24" s="25">
        <f t="shared" si="3"/>
        <v>1.4325352988705397E-2</v>
      </c>
      <c r="Q24" s="25">
        <f t="shared" si="4"/>
        <v>0.12732075889905503</v>
      </c>
      <c r="R24" s="25">
        <f t="shared" si="5"/>
        <v>0.1346504594143455</v>
      </c>
      <c r="S24" s="25">
        <f t="shared" si="6"/>
        <v>2.5312290044384633E-2</v>
      </c>
      <c r="T24" s="25">
        <f t="shared" si="7"/>
        <v>0.69839113865350955</v>
      </c>
      <c r="U24" s="25">
        <f t="shared" si="8"/>
        <v>1</v>
      </c>
      <c r="V24" s="6">
        <f t="shared" si="9"/>
        <v>1.4325352988705395E-2</v>
      </c>
      <c r="W24" s="6">
        <f t="shared" si="11"/>
        <v>0.12732075889905503</v>
      </c>
      <c r="X24" s="6">
        <f t="shared" si="12"/>
        <v>0.1346504594143455</v>
      </c>
      <c r="Y24" s="6">
        <f t="shared" si="13"/>
        <v>2.5312290044384633E-2</v>
      </c>
      <c r="Z24" s="6">
        <f t="shared" si="14"/>
        <v>0.69839113865350955</v>
      </c>
      <c r="AA24" s="6">
        <f t="shared" si="10"/>
        <v>1</v>
      </c>
    </row>
    <row r="25" spans="1:27">
      <c r="A25" s="26" t="s">
        <v>0</v>
      </c>
      <c r="B25" s="2">
        <v>2002</v>
      </c>
      <c r="C25" s="6">
        <v>1.0733811831559097</v>
      </c>
      <c r="D25" s="6">
        <v>8.4030734734022552</v>
      </c>
      <c r="E25" s="6">
        <v>9.6204412460093316</v>
      </c>
      <c r="F25" s="6">
        <v>1.8433605053588513</v>
      </c>
      <c r="G25" s="6">
        <v>50.145228252300591</v>
      </c>
      <c r="H25" s="6">
        <v>28.914515339773068</v>
      </c>
      <c r="I25" s="25">
        <f t="shared" si="15"/>
        <v>1.0733811831559097E-2</v>
      </c>
      <c r="J25" s="25">
        <f t="shared" si="16"/>
        <v>8.4030734734022547E-2</v>
      </c>
      <c r="K25" s="25">
        <f t="shared" si="17"/>
        <v>9.6204412460093314E-2</v>
      </c>
      <c r="L25" s="25">
        <f t="shared" si="18"/>
        <v>1.8433605053588514E-2</v>
      </c>
      <c r="M25" s="25">
        <f t="shared" si="19"/>
        <v>0.50145228252300589</v>
      </c>
      <c r="N25" s="25">
        <f t="shared" si="20"/>
        <v>0.28914515339773067</v>
      </c>
      <c r="O25" s="25">
        <f t="shared" si="2"/>
        <v>0.71085484660226939</v>
      </c>
      <c r="P25" s="25">
        <f t="shared" si="3"/>
        <v>1.5099864455963645E-2</v>
      </c>
      <c r="Q25" s="25">
        <f t="shared" si="4"/>
        <v>0.11821082058548391</v>
      </c>
      <c r="R25" s="25">
        <f t="shared" si="5"/>
        <v>0.1353362264039267</v>
      </c>
      <c r="S25" s="25">
        <f t="shared" si="6"/>
        <v>2.5931602129038174E-2</v>
      </c>
      <c r="T25" s="25">
        <f t="shared" si="7"/>
        <v>0.70542148642558755</v>
      </c>
      <c r="U25" s="25">
        <f t="shared" si="8"/>
        <v>1</v>
      </c>
      <c r="V25" s="6">
        <f t="shared" si="9"/>
        <v>1.5099864455963646E-2</v>
      </c>
      <c r="W25" s="6">
        <f t="shared" si="11"/>
        <v>0.11821082058548391</v>
      </c>
      <c r="X25" s="6">
        <f t="shared" si="12"/>
        <v>0.1353362264039267</v>
      </c>
      <c r="Y25" s="6">
        <f t="shared" si="13"/>
        <v>2.5931602129038177E-2</v>
      </c>
      <c r="Z25" s="6">
        <f t="shared" si="14"/>
        <v>0.70542148642558755</v>
      </c>
      <c r="AA25" s="6">
        <f t="shared" si="10"/>
        <v>1</v>
      </c>
    </row>
    <row r="26" spans="1:27">
      <c r="A26" s="26" t="s">
        <v>0</v>
      </c>
      <c r="B26" s="2">
        <v>2003</v>
      </c>
      <c r="C26" s="6">
        <v>1.4483488036576211</v>
      </c>
      <c r="D26" s="6">
        <v>7.4520118745908208</v>
      </c>
      <c r="E26" s="6">
        <v>9.3040472854395215</v>
      </c>
      <c r="F26" s="6">
        <v>1.7627972028426593</v>
      </c>
      <c r="G26" s="6">
        <v>51.262707505644009</v>
      </c>
      <c r="H26" s="6">
        <v>28.770087327825355</v>
      </c>
      <c r="I26" s="25">
        <f t="shared" si="15"/>
        <v>1.448348803657621E-2</v>
      </c>
      <c r="J26" s="25">
        <f t="shared" si="16"/>
        <v>7.4520118745908207E-2</v>
      </c>
      <c r="K26" s="25">
        <f t="shared" si="17"/>
        <v>9.304047285439522E-2</v>
      </c>
      <c r="L26" s="25">
        <f t="shared" si="18"/>
        <v>1.7627972028426593E-2</v>
      </c>
      <c r="M26" s="25">
        <f t="shared" si="19"/>
        <v>0.51262707505644012</v>
      </c>
      <c r="N26" s="25">
        <f t="shared" si="20"/>
        <v>0.28770087327825355</v>
      </c>
      <c r="O26" s="25">
        <f t="shared" si="2"/>
        <v>0.71229912672174633</v>
      </c>
      <c r="P26" s="25">
        <f t="shared" si="3"/>
        <v>2.033343506011915E-2</v>
      </c>
      <c r="Q26" s="25">
        <f t="shared" si="4"/>
        <v>0.10461913534679773</v>
      </c>
      <c r="R26" s="25">
        <f t="shared" si="5"/>
        <v>0.13061994513821817</v>
      </c>
      <c r="S26" s="25">
        <f t="shared" si="6"/>
        <v>2.4747990510049878E-2</v>
      </c>
      <c r="T26" s="25">
        <f t="shared" si="7"/>
        <v>0.71967949394481512</v>
      </c>
      <c r="U26" s="25">
        <f t="shared" si="8"/>
        <v>1</v>
      </c>
      <c r="V26" s="6">
        <f t="shared" si="9"/>
        <v>2.0333435060119146E-2</v>
      </c>
      <c r="W26" s="6">
        <f t="shared" si="11"/>
        <v>0.10461913534679772</v>
      </c>
      <c r="X26" s="6">
        <f t="shared" si="12"/>
        <v>0.13061994513821817</v>
      </c>
      <c r="Y26" s="6">
        <f t="shared" si="13"/>
        <v>2.4747990510049875E-2</v>
      </c>
      <c r="Z26" s="6">
        <f t="shared" si="14"/>
        <v>0.71967949394481501</v>
      </c>
      <c r="AA26" s="6">
        <f t="shared" si="10"/>
        <v>1</v>
      </c>
    </row>
    <row r="27" spans="1:27">
      <c r="A27" s="26" t="s">
        <v>0</v>
      </c>
      <c r="B27" s="2">
        <v>2004</v>
      </c>
      <c r="C27" s="6">
        <v>1.58894136172592</v>
      </c>
      <c r="D27" s="6">
        <v>7.1095788574096304</v>
      </c>
      <c r="E27" s="6">
        <v>8.9676337837035192</v>
      </c>
      <c r="F27" s="6">
        <v>1.7180843343498846</v>
      </c>
      <c r="G27" s="6">
        <v>51.946668513633533</v>
      </c>
      <c r="H27" s="6">
        <v>28.66909314917751</v>
      </c>
      <c r="I27" s="25">
        <f t="shared" si="15"/>
        <v>1.58894136172592E-2</v>
      </c>
      <c r="J27" s="25">
        <f t="shared" si="16"/>
        <v>7.1095788574096305E-2</v>
      </c>
      <c r="K27" s="25">
        <f t="shared" si="17"/>
        <v>8.9676337837035186E-2</v>
      </c>
      <c r="L27" s="25">
        <f t="shared" si="18"/>
        <v>1.7180843343498845E-2</v>
      </c>
      <c r="M27" s="25">
        <f t="shared" si="19"/>
        <v>0.51946668513633532</v>
      </c>
      <c r="N27" s="25">
        <f t="shared" si="20"/>
        <v>0.2866909314917751</v>
      </c>
      <c r="O27" s="25">
        <f t="shared" si="2"/>
        <v>0.71330906850822484</v>
      </c>
      <c r="P27" s="25">
        <f t="shared" si="3"/>
        <v>2.2275636633205073E-2</v>
      </c>
      <c r="Q27" s="25">
        <f t="shared" si="4"/>
        <v>9.9670383726905509E-2</v>
      </c>
      <c r="R27" s="25">
        <f t="shared" si="5"/>
        <v>0.1257187687583719</v>
      </c>
      <c r="S27" s="25">
        <f t="shared" si="6"/>
        <v>2.4086113722667106E-2</v>
      </c>
      <c r="T27" s="25">
        <f t="shared" si="7"/>
        <v>0.72824909715885044</v>
      </c>
      <c r="U27" s="25">
        <f t="shared" si="8"/>
        <v>1</v>
      </c>
      <c r="V27" s="6">
        <f t="shared" si="9"/>
        <v>2.2275636633205073E-2</v>
      </c>
      <c r="W27" s="6">
        <f t="shared" si="11"/>
        <v>9.9670383726905509E-2</v>
      </c>
      <c r="X27" s="6">
        <f t="shared" si="12"/>
        <v>0.1257187687583719</v>
      </c>
      <c r="Y27" s="6">
        <f t="shared" si="13"/>
        <v>2.4086113722667106E-2</v>
      </c>
      <c r="Z27" s="6">
        <f t="shared" si="14"/>
        <v>0.72824909715885044</v>
      </c>
      <c r="AA27" s="6">
        <f t="shared" si="10"/>
        <v>1</v>
      </c>
    </row>
    <row r="28" spans="1:27">
      <c r="A28" s="26" t="s">
        <v>0</v>
      </c>
      <c r="B28" s="2">
        <v>2005</v>
      </c>
      <c r="C28" s="6">
        <v>1.6589165816849942</v>
      </c>
      <c r="D28" s="6">
        <v>7.3893126776509428</v>
      </c>
      <c r="E28" s="6">
        <v>8.6249371017026153</v>
      </c>
      <c r="F28" s="6">
        <v>1.6966296949248338</v>
      </c>
      <c r="G28" s="6">
        <v>50.79718195765922</v>
      </c>
      <c r="H28" s="6">
        <v>29.833021986377382</v>
      </c>
      <c r="I28" s="25">
        <f t="shared" si="15"/>
        <v>1.6589165816849941E-2</v>
      </c>
      <c r="J28" s="25">
        <f t="shared" si="16"/>
        <v>7.389312677650943E-2</v>
      </c>
      <c r="K28" s="25">
        <f t="shared" si="17"/>
        <v>8.624937101702615E-2</v>
      </c>
      <c r="L28" s="25">
        <f t="shared" si="18"/>
        <v>1.6966296949248338E-2</v>
      </c>
      <c r="M28" s="25">
        <f t="shared" si="19"/>
        <v>0.50797181957659221</v>
      </c>
      <c r="N28" s="25">
        <f t="shared" si="20"/>
        <v>0.29833021986377384</v>
      </c>
      <c r="O28" s="25">
        <f t="shared" si="2"/>
        <v>0.70166978013622605</v>
      </c>
      <c r="P28" s="25">
        <f t="shared" si="3"/>
        <v>2.3642411696324202E-2</v>
      </c>
      <c r="Q28" s="25">
        <f t="shared" si="4"/>
        <v>0.10531040222676172</v>
      </c>
      <c r="R28" s="25">
        <f t="shared" si="5"/>
        <v>0.12292017336172184</v>
      </c>
      <c r="S28" s="25">
        <f t="shared" si="6"/>
        <v>2.4179888359955316E-2</v>
      </c>
      <c r="T28" s="25">
        <f t="shared" si="7"/>
        <v>0.723947124355237</v>
      </c>
      <c r="U28" s="25">
        <f t="shared" si="8"/>
        <v>1</v>
      </c>
      <c r="V28" s="6">
        <f t="shared" si="9"/>
        <v>2.3642411696324198E-2</v>
      </c>
      <c r="W28" s="6">
        <f t="shared" si="11"/>
        <v>0.10531040222676172</v>
      </c>
      <c r="X28" s="6">
        <f t="shared" si="12"/>
        <v>0.12292017336172181</v>
      </c>
      <c r="Y28" s="6">
        <f t="shared" si="13"/>
        <v>2.4179888359955312E-2</v>
      </c>
      <c r="Z28" s="6">
        <f t="shared" si="14"/>
        <v>0.72394712435523689</v>
      </c>
      <c r="AA28" s="6">
        <f t="shared" si="10"/>
        <v>1</v>
      </c>
    </row>
    <row r="29" spans="1:27">
      <c r="A29" s="26" t="s">
        <v>0</v>
      </c>
      <c r="B29" s="2">
        <v>2006</v>
      </c>
      <c r="C29" s="6">
        <v>2.118825593091441</v>
      </c>
      <c r="D29" s="6">
        <v>7.1518692054021438</v>
      </c>
      <c r="E29" s="6">
        <v>8.3344016436189197</v>
      </c>
      <c r="F29" s="6">
        <v>1.6281441592692651</v>
      </c>
      <c r="G29" s="6">
        <v>50.088570543030855</v>
      </c>
      <c r="H29" s="6">
        <v>30.678188855587386</v>
      </c>
      <c r="I29" s="25">
        <f t="shared" si="15"/>
        <v>2.1188255930914411E-2</v>
      </c>
      <c r="J29" s="25">
        <f t="shared" si="16"/>
        <v>7.1518692054021435E-2</v>
      </c>
      <c r="K29" s="25">
        <f t="shared" si="17"/>
        <v>8.3344016436189203E-2</v>
      </c>
      <c r="L29" s="25">
        <f t="shared" si="18"/>
        <v>1.6281441592692653E-2</v>
      </c>
      <c r="M29" s="25">
        <f t="shared" si="19"/>
        <v>0.50088570543030853</v>
      </c>
      <c r="N29" s="25">
        <f t="shared" si="20"/>
        <v>0.30678188855587385</v>
      </c>
      <c r="O29" s="25">
        <f t="shared" si="2"/>
        <v>0.69321811144412626</v>
      </c>
      <c r="P29" s="25">
        <f t="shared" si="3"/>
        <v>3.0565063983649533E-2</v>
      </c>
      <c r="Q29" s="25">
        <f t="shared" si="4"/>
        <v>0.10316910489403143</v>
      </c>
      <c r="R29" s="25">
        <f t="shared" si="5"/>
        <v>0.12022769610356145</v>
      </c>
      <c r="S29" s="25">
        <f t="shared" si="6"/>
        <v>2.3486751606611688E-2</v>
      </c>
      <c r="T29" s="25">
        <f t="shared" si="7"/>
        <v>0.72255138341214586</v>
      </c>
      <c r="U29" s="25">
        <f t="shared" si="8"/>
        <v>1</v>
      </c>
      <c r="V29" s="6">
        <f t="shared" si="9"/>
        <v>3.0565063983649533E-2</v>
      </c>
      <c r="W29" s="6">
        <f t="shared" si="11"/>
        <v>0.10316910489403144</v>
      </c>
      <c r="X29" s="6">
        <f t="shared" si="12"/>
        <v>0.12022769610356146</v>
      </c>
      <c r="Y29" s="6">
        <f t="shared" si="13"/>
        <v>2.3486751606611692E-2</v>
      </c>
      <c r="Z29" s="6">
        <f t="shared" si="14"/>
        <v>0.72255138341214598</v>
      </c>
      <c r="AA29" s="6">
        <f t="shared" si="10"/>
        <v>1</v>
      </c>
    </row>
    <row r="30" spans="1:27">
      <c r="A30" s="26" t="s">
        <v>0</v>
      </c>
      <c r="B30" s="9">
        <v>2007</v>
      </c>
      <c r="C30" s="6">
        <v>2.118825593091441</v>
      </c>
      <c r="D30" s="6">
        <v>7.1518692054021438</v>
      </c>
      <c r="E30" s="6">
        <v>8.3344016436189197</v>
      </c>
      <c r="F30" s="6">
        <v>1.6281441592692651</v>
      </c>
      <c r="G30" s="6">
        <v>50.088570543030855</v>
      </c>
      <c r="H30" s="6">
        <v>30.678188855587386</v>
      </c>
      <c r="I30" s="25">
        <f t="shared" si="15"/>
        <v>2.1188255930914411E-2</v>
      </c>
      <c r="J30" s="25">
        <f t="shared" si="16"/>
        <v>7.1518692054021435E-2</v>
      </c>
      <c r="K30" s="25">
        <f t="shared" si="17"/>
        <v>8.3344016436189203E-2</v>
      </c>
      <c r="L30" s="25">
        <f t="shared" si="18"/>
        <v>1.6281441592692653E-2</v>
      </c>
      <c r="M30" s="25">
        <f t="shared" si="19"/>
        <v>0.50088570543030853</v>
      </c>
      <c r="N30" s="25">
        <f t="shared" si="20"/>
        <v>0.30678188855587385</v>
      </c>
      <c r="O30" s="25">
        <f t="shared" si="2"/>
        <v>0.69321811144412626</v>
      </c>
      <c r="P30" s="25">
        <f t="shared" si="3"/>
        <v>3.0565063983649533E-2</v>
      </c>
      <c r="Q30" s="25">
        <f t="shared" si="4"/>
        <v>0.10316910489403143</v>
      </c>
      <c r="R30" s="25">
        <f t="shared" si="5"/>
        <v>0.12022769610356145</v>
      </c>
      <c r="S30" s="25">
        <f t="shared" si="6"/>
        <v>2.3486751606611688E-2</v>
      </c>
      <c r="T30" s="25">
        <f t="shared" si="7"/>
        <v>0.72255138341214586</v>
      </c>
      <c r="U30" s="25">
        <f t="shared" si="8"/>
        <v>1</v>
      </c>
      <c r="V30" s="6">
        <f t="shared" si="9"/>
        <v>3.0565063983649533E-2</v>
      </c>
      <c r="W30" s="6">
        <f t="shared" si="11"/>
        <v>0.10316910489403144</v>
      </c>
      <c r="X30" s="6">
        <f t="shared" si="12"/>
        <v>0.12022769610356146</v>
      </c>
      <c r="Y30" s="6">
        <f t="shared" si="13"/>
        <v>2.3486751606611692E-2</v>
      </c>
      <c r="Z30" s="6">
        <f t="shared" si="14"/>
        <v>0.72255138341214598</v>
      </c>
      <c r="AA30" s="6">
        <f t="shared" si="10"/>
        <v>1</v>
      </c>
    </row>
    <row r="31" spans="1:27">
      <c r="A31" s="26" t="s">
        <v>0</v>
      </c>
      <c r="B31" s="9">
        <v>2008</v>
      </c>
      <c r="C31" s="6">
        <v>2.118825593091441</v>
      </c>
      <c r="D31" s="6">
        <v>7.1518692054021438</v>
      </c>
      <c r="E31" s="6">
        <v>8.3344016436189197</v>
      </c>
      <c r="F31" s="6">
        <v>1.6281441592692651</v>
      </c>
      <c r="G31" s="6">
        <v>50.088570543030855</v>
      </c>
      <c r="H31" s="6">
        <v>30.678188855587386</v>
      </c>
      <c r="I31" s="25">
        <f t="shared" si="15"/>
        <v>2.1188255930914411E-2</v>
      </c>
      <c r="J31" s="25">
        <f t="shared" si="16"/>
        <v>7.1518692054021435E-2</v>
      </c>
      <c r="K31" s="25">
        <f t="shared" si="17"/>
        <v>8.3344016436189203E-2</v>
      </c>
      <c r="L31" s="25">
        <f t="shared" si="18"/>
        <v>1.6281441592692653E-2</v>
      </c>
      <c r="M31" s="25">
        <f t="shared" si="19"/>
        <v>0.50088570543030853</v>
      </c>
      <c r="N31" s="25">
        <f t="shared" si="20"/>
        <v>0.30678188855587385</v>
      </c>
      <c r="O31" s="25">
        <f t="shared" si="2"/>
        <v>0.69321811144412626</v>
      </c>
      <c r="P31" s="25">
        <f t="shared" si="3"/>
        <v>3.0565063983649533E-2</v>
      </c>
      <c r="Q31" s="25">
        <f t="shared" si="4"/>
        <v>0.10316910489403143</v>
      </c>
      <c r="R31" s="25">
        <f t="shared" si="5"/>
        <v>0.12022769610356145</v>
      </c>
      <c r="S31" s="25">
        <f t="shared" si="6"/>
        <v>2.3486751606611688E-2</v>
      </c>
      <c r="T31" s="25">
        <f t="shared" si="7"/>
        <v>0.72255138341214586</v>
      </c>
      <c r="U31" s="25">
        <f t="shared" si="8"/>
        <v>1</v>
      </c>
      <c r="V31" s="6">
        <f t="shared" si="9"/>
        <v>3.0565063983649533E-2</v>
      </c>
      <c r="W31" s="6">
        <f t="shared" si="11"/>
        <v>0.10316910489403144</v>
      </c>
      <c r="X31" s="6">
        <f t="shared" si="12"/>
        <v>0.12022769610356146</v>
      </c>
      <c r="Y31" s="6">
        <f t="shared" si="13"/>
        <v>2.3486751606611692E-2</v>
      </c>
      <c r="Z31" s="6">
        <f t="shared" si="14"/>
        <v>0.72255138341214598</v>
      </c>
      <c r="AA31" s="6">
        <f t="shared" si="10"/>
        <v>1</v>
      </c>
    </row>
    <row r="32" spans="1:27">
      <c r="A32" s="27"/>
      <c r="O32" s="25">
        <f t="shared" si="2"/>
        <v>0</v>
      </c>
      <c r="P32" s="25" t="e">
        <f t="shared" si="3"/>
        <v>#DIV/0!</v>
      </c>
      <c r="Q32" s="25" t="e">
        <f t="shared" si="4"/>
        <v>#DIV/0!</v>
      </c>
      <c r="R32" s="25" t="e">
        <f t="shared" si="5"/>
        <v>#DIV/0!</v>
      </c>
      <c r="S32" s="25" t="e">
        <f t="shared" si="6"/>
        <v>#DIV/0!</v>
      </c>
      <c r="T32" s="25" t="e">
        <f t="shared" si="7"/>
        <v>#DIV/0!</v>
      </c>
      <c r="U32" s="25" t="e">
        <f t="shared" si="8"/>
        <v>#DIV/0!</v>
      </c>
      <c r="V32" s="6" t="e">
        <f t="shared" si="9"/>
        <v>#DIV/0!</v>
      </c>
      <c r="W32" s="6" t="e">
        <f t="shared" si="11"/>
        <v>#DIV/0!</v>
      </c>
      <c r="X32" s="6" t="e">
        <f t="shared" si="12"/>
        <v>#DIV/0!</v>
      </c>
      <c r="Y32" s="6" t="e">
        <f t="shared" si="13"/>
        <v>#DIV/0!</v>
      </c>
      <c r="Z32" s="6" t="e">
        <f t="shared" si="14"/>
        <v>#DIV/0!</v>
      </c>
      <c r="AA32" s="6" t="e">
        <f t="shared" si="10"/>
        <v>#DIV/0!</v>
      </c>
    </row>
    <row r="33" spans="1:27">
      <c r="A33" s="28" t="s">
        <v>1</v>
      </c>
      <c r="B33" s="2">
        <v>1980</v>
      </c>
      <c r="C33" s="6">
        <v>0.59342408524138124</v>
      </c>
      <c r="D33" s="6">
        <v>5.6790878057572041</v>
      </c>
      <c r="E33" s="6">
        <v>6.6650885723116478</v>
      </c>
      <c r="F33" s="6">
        <v>1.1378636652735847</v>
      </c>
      <c r="G33" s="6">
        <v>46.620446278933933</v>
      </c>
      <c r="H33" s="6">
        <v>39.304089592482242</v>
      </c>
      <c r="I33" s="25">
        <f t="shared" ref="I33:I96" si="21">C33/100</f>
        <v>5.9342408524138126E-3</v>
      </c>
      <c r="J33" s="25">
        <f t="shared" si="16"/>
        <v>5.679087805757204E-2</v>
      </c>
      <c r="K33" s="25">
        <f t="shared" si="17"/>
        <v>6.6650885723116476E-2</v>
      </c>
      <c r="L33" s="25">
        <f t="shared" si="18"/>
        <v>1.1378636652735847E-2</v>
      </c>
      <c r="M33" s="25">
        <f t="shared" si="19"/>
        <v>0.46620446278933936</v>
      </c>
      <c r="N33" s="25">
        <f t="shared" si="20"/>
        <v>0.39304089592482244</v>
      </c>
      <c r="O33" s="25">
        <f t="shared" si="2"/>
        <v>0.6069591040751775</v>
      </c>
      <c r="P33" s="25">
        <f t="shared" si="3"/>
        <v>9.777002787454362E-3</v>
      </c>
      <c r="Q33" s="25">
        <f t="shared" si="4"/>
        <v>9.3566234819237454E-2</v>
      </c>
      <c r="R33" s="25">
        <f t="shared" si="5"/>
        <v>0.10981116400695944</v>
      </c>
      <c r="S33" s="25">
        <f t="shared" si="6"/>
        <v>1.8746957704956838E-2</v>
      </c>
      <c r="T33" s="25">
        <f t="shared" si="7"/>
        <v>0.768098640681392</v>
      </c>
      <c r="U33" s="25">
        <f t="shared" si="8"/>
        <v>1</v>
      </c>
      <c r="V33" s="6">
        <f t="shared" si="9"/>
        <v>9.777002787454362E-3</v>
      </c>
      <c r="W33" s="6">
        <f t="shared" si="11"/>
        <v>9.3566234819237454E-2</v>
      </c>
      <c r="X33" s="6">
        <f t="shared" si="12"/>
        <v>0.10981116400695942</v>
      </c>
      <c r="Y33" s="6">
        <f t="shared" si="13"/>
        <v>1.8746957704956838E-2</v>
      </c>
      <c r="Z33" s="6">
        <f t="shared" si="14"/>
        <v>0.76809864068139189</v>
      </c>
      <c r="AA33" s="6">
        <f t="shared" si="10"/>
        <v>1</v>
      </c>
    </row>
    <row r="34" spans="1:27">
      <c r="A34" s="26" t="s">
        <v>1</v>
      </c>
      <c r="B34" s="2">
        <v>1981</v>
      </c>
      <c r="C34" s="6">
        <v>0.54673807104280581</v>
      </c>
      <c r="D34" s="6">
        <v>5.9038405624395773</v>
      </c>
      <c r="E34" s="6">
        <v>6.6402797353930234</v>
      </c>
      <c r="F34" s="6">
        <v>1.2265463104988794</v>
      </c>
      <c r="G34" s="6">
        <v>43.796402722335472</v>
      </c>
      <c r="H34" s="6">
        <v>41.886192598290243</v>
      </c>
      <c r="I34" s="25">
        <f t="shared" si="21"/>
        <v>5.4673807104280584E-3</v>
      </c>
      <c r="J34" s="25">
        <f t="shared" si="16"/>
        <v>5.9038405624395773E-2</v>
      </c>
      <c r="K34" s="25">
        <f t="shared" si="17"/>
        <v>6.6402797353930232E-2</v>
      </c>
      <c r="L34" s="25">
        <f t="shared" si="18"/>
        <v>1.2265463104988794E-2</v>
      </c>
      <c r="M34" s="25">
        <f t="shared" si="19"/>
        <v>0.4379640272233547</v>
      </c>
      <c r="N34" s="25">
        <f t="shared" si="20"/>
        <v>0.41886192598290245</v>
      </c>
      <c r="O34" s="25">
        <f t="shared" si="2"/>
        <v>0.58113807401709761</v>
      </c>
      <c r="P34" s="25">
        <f t="shared" si="3"/>
        <v>9.4080580069981837E-3</v>
      </c>
      <c r="Q34" s="25">
        <f t="shared" si="4"/>
        <v>0.10159101298645734</v>
      </c>
      <c r="R34" s="25">
        <f t="shared" si="5"/>
        <v>0.11426337444202048</v>
      </c>
      <c r="S34" s="25">
        <f t="shared" si="6"/>
        <v>2.1105936185189501E-2</v>
      </c>
      <c r="T34" s="25">
        <f t="shared" si="7"/>
        <v>0.75363161837933446</v>
      </c>
      <c r="U34" s="25">
        <f t="shared" si="8"/>
        <v>1</v>
      </c>
      <c r="V34" s="6">
        <f t="shared" si="9"/>
        <v>9.4080580069981837E-3</v>
      </c>
      <c r="W34" s="6">
        <f t="shared" si="11"/>
        <v>0.10159101298645734</v>
      </c>
      <c r="X34" s="6">
        <f t="shared" si="12"/>
        <v>0.11426337444202048</v>
      </c>
      <c r="Y34" s="6">
        <f t="shared" si="13"/>
        <v>2.1105936185189501E-2</v>
      </c>
      <c r="Z34" s="6">
        <f t="shared" si="14"/>
        <v>0.75363161837933446</v>
      </c>
      <c r="AA34" s="6">
        <f t="shared" si="10"/>
        <v>1</v>
      </c>
    </row>
    <row r="35" spans="1:27">
      <c r="A35" s="26" t="s">
        <v>1</v>
      </c>
      <c r="B35" s="2">
        <v>1982</v>
      </c>
      <c r="C35" s="6">
        <v>0.46666085139797431</v>
      </c>
      <c r="D35" s="6">
        <v>6.2403527385270623</v>
      </c>
      <c r="E35" s="6">
        <v>7.3406884464025657</v>
      </c>
      <c r="F35" s="6">
        <v>1.2122070672016494</v>
      </c>
      <c r="G35" s="6">
        <v>43.611430836863029</v>
      </c>
      <c r="H35" s="6">
        <v>41.128660059607704</v>
      </c>
      <c r="I35" s="25">
        <f t="shared" si="21"/>
        <v>4.6666085139797434E-3</v>
      </c>
      <c r="J35" s="25">
        <f t="shared" si="16"/>
        <v>6.2403527385270621E-2</v>
      </c>
      <c r="K35" s="25">
        <f t="shared" si="17"/>
        <v>7.3406884464025657E-2</v>
      </c>
      <c r="L35" s="25">
        <f t="shared" si="18"/>
        <v>1.2122070672016493E-2</v>
      </c>
      <c r="M35" s="25">
        <f t="shared" si="19"/>
        <v>0.4361143083686303</v>
      </c>
      <c r="N35" s="25">
        <f t="shared" si="20"/>
        <v>0.41128660059607702</v>
      </c>
      <c r="O35" s="25">
        <f t="shared" si="2"/>
        <v>0.58871339940392287</v>
      </c>
      <c r="P35" s="25">
        <f t="shared" si="3"/>
        <v>7.9267917440043363E-3</v>
      </c>
      <c r="Q35" s="25">
        <f t="shared" si="4"/>
        <v>0.10599984211070226</v>
      </c>
      <c r="R35" s="25">
        <f t="shared" si="5"/>
        <v>0.12469035788611356</v>
      </c>
      <c r="S35" s="25">
        <f t="shared" si="6"/>
        <v>2.0590784385560425E-2</v>
      </c>
      <c r="T35" s="25">
        <f t="shared" si="7"/>
        <v>0.74079222387361932</v>
      </c>
      <c r="U35" s="25">
        <f t="shared" si="8"/>
        <v>0.99999999999999989</v>
      </c>
      <c r="V35" s="6">
        <f t="shared" si="9"/>
        <v>7.9267917440043363E-3</v>
      </c>
      <c r="W35" s="6">
        <f t="shared" si="11"/>
        <v>0.10599984211070225</v>
      </c>
      <c r="X35" s="6">
        <f t="shared" si="12"/>
        <v>0.12469035788611355</v>
      </c>
      <c r="Y35" s="6">
        <f t="shared" si="13"/>
        <v>2.0590784385560425E-2</v>
      </c>
      <c r="Z35" s="6">
        <f t="shared" si="14"/>
        <v>0.74079222387361932</v>
      </c>
      <c r="AA35" s="6">
        <f t="shared" si="10"/>
        <v>0.99999999999999989</v>
      </c>
    </row>
    <row r="36" spans="1:27">
      <c r="A36" s="26" t="s">
        <v>1</v>
      </c>
      <c r="B36" s="2">
        <v>1983</v>
      </c>
      <c r="C36" s="6">
        <v>0.63010523796435458</v>
      </c>
      <c r="D36" s="6">
        <v>6.9495495415674542</v>
      </c>
      <c r="E36" s="6">
        <v>8.5122472694164522</v>
      </c>
      <c r="F36" s="6">
        <v>1.3160672433284928</v>
      </c>
      <c r="G36" s="6">
        <v>43.165477545460497</v>
      </c>
      <c r="H36" s="6">
        <v>39.426553162262742</v>
      </c>
      <c r="I36" s="25">
        <f t="shared" si="21"/>
        <v>6.3010523796435455E-3</v>
      </c>
      <c r="J36" s="25">
        <f t="shared" si="16"/>
        <v>6.9495495415674541E-2</v>
      </c>
      <c r="K36" s="25">
        <f t="shared" si="17"/>
        <v>8.5122472694164522E-2</v>
      </c>
      <c r="L36" s="25">
        <f t="shared" si="18"/>
        <v>1.3160672433284927E-2</v>
      </c>
      <c r="M36" s="25">
        <f t="shared" si="19"/>
        <v>0.43165477545460496</v>
      </c>
      <c r="N36" s="25">
        <f t="shared" si="20"/>
        <v>0.3942655316226274</v>
      </c>
      <c r="O36" s="25">
        <f t="shared" si="2"/>
        <v>0.60573446837737244</v>
      </c>
      <c r="P36" s="25">
        <f t="shared" si="3"/>
        <v>1.0402334205155371E-2</v>
      </c>
      <c r="Q36" s="25">
        <f t="shared" si="4"/>
        <v>0.11472930639367028</v>
      </c>
      <c r="R36" s="25">
        <f t="shared" si="5"/>
        <v>0.14052770172083592</v>
      </c>
      <c r="S36" s="25">
        <f t="shared" si="6"/>
        <v>2.1726801297174705E-2</v>
      </c>
      <c r="T36" s="25">
        <f t="shared" si="7"/>
        <v>0.71261385638316377</v>
      </c>
      <c r="U36" s="25">
        <f t="shared" si="8"/>
        <v>1</v>
      </c>
      <c r="V36" s="6">
        <f t="shared" si="9"/>
        <v>1.0402334205155369E-2</v>
      </c>
      <c r="W36" s="6">
        <f t="shared" si="11"/>
        <v>0.11472930639367027</v>
      </c>
      <c r="X36" s="6">
        <f t="shared" si="12"/>
        <v>0.1405277017208359</v>
      </c>
      <c r="Y36" s="6">
        <f t="shared" si="13"/>
        <v>2.1726801297174702E-2</v>
      </c>
      <c r="Z36" s="6">
        <f t="shared" si="14"/>
        <v>0.71261385638316366</v>
      </c>
      <c r="AA36" s="6">
        <f t="shared" si="10"/>
        <v>0.99999999999999989</v>
      </c>
    </row>
    <row r="37" spans="1:27">
      <c r="A37" s="26" t="s">
        <v>1</v>
      </c>
      <c r="B37" s="2">
        <v>1984</v>
      </c>
      <c r="C37" s="6">
        <v>0.59670119157319434</v>
      </c>
      <c r="D37" s="6">
        <v>9.0569229134142191</v>
      </c>
      <c r="E37" s="6">
        <v>8.565317164624501</v>
      </c>
      <c r="F37" s="6">
        <v>1.4251664937466515</v>
      </c>
      <c r="G37" s="6">
        <v>42.373706245059822</v>
      </c>
      <c r="H37" s="6">
        <v>37.982185991581609</v>
      </c>
      <c r="I37" s="25">
        <f t="shared" si="21"/>
        <v>5.9670119157319438E-3</v>
      </c>
      <c r="J37" s="25">
        <f t="shared" si="16"/>
        <v>9.0569229134142185E-2</v>
      </c>
      <c r="K37" s="25">
        <f t="shared" si="17"/>
        <v>8.5653171646245016E-2</v>
      </c>
      <c r="L37" s="25">
        <f t="shared" si="18"/>
        <v>1.4251664937466515E-2</v>
      </c>
      <c r="M37" s="25">
        <f t="shared" si="19"/>
        <v>0.42373706245059822</v>
      </c>
      <c r="N37" s="25">
        <f t="shared" si="20"/>
        <v>0.37982185991581607</v>
      </c>
      <c r="O37" s="25">
        <f t="shared" si="2"/>
        <v>0.62017814008418393</v>
      </c>
      <c r="P37" s="25">
        <f t="shared" si="3"/>
        <v>9.6214483066461715E-3</v>
      </c>
      <c r="Q37" s="25">
        <f t="shared" si="4"/>
        <v>0.14603744195473931</v>
      </c>
      <c r="R37" s="25">
        <f t="shared" si="5"/>
        <v>0.13811059453759258</v>
      </c>
      <c r="S37" s="25">
        <f t="shared" si="6"/>
        <v>2.2979953688035459E-2</v>
      </c>
      <c r="T37" s="25">
        <f t="shared" si="7"/>
        <v>0.68325056151298647</v>
      </c>
      <c r="U37" s="25">
        <f t="shared" si="8"/>
        <v>1</v>
      </c>
      <c r="V37" s="6">
        <f t="shared" si="9"/>
        <v>9.6214483066461715E-3</v>
      </c>
      <c r="W37" s="6">
        <f t="shared" si="11"/>
        <v>0.14603744195473931</v>
      </c>
      <c r="X37" s="6">
        <f t="shared" si="12"/>
        <v>0.13811059453759258</v>
      </c>
      <c r="Y37" s="6">
        <f t="shared" si="13"/>
        <v>2.2979953688035459E-2</v>
      </c>
      <c r="Z37" s="6">
        <f t="shared" si="14"/>
        <v>0.68325056151298647</v>
      </c>
      <c r="AA37" s="6">
        <f t="shared" si="10"/>
        <v>1</v>
      </c>
    </row>
    <row r="38" spans="1:27">
      <c r="A38" s="26" t="s">
        <v>1</v>
      </c>
      <c r="B38" s="2">
        <v>1985</v>
      </c>
      <c r="C38" s="6">
        <v>1.2026254592080536</v>
      </c>
      <c r="D38" s="6">
        <v>9.8394745163997825</v>
      </c>
      <c r="E38" s="6">
        <v>8.7952005822871069</v>
      </c>
      <c r="F38" s="6">
        <v>1.4312864713749436</v>
      </c>
      <c r="G38" s="6">
        <v>42.496968616747388</v>
      </c>
      <c r="H38" s="6">
        <v>36.234444353982724</v>
      </c>
      <c r="I38" s="25">
        <f t="shared" si="21"/>
        <v>1.2026254592080536E-2</v>
      </c>
      <c r="J38" s="25">
        <f t="shared" si="16"/>
        <v>9.8394745163997821E-2</v>
      </c>
      <c r="K38" s="25">
        <f t="shared" si="17"/>
        <v>8.7952005822871063E-2</v>
      </c>
      <c r="L38" s="25">
        <f t="shared" si="18"/>
        <v>1.4312864713749436E-2</v>
      </c>
      <c r="M38" s="25">
        <f t="shared" si="19"/>
        <v>0.42496968616747388</v>
      </c>
      <c r="N38" s="25">
        <f t="shared" si="20"/>
        <v>0.36234444353982725</v>
      </c>
      <c r="O38" s="25">
        <f t="shared" si="2"/>
        <v>0.63765555646017269</v>
      </c>
      <c r="P38" s="25">
        <f t="shared" si="3"/>
        <v>1.8860111027404938E-2</v>
      </c>
      <c r="Q38" s="25">
        <f t="shared" si="4"/>
        <v>0.15430704581360213</v>
      </c>
      <c r="R38" s="25">
        <f t="shared" si="5"/>
        <v>0.13793027431787847</v>
      </c>
      <c r="S38" s="25">
        <f t="shared" si="6"/>
        <v>2.2446075422293293E-2</v>
      </c>
      <c r="T38" s="25">
        <f t="shared" si="7"/>
        <v>0.66645649341882129</v>
      </c>
      <c r="U38" s="25">
        <f t="shared" si="8"/>
        <v>1</v>
      </c>
      <c r="V38" s="6">
        <f t="shared" si="9"/>
        <v>1.8860111027404938E-2</v>
      </c>
      <c r="W38" s="6">
        <f t="shared" si="11"/>
        <v>0.15430704581360211</v>
      </c>
      <c r="X38" s="6">
        <f t="shared" si="12"/>
        <v>0.13793027431787847</v>
      </c>
      <c r="Y38" s="6">
        <f t="shared" si="13"/>
        <v>2.2446075422293293E-2</v>
      </c>
      <c r="Z38" s="6">
        <f t="shared" si="14"/>
        <v>0.66645649341882129</v>
      </c>
      <c r="AA38" s="6">
        <f t="shared" si="10"/>
        <v>1</v>
      </c>
    </row>
    <row r="39" spans="1:27">
      <c r="A39" s="26" t="s">
        <v>1</v>
      </c>
      <c r="B39" s="2">
        <v>1986</v>
      </c>
      <c r="C39" s="6">
        <v>1.1714721258797574</v>
      </c>
      <c r="D39" s="6">
        <v>9.6284039619525075</v>
      </c>
      <c r="E39" s="6">
        <v>8.5727127436406239</v>
      </c>
      <c r="F39" s="6">
        <v>1.6529356503238894</v>
      </c>
      <c r="G39" s="6">
        <v>45.070842372625421</v>
      </c>
      <c r="H39" s="6">
        <v>33.903633145577793</v>
      </c>
      <c r="I39" s="25">
        <f t="shared" si="21"/>
        <v>1.1714721258797573E-2</v>
      </c>
      <c r="J39" s="25">
        <f t="shared" si="16"/>
        <v>9.6284039619525072E-2</v>
      </c>
      <c r="K39" s="25">
        <f t="shared" si="17"/>
        <v>8.5727127436406245E-2</v>
      </c>
      <c r="L39" s="25">
        <f t="shared" si="18"/>
        <v>1.6529356503238894E-2</v>
      </c>
      <c r="M39" s="25">
        <f t="shared" si="19"/>
        <v>0.45070842372625419</v>
      </c>
      <c r="N39" s="25">
        <f t="shared" si="20"/>
        <v>0.33903633145577794</v>
      </c>
      <c r="O39" s="25">
        <f t="shared" si="2"/>
        <v>0.66096366854422195</v>
      </c>
      <c r="P39" s="25">
        <f t="shared" si="3"/>
        <v>1.7723699223286121E-2</v>
      </c>
      <c r="Q39" s="25">
        <f t="shared" si="4"/>
        <v>0.14567221195620553</v>
      </c>
      <c r="R39" s="25">
        <f t="shared" si="5"/>
        <v>0.12970021124643805</v>
      </c>
      <c r="S39" s="25">
        <f t="shared" si="6"/>
        <v>2.5007965323789946E-2</v>
      </c>
      <c r="T39" s="25">
        <f t="shared" si="7"/>
        <v>0.68189591225028046</v>
      </c>
      <c r="U39" s="25">
        <f t="shared" si="8"/>
        <v>1</v>
      </c>
      <c r="V39" s="6">
        <f t="shared" si="9"/>
        <v>1.7723699223286121E-2</v>
      </c>
      <c r="W39" s="6">
        <f t="shared" si="11"/>
        <v>0.1456722119562055</v>
      </c>
      <c r="X39" s="6">
        <f t="shared" si="12"/>
        <v>0.12970021124643805</v>
      </c>
      <c r="Y39" s="6">
        <f t="shared" si="13"/>
        <v>2.5007965323789943E-2</v>
      </c>
      <c r="Z39" s="6">
        <f t="shared" si="14"/>
        <v>0.68189591225028034</v>
      </c>
      <c r="AA39" s="6">
        <f t="shared" si="10"/>
        <v>1</v>
      </c>
    </row>
    <row r="40" spans="1:27">
      <c r="A40" s="26" t="s">
        <v>1</v>
      </c>
      <c r="B40" s="2">
        <v>1987</v>
      </c>
      <c r="C40" s="6">
        <v>0.93444170760348333</v>
      </c>
      <c r="D40" s="6">
        <v>8.7185949304440253</v>
      </c>
      <c r="E40" s="6">
        <v>8.9423038180814611</v>
      </c>
      <c r="F40" s="6">
        <v>1.9275870056294009</v>
      </c>
      <c r="G40" s="6">
        <v>46.830615780126585</v>
      </c>
      <c r="H40" s="6">
        <v>32.646456758115043</v>
      </c>
      <c r="I40" s="25">
        <f t="shared" si="21"/>
        <v>9.3444170760348336E-3</v>
      </c>
      <c r="J40" s="25">
        <f t="shared" si="16"/>
        <v>8.7185949304440249E-2</v>
      </c>
      <c r="K40" s="25">
        <f t="shared" si="17"/>
        <v>8.942303818081461E-2</v>
      </c>
      <c r="L40" s="25">
        <f t="shared" si="18"/>
        <v>1.9275870056294008E-2</v>
      </c>
      <c r="M40" s="25">
        <f t="shared" si="19"/>
        <v>0.46830615780126583</v>
      </c>
      <c r="N40" s="25">
        <f t="shared" si="20"/>
        <v>0.32646456758115044</v>
      </c>
      <c r="O40" s="25">
        <f t="shared" si="2"/>
        <v>0.6735354324188495</v>
      </c>
      <c r="P40" s="25">
        <f t="shared" si="3"/>
        <v>1.3873682996121649E-2</v>
      </c>
      <c r="Q40" s="25">
        <f t="shared" si="4"/>
        <v>0.12944523050752019</v>
      </c>
      <c r="R40" s="25">
        <f t="shared" si="5"/>
        <v>0.13276664281739728</v>
      </c>
      <c r="S40" s="25">
        <f t="shared" si="6"/>
        <v>2.8618939893138361E-2</v>
      </c>
      <c r="T40" s="25">
        <f t="shared" si="7"/>
        <v>0.69529550378582261</v>
      </c>
      <c r="U40" s="25">
        <f t="shared" si="8"/>
        <v>1</v>
      </c>
      <c r="V40" s="6">
        <f t="shared" si="9"/>
        <v>1.3873682996121647E-2</v>
      </c>
      <c r="W40" s="6">
        <f t="shared" si="11"/>
        <v>0.12944523050752016</v>
      </c>
      <c r="X40" s="6">
        <f t="shared" si="12"/>
        <v>0.13276664281739725</v>
      </c>
      <c r="Y40" s="6">
        <f t="shared" si="13"/>
        <v>2.8618939893138358E-2</v>
      </c>
      <c r="Z40" s="6">
        <f t="shared" si="14"/>
        <v>0.69529550378582261</v>
      </c>
      <c r="AA40" s="6">
        <f t="shared" si="10"/>
        <v>1</v>
      </c>
    </row>
    <row r="41" spans="1:27">
      <c r="A41" s="26" t="s">
        <v>1</v>
      </c>
      <c r="B41" s="2">
        <v>1988</v>
      </c>
      <c r="C41" s="6">
        <v>0.87028948424775909</v>
      </c>
      <c r="D41" s="6">
        <v>7.7921636949273871</v>
      </c>
      <c r="E41" s="6">
        <v>9.894744775136461</v>
      </c>
      <c r="F41" s="6">
        <v>2.3435693653676051</v>
      </c>
      <c r="G41" s="6">
        <v>48.632586015448439</v>
      </c>
      <c r="H41" s="6">
        <v>30.46664666487235</v>
      </c>
      <c r="I41" s="25">
        <f t="shared" si="21"/>
        <v>8.7028948424775904E-3</v>
      </c>
      <c r="J41" s="25">
        <f t="shared" si="16"/>
        <v>7.792163694927387E-2</v>
      </c>
      <c r="K41" s="25">
        <f t="shared" si="17"/>
        <v>9.8947447751364603E-2</v>
      </c>
      <c r="L41" s="25">
        <f t="shared" si="18"/>
        <v>2.3435693653676051E-2</v>
      </c>
      <c r="M41" s="25">
        <f t="shared" si="19"/>
        <v>0.48632586015448437</v>
      </c>
      <c r="N41" s="25">
        <f t="shared" si="20"/>
        <v>0.30466646664872349</v>
      </c>
      <c r="O41" s="25">
        <f t="shared" si="2"/>
        <v>0.69533353335127646</v>
      </c>
      <c r="P41" s="25">
        <f t="shared" si="3"/>
        <v>1.2516144303486314E-2</v>
      </c>
      <c r="Q41" s="25">
        <f t="shared" si="4"/>
        <v>0.11206368341494691</v>
      </c>
      <c r="R41" s="25">
        <f t="shared" si="5"/>
        <v>0.14230213703986172</v>
      </c>
      <c r="S41" s="25">
        <f t="shared" si="6"/>
        <v>3.3704247716522168E-2</v>
      </c>
      <c r="T41" s="25">
        <f t="shared" si="7"/>
        <v>0.69941378752518291</v>
      </c>
      <c r="U41" s="25">
        <f t="shared" si="8"/>
        <v>1</v>
      </c>
      <c r="V41" s="6">
        <f t="shared" si="9"/>
        <v>1.2516144303486314E-2</v>
      </c>
      <c r="W41" s="6">
        <f t="shared" si="11"/>
        <v>0.11206368341494691</v>
      </c>
      <c r="X41" s="6">
        <f t="shared" si="12"/>
        <v>0.14230213703986172</v>
      </c>
      <c r="Y41" s="6">
        <f t="shared" si="13"/>
        <v>3.3704247716522168E-2</v>
      </c>
      <c r="Z41" s="6">
        <f t="shared" si="14"/>
        <v>0.69941378752518291</v>
      </c>
      <c r="AA41" s="6">
        <f t="shared" si="10"/>
        <v>1</v>
      </c>
    </row>
    <row r="42" spans="1:27">
      <c r="A42" s="26" t="s">
        <v>1</v>
      </c>
      <c r="B42" s="2">
        <v>1989</v>
      </c>
      <c r="C42" s="6">
        <v>0.73041559802942235</v>
      </c>
      <c r="D42" s="6">
        <v>7.0621644687663645</v>
      </c>
      <c r="E42" s="6">
        <v>9.8922429224187489</v>
      </c>
      <c r="F42" s="6">
        <v>2.4462158445732332</v>
      </c>
      <c r="G42" s="6">
        <v>49.4440865193748</v>
      </c>
      <c r="H42" s="6">
        <v>30.424874646837431</v>
      </c>
      <c r="I42" s="25">
        <f t="shared" si="21"/>
        <v>7.3041559802942239E-3</v>
      </c>
      <c r="J42" s="25">
        <f t="shared" si="16"/>
        <v>7.0621644687663646E-2</v>
      </c>
      <c r="K42" s="25">
        <f t="shared" si="17"/>
        <v>9.8922429224187494E-2</v>
      </c>
      <c r="L42" s="25">
        <f t="shared" si="18"/>
        <v>2.4462158445732331E-2</v>
      </c>
      <c r="M42" s="25">
        <f t="shared" si="19"/>
        <v>0.49444086519374797</v>
      </c>
      <c r="N42" s="25">
        <f t="shared" si="20"/>
        <v>0.3042487464683743</v>
      </c>
      <c r="O42" s="25">
        <f t="shared" si="2"/>
        <v>0.6957512535316257</v>
      </c>
      <c r="P42" s="25">
        <f t="shared" si="3"/>
        <v>1.0498228990919397E-2</v>
      </c>
      <c r="Q42" s="25">
        <f t="shared" si="4"/>
        <v>0.10150415731080462</v>
      </c>
      <c r="R42" s="25">
        <f t="shared" si="5"/>
        <v>0.14218074164014557</v>
      </c>
      <c r="S42" s="25">
        <f t="shared" si="6"/>
        <v>3.5159345127389545E-2</v>
      </c>
      <c r="T42" s="25">
        <f t="shared" si="7"/>
        <v>0.7106575269307408</v>
      </c>
      <c r="U42" s="25">
        <f t="shared" si="8"/>
        <v>1</v>
      </c>
      <c r="V42" s="6">
        <f t="shared" si="9"/>
        <v>1.0498228990919397E-2</v>
      </c>
      <c r="W42" s="6">
        <f t="shared" si="11"/>
        <v>0.10150415731080462</v>
      </c>
      <c r="X42" s="6">
        <f t="shared" si="12"/>
        <v>0.14218074164014557</v>
      </c>
      <c r="Y42" s="6">
        <f t="shared" si="13"/>
        <v>3.5159345127389545E-2</v>
      </c>
      <c r="Z42" s="6">
        <f t="shared" si="14"/>
        <v>0.7106575269307408</v>
      </c>
      <c r="AA42" s="6">
        <f t="shared" si="10"/>
        <v>1</v>
      </c>
    </row>
    <row r="43" spans="1:27">
      <c r="A43" s="26" t="s">
        <v>1</v>
      </c>
      <c r="B43" s="2">
        <v>1990</v>
      </c>
      <c r="C43" s="6">
        <v>0.61182275014306664</v>
      </c>
      <c r="D43" s="6">
        <v>6.9806818577896346</v>
      </c>
      <c r="E43" s="6">
        <v>9.0725082130782457</v>
      </c>
      <c r="F43" s="6">
        <v>2.645135646377248</v>
      </c>
      <c r="G43" s="6">
        <v>50.33112004093082</v>
      </c>
      <c r="H43" s="6">
        <v>30.358731491680985</v>
      </c>
      <c r="I43" s="25">
        <f t="shared" si="21"/>
        <v>6.1182275014306665E-3</v>
      </c>
      <c r="J43" s="25">
        <f t="shared" si="16"/>
        <v>6.9806818577896348E-2</v>
      </c>
      <c r="K43" s="25">
        <f t="shared" si="17"/>
        <v>9.0725082130782453E-2</v>
      </c>
      <c r="L43" s="25">
        <f t="shared" si="18"/>
        <v>2.6451356463772481E-2</v>
      </c>
      <c r="M43" s="25">
        <f t="shared" si="19"/>
        <v>0.50331120040930821</v>
      </c>
      <c r="N43" s="25">
        <f t="shared" si="20"/>
        <v>0.30358731491680985</v>
      </c>
      <c r="O43" s="25">
        <f t="shared" si="2"/>
        <v>0.69641268508319021</v>
      </c>
      <c r="P43" s="25">
        <f t="shared" si="3"/>
        <v>8.7853475855337298E-3</v>
      </c>
      <c r="Q43" s="25">
        <f t="shared" si="4"/>
        <v>0.10023771834305051</v>
      </c>
      <c r="R43" s="25">
        <f t="shared" si="5"/>
        <v>0.13027488452474822</v>
      </c>
      <c r="S43" s="25">
        <f t="shared" si="6"/>
        <v>3.7982301342791777E-2</v>
      </c>
      <c r="T43" s="25">
        <f t="shared" si="7"/>
        <v>0.72271974820387574</v>
      </c>
      <c r="U43" s="25">
        <f t="shared" si="8"/>
        <v>1</v>
      </c>
      <c r="V43" s="6">
        <f t="shared" si="9"/>
        <v>8.7853475855337298E-3</v>
      </c>
      <c r="W43" s="6">
        <f t="shared" si="11"/>
        <v>0.10023771834305051</v>
      </c>
      <c r="X43" s="6">
        <f t="shared" si="12"/>
        <v>0.13027488452474822</v>
      </c>
      <c r="Y43" s="6">
        <f t="shared" si="13"/>
        <v>3.7982301342791777E-2</v>
      </c>
      <c r="Z43" s="6">
        <f t="shared" si="14"/>
        <v>0.72271974820387574</v>
      </c>
      <c r="AA43" s="6">
        <f t="shared" si="10"/>
        <v>1</v>
      </c>
    </row>
    <row r="44" spans="1:27">
      <c r="A44" s="26" t="s">
        <v>1</v>
      </c>
      <c r="B44" s="2">
        <v>1991</v>
      </c>
      <c r="C44" s="6">
        <v>0.62190643151833858</v>
      </c>
      <c r="D44" s="6">
        <v>6.2910039788483534</v>
      </c>
      <c r="E44" s="6">
        <v>7.8548732946788116</v>
      </c>
      <c r="F44" s="6">
        <v>2.4461899250820953</v>
      </c>
      <c r="G44" s="6">
        <v>50.328383305106158</v>
      </c>
      <c r="H44" s="6">
        <v>32.457643064766238</v>
      </c>
      <c r="I44" s="25">
        <f t="shared" si="21"/>
        <v>6.2190643151833862E-3</v>
      </c>
      <c r="J44" s="25">
        <f t="shared" si="16"/>
        <v>6.2910039788483529E-2</v>
      </c>
      <c r="K44" s="25">
        <f t="shared" si="17"/>
        <v>7.8548732946788116E-2</v>
      </c>
      <c r="L44" s="25">
        <f t="shared" si="18"/>
        <v>2.4461899250820953E-2</v>
      </c>
      <c r="M44" s="25">
        <f t="shared" si="19"/>
        <v>0.50328383305106161</v>
      </c>
      <c r="N44" s="25">
        <f t="shared" si="20"/>
        <v>0.3245764306476624</v>
      </c>
      <c r="O44" s="25">
        <f t="shared" si="2"/>
        <v>0.6754235693523376</v>
      </c>
      <c r="P44" s="25">
        <f t="shared" si="3"/>
        <v>9.2076507207867128E-3</v>
      </c>
      <c r="Q44" s="25">
        <f t="shared" si="4"/>
        <v>9.3141611639060581E-2</v>
      </c>
      <c r="R44" s="25">
        <f t="shared" si="5"/>
        <v>0.11629551663722418</v>
      </c>
      <c r="S44" s="25">
        <f t="shared" si="6"/>
        <v>3.6217124128903912E-2</v>
      </c>
      <c r="T44" s="25">
        <f t="shared" si="7"/>
        <v>0.74513809687402466</v>
      </c>
      <c r="U44" s="25">
        <f t="shared" si="8"/>
        <v>1</v>
      </c>
      <c r="V44" s="6">
        <f t="shared" si="9"/>
        <v>9.2076507207867128E-3</v>
      </c>
      <c r="W44" s="6">
        <f t="shared" si="11"/>
        <v>9.3141611639060581E-2</v>
      </c>
      <c r="X44" s="6">
        <f t="shared" si="12"/>
        <v>0.11629551663722418</v>
      </c>
      <c r="Y44" s="6">
        <f t="shared" si="13"/>
        <v>3.6217124128903912E-2</v>
      </c>
      <c r="Z44" s="6">
        <f t="shared" si="14"/>
        <v>0.74513809687402466</v>
      </c>
      <c r="AA44" s="6">
        <f t="shared" si="10"/>
        <v>1</v>
      </c>
    </row>
    <row r="45" spans="1:27">
      <c r="A45" s="26" t="s">
        <v>1</v>
      </c>
      <c r="B45" s="2">
        <v>1992</v>
      </c>
      <c r="C45" s="6">
        <v>0.87323179538974138</v>
      </c>
      <c r="D45" s="6">
        <v>6.4845698073750224</v>
      </c>
      <c r="E45" s="6">
        <v>7.9768478060222856</v>
      </c>
      <c r="F45" s="6">
        <v>2.2360971902022109</v>
      </c>
      <c r="G45" s="6">
        <v>50.718347502103725</v>
      </c>
      <c r="H45" s="6">
        <v>31.710905898907022</v>
      </c>
      <c r="I45" s="25">
        <f t="shared" si="21"/>
        <v>8.732317953897414E-3</v>
      </c>
      <c r="J45" s="25">
        <f t="shared" si="16"/>
        <v>6.4845698073750221E-2</v>
      </c>
      <c r="K45" s="25">
        <f t="shared" si="17"/>
        <v>7.9768478060222858E-2</v>
      </c>
      <c r="L45" s="25">
        <f t="shared" si="18"/>
        <v>2.236097190202211E-2</v>
      </c>
      <c r="M45" s="25">
        <f t="shared" si="19"/>
        <v>0.50718347502103722</v>
      </c>
      <c r="N45" s="25">
        <f t="shared" si="20"/>
        <v>0.31710905898907021</v>
      </c>
      <c r="O45" s="25">
        <f t="shared" si="2"/>
        <v>0.68289094101092984</v>
      </c>
      <c r="P45" s="25">
        <f t="shared" si="3"/>
        <v>1.2787280412550752E-2</v>
      </c>
      <c r="Q45" s="25">
        <f t="shared" si="4"/>
        <v>9.4957619408092789E-2</v>
      </c>
      <c r="R45" s="25">
        <f t="shared" si="5"/>
        <v>0.11680998131581034</v>
      </c>
      <c r="S45" s="25">
        <f t="shared" si="6"/>
        <v>3.2744572462653616E-2</v>
      </c>
      <c r="T45" s="25">
        <f t="shared" si="7"/>
        <v>0.74270054640089245</v>
      </c>
      <c r="U45" s="25">
        <f t="shared" si="8"/>
        <v>1</v>
      </c>
      <c r="V45" s="6">
        <f t="shared" si="9"/>
        <v>1.2787280412550752E-2</v>
      </c>
      <c r="W45" s="6">
        <f t="shared" si="11"/>
        <v>9.4957619408092803E-2</v>
      </c>
      <c r="X45" s="6">
        <f t="shared" si="12"/>
        <v>0.11680998131581036</v>
      </c>
      <c r="Y45" s="6">
        <f t="shared" si="13"/>
        <v>3.2744572462653623E-2</v>
      </c>
      <c r="Z45" s="6">
        <f t="shared" si="14"/>
        <v>0.74270054640089245</v>
      </c>
      <c r="AA45" s="6">
        <f t="shared" si="10"/>
        <v>1</v>
      </c>
    </row>
    <row r="46" spans="1:27">
      <c r="A46" s="26" t="s">
        <v>1</v>
      </c>
      <c r="B46" s="2">
        <v>1993</v>
      </c>
      <c r="C46" s="6">
        <v>1.5143751325555233</v>
      </c>
      <c r="D46" s="6">
        <v>7.350636189505841</v>
      </c>
      <c r="E46" s="6">
        <v>8.1552504299072375</v>
      </c>
      <c r="F46" s="6">
        <v>2.3205273777011826</v>
      </c>
      <c r="G46" s="6">
        <v>45.422897506751532</v>
      </c>
      <c r="H46" s="6">
        <v>35.236313363578681</v>
      </c>
      <c r="I46" s="25">
        <f t="shared" si="21"/>
        <v>1.5143751325555233E-2</v>
      </c>
      <c r="J46" s="25">
        <f t="shared" si="16"/>
        <v>7.3506361895058409E-2</v>
      </c>
      <c r="K46" s="25">
        <f t="shared" si="17"/>
        <v>8.1552504299072376E-2</v>
      </c>
      <c r="L46" s="25">
        <f t="shared" si="18"/>
        <v>2.3205273777011825E-2</v>
      </c>
      <c r="M46" s="25">
        <f t="shared" si="19"/>
        <v>0.45422897506751531</v>
      </c>
      <c r="N46" s="25">
        <f t="shared" si="20"/>
        <v>0.35236313363578681</v>
      </c>
      <c r="O46" s="25">
        <f t="shared" si="2"/>
        <v>0.64763686636421314</v>
      </c>
      <c r="P46" s="25">
        <f t="shared" si="3"/>
        <v>2.3383090296528616E-2</v>
      </c>
      <c r="Q46" s="25">
        <f t="shared" si="4"/>
        <v>0.11349934772508836</v>
      </c>
      <c r="R46" s="25">
        <f t="shared" si="5"/>
        <v>0.12592319636913549</v>
      </c>
      <c r="S46" s="25">
        <f t="shared" si="6"/>
        <v>3.5830686889837766E-2</v>
      </c>
      <c r="T46" s="25">
        <f t="shared" si="7"/>
        <v>0.70136367871940974</v>
      </c>
      <c r="U46" s="25">
        <f t="shared" si="8"/>
        <v>1</v>
      </c>
      <c r="V46" s="6">
        <f t="shared" si="9"/>
        <v>2.3383090296528616E-2</v>
      </c>
      <c r="W46" s="6">
        <f t="shared" si="11"/>
        <v>0.11349934772508835</v>
      </c>
      <c r="X46" s="6">
        <f t="shared" si="12"/>
        <v>0.12592319636913549</v>
      </c>
      <c r="Y46" s="6">
        <f t="shared" si="13"/>
        <v>3.5830686889837766E-2</v>
      </c>
      <c r="Z46" s="6">
        <f t="shared" si="14"/>
        <v>0.70136367871940974</v>
      </c>
      <c r="AA46" s="6">
        <f t="shared" si="10"/>
        <v>1</v>
      </c>
    </row>
    <row r="47" spans="1:27">
      <c r="A47" s="26" t="s">
        <v>1</v>
      </c>
      <c r="B47" s="2">
        <v>1994</v>
      </c>
      <c r="C47" s="6">
        <v>1.4702806173125627</v>
      </c>
      <c r="D47" s="6">
        <v>7.497475840673987</v>
      </c>
      <c r="E47" s="6">
        <v>8.2630562596355865</v>
      </c>
      <c r="F47" s="6">
        <v>2.415667590380528</v>
      </c>
      <c r="G47" s="6">
        <v>44.664065013038005</v>
      </c>
      <c r="H47" s="6">
        <v>35.689454678959322</v>
      </c>
      <c r="I47" s="25">
        <f t="shared" si="21"/>
        <v>1.4702806173125627E-2</v>
      </c>
      <c r="J47" s="25">
        <f t="shared" si="16"/>
        <v>7.4974758406739866E-2</v>
      </c>
      <c r="K47" s="25">
        <f t="shared" si="17"/>
        <v>8.2630562596355872E-2</v>
      </c>
      <c r="L47" s="25">
        <f t="shared" si="18"/>
        <v>2.415667590380528E-2</v>
      </c>
      <c r="M47" s="25">
        <f t="shared" si="19"/>
        <v>0.44664065013038007</v>
      </c>
      <c r="N47" s="25">
        <f t="shared" si="20"/>
        <v>0.3568945467895932</v>
      </c>
      <c r="O47" s="25">
        <f t="shared" si="2"/>
        <v>0.64310545321040669</v>
      </c>
      <c r="P47" s="25">
        <f t="shared" si="3"/>
        <v>2.2862201058517953E-2</v>
      </c>
      <c r="Q47" s="25">
        <f t="shared" si="4"/>
        <v>0.11658237079543182</v>
      </c>
      <c r="R47" s="25">
        <f t="shared" si="5"/>
        <v>0.1284868013229572</v>
      </c>
      <c r="S47" s="25">
        <f t="shared" si="6"/>
        <v>3.7562542477620496E-2</v>
      </c>
      <c r="T47" s="25">
        <f t="shared" si="7"/>
        <v>0.69450608434547256</v>
      </c>
      <c r="U47" s="25">
        <f t="shared" si="8"/>
        <v>1</v>
      </c>
      <c r="V47" s="6">
        <f t="shared" si="9"/>
        <v>2.286220105851795E-2</v>
      </c>
      <c r="W47" s="6">
        <f t="shared" si="11"/>
        <v>0.11658237079543182</v>
      </c>
      <c r="X47" s="6">
        <f t="shared" si="12"/>
        <v>0.1284868013229572</v>
      </c>
      <c r="Y47" s="6">
        <f t="shared" si="13"/>
        <v>3.7562542477620489E-2</v>
      </c>
      <c r="Z47" s="6">
        <f t="shared" si="14"/>
        <v>0.69450608434547245</v>
      </c>
      <c r="AA47" s="6">
        <f t="shared" si="10"/>
        <v>0.99999999999999989</v>
      </c>
    </row>
    <row r="48" spans="1:27">
      <c r="A48" s="26" t="s">
        <v>1</v>
      </c>
      <c r="B48" s="2">
        <v>1995</v>
      </c>
      <c r="C48" s="6">
        <v>1.4195564549512636</v>
      </c>
      <c r="D48" s="6">
        <v>6.9753782043498536</v>
      </c>
      <c r="E48" s="6">
        <v>8.2930616452358752</v>
      </c>
      <c r="F48" s="6">
        <v>2.4002689778419182</v>
      </c>
      <c r="G48" s="6">
        <v>44.719877253393683</v>
      </c>
      <c r="H48" s="6">
        <v>36.191857464227404</v>
      </c>
      <c r="I48" s="25">
        <f t="shared" si="21"/>
        <v>1.4195564549512636E-2</v>
      </c>
      <c r="J48" s="25">
        <f t="shared" ref="J48:J111" si="22">D48/100</f>
        <v>6.9753782043498538E-2</v>
      </c>
      <c r="K48" s="25">
        <f t="shared" ref="K48:K111" si="23">E48/100</f>
        <v>8.2930616452358746E-2</v>
      </c>
      <c r="L48" s="25">
        <f t="shared" ref="L48:L111" si="24">F48/100</f>
        <v>2.400268977841918E-2</v>
      </c>
      <c r="M48" s="25">
        <f t="shared" ref="M48:M111" si="25">G48/100</f>
        <v>0.44719877253393681</v>
      </c>
      <c r="N48" s="25">
        <f t="shared" ref="N48:N111" si="26">H48/100</f>
        <v>0.36191857464227406</v>
      </c>
      <c r="O48" s="25">
        <f t="shared" si="2"/>
        <v>0.63808142535772594</v>
      </c>
      <c r="P48" s="25">
        <f t="shared" si="3"/>
        <v>2.2247261846799902E-2</v>
      </c>
      <c r="Q48" s="25">
        <f t="shared" si="4"/>
        <v>0.10931799496340558</v>
      </c>
      <c r="R48" s="25">
        <f t="shared" si="5"/>
        <v>0.12996870486531648</v>
      </c>
      <c r="S48" s="25">
        <f t="shared" si="6"/>
        <v>3.7616969910952376E-2</v>
      </c>
      <c r="T48" s="25">
        <f t="shared" si="7"/>
        <v>0.70084906841352557</v>
      </c>
      <c r="U48" s="25">
        <f t="shared" si="8"/>
        <v>0.99999999999999989</v>
      </c>
      <c r="V48" s="6">
        <f t="shared" si="9"/>
        <v>2.2247261846799902E-2</v>
      </c>
      <c r="W48" s="6">
        <f t="shared" si="11"/>
        <v>0.10931799496340558</v>
      </c>
      <c r="X48" s="6">
        <f t="shared" si="12"/>
        <v>0.12996870486531648</v>
      </c>
      <c r="Y48" s="6">
        <f t="shared" si="13"/>
        <v>3.7616969910952376E-2</v>
      </c>
      <c r="Z48" s="6">
        <f t="shared" si="14"/>
        <v>0.70084906841352557</v>
      </c>
      <c r="AA48" s="6">
        <f t="shared" si="10"/>
        <v>0.99999999999999989</v>
      </c>
    </row>
    <row r="49" spans="1:27">
      <c r="A49" s="26" t="s">
        <v>1</v>
      </c>
      <c r="B49" s="2">
        <v>1996</v>
      </c>
      <c r="C49" s="6">
        <v>1.3601147542030159</v>
      </c>
      <c r="D49" s="6">
        <v>7.2521717007180753</v>
      </c>
      <c r="E49" s="6">
        <v>8.2194155851389397</v>
      </c>
      <c r="F49" s="6">
        <v>2.5262887632881479</v>
      </c>
      <c r="G49" s="6">
        <v>44.412171501576239</v>
      </c>
      <c r="H49" s="6">
        <v>36.229837695075581</v>
      </c>
      <c r="I49" s="25">
        <f t="shared" si="21"/>
        <v>1.3601147542030158E-2</v>
      </c>
      <c r="J49" s="25">
        <f t="shared" si="22"/>
        <v>7.2521717007180755E-2</v>
      </c>
      <c r="K49" s="25">
        <f t="shared" si="23"/>
        <v>8.2194155851389394E-2</v>
      </c>
      <c r="L49" s="25">
        <f t="shared" si="24"/>
        <v>2.5262887632881478E-2</v>
      </c>
      <c r="M49" s="25">
        <f t="shared" si="25"/>
        <v>0.44412171501576236</v>
      </c>
      <c r="N49" s="25">
        <f t="shared" si="26"/>
        <v>0.36229837695075578</v>
      </c>
      <c r="O49" s="25">
        <f t="shared" si="2"/>
        <v>0.63770162304924416</v>
      </c>
      <c r="P49" s="25">
        <f t="shared" si="3"/>
        <v>2.132838783911933E-2</v>
      </c>
      <c r="Q49" s="25">
        <f t="shared" si="4"/>
        <v>0.11372358856546384</v>
      </c>
      <c r="R49" s="25">
        <f t="shared" si="5"/>
        <v>0.12889124455786785</v>
      </c>
      <c r="S49" s="25">
        <f t="shared" si="6"/>
        <v>3.9615529770935902E-2</v>
      </c>
      <c r="T49" s="25">
        <f t="shared" si="7"/>
        <v>0.69644124926661299</v>
      </c>
      <c r="U49" s="25">
        <f t="shared" si="8"/>
        <v>1</v>
      </c>
      <c r="V49" s="6">
        <f t="shared" si="9"/>
        <v>2.1328387839119327E-2</v>
      </c>
      <c r="W49" s="6">
        <f t="shared" si="11"/>
        <v>0.11372358856546383</v>
      </c>
      <c r="X49" s="6">
        <f t="shared" si="12"/>
        <v>0.12889124455786785</v>
      </c>
      <c r="Y49" s="6">
        <f t="shared" si="13"/>
        <v>3.9615529770935902E-2</v>
      </c>
      <c r="Z49" s="6">
        <f t="shared" si="14"/>
        <v>0.69644124926661299</v>
      </c>
      <c r="AA49" s="6">
        <f t="shared" si="10"/>
        <v>1</v>
      </c>
    </row>
    <row r="50" spans="1:27">
      <c r="A50" s="26" t="s">
        <v>1</v>
      </c>
      <c r="B50" s="2">
        <v>1997</v>
      </c>
      <c r="C50" s="6">
        <v>1.1669542701817754</v>
      </c>
      <c r="D50" s="6">
        <v>8.0786151009613594</v>
      </c>
      <c r="E50" s="6">
        <v>8.4740628586634301</v>
      </c>
      <c r="F50" s="6">
        <v>2.196064883739588</v>
      </c>
      <c r="G50" s="6">
        <v>41.655245782632008</v>
      </c>
      <c r="H50" s="6">
        <v>38.42905710382184</v>
      </c>
      <c r="I50" s="25">
        <f t="shared" si="21"/>
        <v>1.1669542701817755E-2</v>
      </c>
      <c r="J50" s="25">
        <f t="shared" si="22"/>
        <v>8.0786151009613588E-2</v>
      </c>
      <c r="K50" s="25">
        <f t="shared" si="23"/>
        <v>8.4740628586634295E-2</v>
      </c>
      <c r="L50" s="25">
        <f t="shared" si="24"/>
        <v>2.1960648837395881E-2</v>
      </c>
      <c r="M50" s="25">
        <f t="shared" si="25"/>
        <v>0.41655245782632006</v>
      </c>
      <c r="N50" s="25">
        <f t="shared" si="26"/>
        <v>0.3842905710382184</v>
      </c>
      <c r="O50" s="25">
        <f t="shared" si="2"/>
        <v>0.6157094289617816</v>
      </c>
      <c r="P50" s="25">
        <f t="shared" si="3"/>
        <v>1.895300307727155E-2</v>
      </c>
      <c r="Q50" s="25">
        <f t="shared" si="4"/>
        <v>0.13120824078630142</v>
      </c>
      <c r="R50" s="25">
        <f t="shared" si="5"/>
        <v>0.13763087683994901</v>
      </c>
      <c r="S50" s="25">
        <f t="shared" si="6"/>
        <v>3.5667228410690824E-2</v>
      </c>
      <c r="T50" s="25">
        <f t="shared" si="7"/>
        <v>0.67654065088578719</v>
      </c>
      <c r="U50" s="25">
        <f t="shared" si="8"/>
        <v>1</v>
      </c>
      <c r="V50" s="6">
        <f t="shared" si="9"/>
        <v>1.895300307727155E-2</v>
      </c>
      <c r="W50" s="6">
        <f t="shared" si="11"/>
        <v>0.13120824078630142</v>
      </c>
      <c r="X50" s="6">
        <f t="shared" si="12"/>
        <v>0.13763087683994901</v>
      </c>
      <c r="Y50" s="6">
        <f t="shared" si="13"/>
        <v>3.5667228410690824E-2</v>
      </c>
      <c r="Z50" s="6">
        <f t="shared" si="14"/>
        <v>0.67654065088578719</v>
      </c>
      <c r="AA50" s="6">
        <f t="shared" si="10"/>
        <v>1</v>
      </c>
    </row>
    <row r="51" spans="1:27">
      <c r="A51" s="26" t="s">
        <v>1</v>
      </c>
      <c r="B51" s="2">
        <v>1998</v>
      </c>
      <c r="C51" s="6">
        <v>1.2382186782276212</v>
      </c>
      <c r="D51" s="6">
        <v>9.0064363680716202</v>
      </c>
      <c r="E51" s="6">
        <v>8.4503627108868571</v>
      </c>
      <c r="F51" s="6">
        <v>1.8453914191719569</v>
      </c>
      <c r="G51" s="6">
        <v>42.661720939100405</v>
      </c>
      <c r="H51" s="6">
        <v>36.797869884541548</v>
      </c>
      <c r="I51" s="25">
        <f t="shared" si="21"/>
        <v>1.2382186782276212E-2</v>
      </c>
      <c r="J51" s="25">
        <f t="shared" si="22"/>
        <v>9.00643636807162E-2</v>
      </c>
      <c r="K51" s="25">
        <f t="shared" si="23"/>
        <v>8.4503627108868565E-2</v>
      </c>
      <c r="L51" s="25">
        <f t="shared" si="24"/>
        <v>1.8453914191719569E-2</v>
      </c>
      <c r="M51" s="25">
        <f t="shared" si="25"/>
        <v>0.42661720939100406</v>
      </c>
      <c r="N51" s="25">
        <f t="shared" si="26"/>
        <v>0.36797869884541545</v>
      </c>
      <c r="O51" s="25">
        <f t="shared" si="2"/>
        <v>0.63202130115458466</v>
      </c>
      <c r="P51" s="25">
        <f t="shared" si="3"/>
        <v>1.9591407377656852E-2</v>
      </c>
      <c r="Q51" s="25">
        <f t="shared" si="4"/>
        <v>0.14250210161617252</v>
      </c>
      <c r="R51" s="25">
        <f t="shared" si="5"/>
        <v>0.13370376434227177</v>
      </c>
      <c r="S51" s="25">
        <f t="shared" si="6"/>
        <v>2.9198247207819928E-2</v>
      </c>
      <c r="T51" s="25">
        <f t="shared" si="7"/>
        <v>0.67500447945607889</v>
      </c>
      <c r="U51" s="25">
        <f t="shared" si="8"/>
        <v>1</v>
      </c>
      <c r="V51" s="6">
        <f t="shared" si="9"/>
        <v>1.9591407377656855E-2</v>
      </c>
      <c r="W51" s="6">
        <f t="shared" si="11"/>
        <v>0.14250210161617255</v>
      </c>
      <c r="X51" s="6">
        <f t="shared" si="12"/>
        <v>0.13370376434227177</v>
      </c>
      <c r="Y51" s="6">
        <f t="shared" si="13"/>
        <v>2.9198247207819931E-2</v>
      </c>
      <c r="Z51" s="6">
        <f t="shared" si="14"/>
        <v>0.675004479456079</v>
      </c>
      <c r="AA51" s="6">
        <f t="shared" si="10"/>
        <v>1</v>
      </c>
    </row>
    <row r="52" spans="1:27">
      <c r="A52" s="26" t="s">
        <v>1</v>
      </c>
      <c r="B52" s="2">
        <v>1999</v>
      </c>
      <c r="C52" s="6">
        <v>1.3533219965312191</v>
      </c>
      <c r="D52" s="6">
        <v>9.6690863015873756</v>
      </c>
      <c r="E52" s="6">
        <v>8.4105663333969272</v>
      </c>
      <c r="F52" s="6">
        <v>1.9179524835986856</v>
      </c>
      <c r="G52" s="6">
        <v>43.845696903531994</v>
      </c>
      <c r="H52" s="6">
        <v>34.803375981353796</v>
      </c>
      <c r="I52" s="25">
        <f t="shared" si="21"/>
        <v>1.353321996531219E-2</v>
      </c>
      <c r="J52" s="25">
        <f t="shared" si="22"/>
        <v>9.6690863015873763E-2</v>
      </c>
      <c r="K52" s="25">
        <f t="shared" si="23"/>
        <v>8.4105663333969266E-2</v>
      </c>
      <c r="L52" s="25">
        <f t="shared" si="24"/>
        <v>1.9179524835986856E-2</v>
      </c>
      <c r="M52" s="25">
        <f t="shared" si="25"/>
        <v>0.43845696903531994</v>
      </c>
      <c r="N52" s="25">
        <f t="shared" si="26"/>
        <v>0.34803375981353796</v>
      </c>
      <c r="O52" s="25">
        <f t="shared" si="2"/>
        <v>0.65196624018646199</v>
      </c>
      <c r="P52" s="25">
        <f t="shared" si="3"/>
        <v>2.0757547141461951E-2</v>
      </c>
      <c r="Q52" s="25">
        <f t="shared" si="4"/>
        <v>0.14830654879955169</v>
      </c>
      <c r="R52" s="25">
        <f t="shared" si="5"/>
        <v>0.12900309578900143</v>
      </c>
      <c r="S52" s="25">
        <f t="shared" si="6"/>
        <v>2.9417972363878109E-2</v>
      </c>
      <c r="T52" s="25">
        <f t="shared" si="7"/>
        <v>0.67251483590610683</v>
      </c>
      <c r="U52" s="25">
        <f t="shared" si="8"/>
        <v>1</v>
      </c>
      <c r="V52" s="6">
        <f t="shared" si="9"/>
        <v>2.0757547141461951E-2</v>
      </c>
      <c r="W52" s="6">
        <f t="shared" si="11"/>
        <v>0.14830654879955169</v>
      </c>
      <c r="X52" s="6">
        <f t="shared" si="12"/>
        <v>0.12900309578900143</v>
      </c>
      <c r="Y52" s="6">
        <f t="shared" si="13"/>
        <v>2.9417972363878109E-2</v>
      </c>
      <c r="Z52" s="6">
        <f t="shared" si="14"/>
        <v>0.67251483590610683</v>
      </c>
      <c r="AA52" s="6">
        <f t="shared" si="10"/>
        <v>1</v>
      </c>
    </row>
    <row r="53" spans="1:27">
      <c r="A53" s="26" t="s">
        <v>1</v>
      </c>
      <c r="B53" s="2">
        <v>2000</v>
      </c>
      <c r="C53" s="6">
        <v>1.567419491578333</v>
      </c>
      <c r="D53" s="6">
        <v>9.8748055536282919</v>
      </c>
      <c r="E53" s="6">
        <v>8.386541021723346</v>
      </c>
      <c r="F53" s="6">
        <v>2.1464097904071378</v>
      </c>
      <c r="G53" s="6">
        <v>43.672318885787185</v>
      </c>
      <c r="H53" s="6">
        <v>34.352505256875709</v>
      </c>
      <c r="I53" s="25">
        <f t="shared" si="21"/>
        <v>1.567419491578333E-2</v>
      </c>
      <c r="J53" s="25">
        <f t="shared" si="22"/>
        <v>9.8748055536282922E-2</v>
      </c>
      <c r="K53" s="25">
        <f t="shared" si="23"/>
        <v>8.3865410217233455E-2</v>
      </c>
      <c r="L53" s="25">
        <f t="shared" si="24"/>
        <v>2.1464097904071378E-2</v>
      </c>
      <c r="M53" s="25">
        <f t="shared" si="25"/>
        <v>0.43672318885787187</v>
      </c>
      <c r="N53" s="25">
        <f t="shared" si="26"/>
        <v>0.34352505256875709</v>
      </c>
      <c r="O53" s="25">
        <f t="shared" si="2"/>
        <v>0.65647494743124302</v>
      </c>
      <c r="P53" s="25">
        <f t="shared" si="3"/>
        <v>2.3876303242211679E-2</v>
      </c>
      <c r="Q53" s="25">
        <f t="shared" si="4"/>
        <v>0.15042166639059057</v>
      </c>
      <c r="R53" s="25">
        <f t="shared" si="5"/>
        <v>0.12775112065646227</v>
      </c>
      <c r="S53" s="25">
        <f t="shared" si="6"/>
        <v>3.269598937180989E-2</v>
      </c>
      <c r="T53" s="25">
        <f t="shared" si="7"/>
        <v>0.66525492033892553</v>
      </c>
      <c r="U53" s="25">
        <f t="shared" si="8"/>
        <v>1</v>
      </c>
      <c r="V53" s="6">
        <f t="shared" si="9"/>
        <v>2.3876303242211683E-2</v>
      </c>
      <c r="W53" s="6">
        <f t="shared" si="11"/>
        <v>0.1504216663905906</v>
      </c>
      <c r="X53" s="6">
        <f t="shared" si="12"/>
        <v>0.12775112065646227</v>
      </c>
      <c r="Y53" s="6">
        <f t="shared" si="13"/>
        <v>3.2695989371809897E-2</v>
      </c>
      <c r="Z53" s="6">
        <f t="shared" si="14"/>
        <v>0.66525492033892553</v>
      </c>
      <c r="AA53" s="6">
        <f t="shared" si="10"/>
        <v>1</v>
      </c>
    </row>
    <row r="54" spans="1:27">
      <c r="A54" s="26" t="s">
        <v>1</v>
      </c>
      <c r="B54" s="2">
        <v>2001</v>
      </c>
      <c r="C54" s="6">
        <v>1.8991839266991168</v>
      </c>
      <c r="D54" s="6">
        <v>10.173230466319197</v>
      </c>
      <c r="E54" s="6">
        <v>8.0615973150385969</v>
      </c>
      <c r="F54" s="6">
        <v>2.0318813342642859</v>
      </c>
      <c r="G54" s="6">
        <v>41.810319388209059</v>
      </c>
      <c r="H54" s="6">
        <v>36.023787569469732</v>
      </c>
      <c r="I54" s="25">
        <f t="shared" si="21"/>
        <v>1.8991839266991169E-2</v>
      </c>
      <c r="J54" s="25">
        <f t="shared" si="22"/>
        <v>0.10173230466319197</v>
      </c>
      <c r="K54" s="25">
        <f t="shared" si="23"/>
        <v>8.0615973150385975E-2</v>
      </c>
      <c r="L54" s="25">
        <f t="shared" si="24"/>
        <v>2.031881334264286E-2</v>
      </c>
      <c r="M54" s="25">
        <f t="shared" si="25"/>
        <v>0.41810319388209061</v>
      </c>
      <c r="N54" s="25">
        <f t="shared" si="26"/>
        <v>0.36023787569469734</v>
      </c>
      <c r="O54" s="25">
        <f t="shared" si="2"/>
        <v>0.63976212430530255</v>
      </c>
      <c r="P54" s="25">
        <f t="shared" si="3"/>
        <v>2.9685782489255373E-2</v>
      </c>
      <c r="Q54" s="25">
        <f t="shared" si="4"/>
        <v>0.15901582916253421</v>
      </c>
      <c r="R54" s="25">
        <f t="shared" si="5"/>
        <v>0.12600929327900476</v>
      </c>
      <c r="S54" s="25">
        <f t="shared" si="6"/>
        <v>3.1759950410797474E-2</v>
      </c>
      <c r="T54" s="25">
        <f t="shared" si="7"/>
        <v>0.65352914465840817</v>
      </c>
      <c r="U54" s="25">
        <f t="shared" si="8"/>
        <v>1</v>
      </c>
      <c r="V54" s="6">
        <f t="shared" si="9"/>
        <v>2.9685782489255366E-2</v>
      </c>
      <c r="W54" s="6">
        <f t="shared" si="11"/>
        <v>0.15901582916253421</v>
      </c>
      <c r="X54" s="6">
        <f t="shared" si="12"/>
        <v>0.12600929327900476</v>
      </c>
      <c r="Y54" s="6">
        <f t="shared" si="13"/>
        <v>3.1759950410797474E-2</v>
      </c>
      <c r="Z54" s="6">
        <f t="shared" si="14"/>
        <v>0.65352914465840817</v>
      </c>
      <c r="AA54" s="6">
        <f t="shared" si="10"/>
        <v>1</v>
      </c>
    </row>
    <row r="55" spans="1:27">
      <c r="A55" s="26" t="s">
        <v>1</v>
      </c>
      <c r="B55" s="2">
        <v>2002</v>
      </c>
      <c r="C55" s="6">
        <v>2.2402302670601206</v>
      </c>
      <c r="D55" s="6">
        <v>10.029448366358196</v>
      </c>
      <c r="E55" s="6">
        <v>8.0350816598368606</v>
      </c>
      <c r="F55" s="6">
        <v>1.8745503632291667</v>
      </c>
      <c r="G55" s="6">
        <v>41.430526150349507</v>
      </c>
      <c r="H55" s="6">
        <v>36.390163193166153</v>
      </c>
      <c r="I55" s="25">
        <f t="shared" si="21"/>
        <v>2.2402302670601205E-2</v>
      </c>
      <c r="J55" s="25">
        <f t="shared" si="22"/>
        <v>0.10029448366358196</v>
      </c>
      <c r="K55" s="25">
        <f t="shared" si="23"/>
        <v>8.035081659836861E-2</v>
      </c>
      <c r="L55" s="25">
        <f t="shared" si="24"/>
        <v>1.8745503632291667E-2</v>
      </c>
      <c r="M55" s="25">
        <f t="shared" si="25"/>
        <v>0.41430526150349506</v>
      </c>
      <c r="N55" s="25">
        <f t="shared" si="26"/>
        <v>0.36390163193166153</v>
      </c>
      <c r="O55" s="25">
        <f t="shared" si="2"/>
        <v>0.63609836806833853</v>
      </c>
      <c r="P55" s="25">
        <f t="shared" si="3"/>
        <v>3.5218299236690447E-2</v>
      </c>
      <c r="Q55" s="25">
        <f t="shared" si="4"/>
        <v>0.15767134251287204</v>
      </c>
      <c r="R55" s="25">
        <f t="shared" si="5"/>
        <v>0.12631822471479162</v>
      </c>
      <c r="S55" s="25">
        <f t="shared" si="6"/>
        <v>2.9469504361749541E-2</v>
      </c>
      <c r="T55" s="25">
        <f t="shared" si="7"/>
        <v>0.65132262917389627</v>
      </c>
      <c r="U55" s="25">
        <f t="shared" si="8"/>
        <v>1</v>
      </c>
      <c r="V55" s="6">
        <f t="shared" si="9"/>
        <v>3.5218299236690447E-2</v>
      </c>
      <c r="W55" s="6">
        <f t="shared" si="11"/>
        <v>0.15767134251287207</v>
      </c>
      <c r="X55" s="6">
        <f t="shared" si="12"/>
        <v>0.12631822471479162</v>
      </c>
      <c r="Y55" s="6">
        <f t="shared" si="13"/>
        <v>2.9469504361749541E-2</v>
      </c>
      <c r="Z55" s="6">
        <f t="shared" si="14"/>
        <v>0.65132262917389627</v>
      </c>
      <c r="AA55" s="6">
        <f t="shared" si="10"/>
        <v>1</v>
      </c>
    </row>
    <row r="56" spans="1:27">
      <c r="A56" s="26" t="s">
        <v>1</v>
      </c>
      <c r="B56" s="2">
        <v>2003</v>
      </c>
      <c r="C56" s="6">
        <v>2.7471842432933373</v>
      </c>
      <c r="D56" s="6">
        <v>8.7801079860384963</v>
      </c>
      <c r="E56" s="6">
        <v>8.1314843091122313</v>
      </c>
      <c r="F56" s="6">
        <v>1.7302793334678803</v>
      </c>
      <c r="G56" s="6">
        <v>42.569094175622894</v>
      </c>
      <c r="H56" s="6">
        <v>36.041849952465164</v>
      </c>
      <c r="I56" s="25">
        <f t="shared" si="21"/>
        <v>2.7471842432933373E-2</v>
      </c>
      <c r="J56" s="25">
        <f t="shared" si="22"/>
        <v>8.7801079860384962E-2</v>
      </c>
      <c r="K56" s="25">
        <f t="shared" si="23"/>
        <v>8.1314843091122316E-2</v>
      </c>
      <c r="L56" s="25">
        <f t="shared" si="24"/>
        <v>1.7302793334678802E-2</v>
      </c>
      <c r="M56" s="25">
        <f t="shared" si="25"/>
        <v>0.42569094175622896</v>
      </c>
      <c r="N56" s="25">
        <f t="shared" si="26"/>
        <v>0.36041849952465166</v>
      </c>
      <c r="O56" s="25">
        <f t="shared" si="2"/>
        <v>0.63958150047534845</v>
      </c>
      <c r="P56" s="25">
        <f t="shared" si="3"/>
        <v>4.2952840900676158E-2</v>
      </c>
      <c r="Q56" s="25">
        <f t="shared" si="4"/>
        <v>0.13727895474639218</v>
      </c>
      <c r="R56" s="25">
        <f t="shared" si="5"/>
        <v>0.1271375782925048</v>
      </c>
      <c r="S56" s="25">
        <f t="shared" si="6"/>
        <v>2.7053304890493325E-2</v>
      </c>
      <c r="T56" s="25">
        <f t="shared" si="7"/>
        <v>0.66557732116993351</v>
      </c>
      <c r="U56" s="25">
        <f t="shared" si="8"/>
        <v>1</v>
      </c>
      <c r="V56" s="6">
        <f t="shared" si="9"/>
        <v>4.2952840900676165E-2</v>
      </c>
      <c r="W56" s="6">
        <f t="shared" si="11"/>
        <v>0.13727895474639218</v>
      </c>
      <c r="X56" s="6">
        <f t="shared" si="12"/>
        <v>0.12713757829250483</v>
      </c>
      <c r="Y56" s="6">
        <f t="shared" si="13"/>
        <v>2.7053304890493325E-2</v>
      </c>
      <c r="Z56" s="6">
        <f t="shared" si="14"/>
        <v>0.66557732116993362</v>
      </c>
      <c r="AA56" s="6">
        <f t="shared" si="10"/>
        <v>1.0000000000000002</v>
      </c>
    </row>
    <row r="57" spans="1:27">
      <c r="A57" s="26" t="s">
        <v>1</v>
      </c>
      <c r="B57" s="2">
        <v>2004</v>
      </c>
      <c r="C57" s="6">
        <v>2.8317810515808901</v>
      </c>
      <c r="D57" s="6">
        <v>8.5030122121749194</v>
      </c>
      <c r="E57" s="6">
        <v>7.7739178512131373</v>
      </c>
      <c r="F57" s="6">
        <v>1.7601940234507847</v>
      </c>
      <c r="G57" s="6">
        <v>42.506980578762978</v>
      </c>
      <c r="H57" s="6">
        <v>36.624114282817295</v>
      </c>
      <c r="I57" s="25">
        <f t="shared" si="21"/>
        <v>2.8317810515808901E-2</v>
      </c>
      <c r="J57" s="25">
        <f t="shared" si="22"/>
        <v>8.5030122121749194E-2</v>
      </c>
      <c r="K57" s="25">
        <f t="shared" si="23"/>
        <v>7.7739178512131371E-2</v>
      </c>
      <c r="L57" s="25">
        <f t="shared" si="24"/>
        <v>1.7601940234507847E-2</v>
      </c>
      <c r="M57" s="25">
        <f t="shared" si="25"/>
        <v>0.42506980578762976</v>
      </c>
      <c r="N57" s="25">
        <f t="shared" si="26"/>
        <v>0.36624114282817294</v>
      </c>
      <c r="O57" s="25">
        <f t="shared" si="2"/>
        <v>0.63375885717182712</v>
      </c>
      <c r="P57" s="25">
        <f t="shared" si="3"/>
        <v>4.468231125349191E-2</v>
      </c>
      <c r="Q57" s="25">
        <f t="shared" si="4"/>
        <v>0.13416794283743716</v>
      </c>
      <c r="R57" s="25">
        <f t="shared" si="5"/>
        <v>0.12266365610895821</v>
      </c>
      <c r="S57" s="25">
        <f t="shared" si="6"/>
        <v>2.7773876507315685E-2</v>
      </c>
      <c r="T57" s="25">
        <f t="shared" si="7"/>
        <v>0.67071221329279695</v>
      </c>
      <c r="U57" s="25">
        <f t="shared" si="8"/>
        <v>0.99999999999999989</v>
      </c>
      <c r="V57" s="6">
        <f t="shared" si="9"/>
        <v>4.468231125349191E-2</v>
      </c>
      <c r="W57" s="6">
        <f t="shared" si="11"/>
        <v>0.13416794283743716</v>
      </c>
      <c r="X57" s="6">
        <f t="shared" si="12"/>
        <v>0.12266365610895823</v>
      </c>
      <c r="Y57" s="6">
        <f t="shared" si="13"/>
        <v>2.7773876507315689E-2</v>
      </c>
      <c r="Z57" s="6">
        <f t="shared" si="14"/>
        <v>0.67071221329279695</v>
      </c>
      <c r="AA57" s="6">
        <f t="shared" si="10"/>
        <v>1</v>
      </c>
    </row>
    <row r="58" spans="1:27">
      <c r="A58" s="26" t="s">
        <v>1</v>
      </c>
      <c r="B58" s="2">
        <v>2005</v>
      </c>
      <c r="C58" s="6">
        <v>2.6841270286496339</v>
      </c>
      <c r="D58" s="6">
        <v>8.4038759928712672</v>
      </c>
      <c r="E58" s="6">
        <v>7.6230028162063794</v>
      </c>
      <c r="F58" s="6">
        <v>1.6721234675516141</v>
      </c>
      <c r="G58" s="6">
        <v>42.300809121429914</v>
      </c>
      <c r="H58" s="6">
        <v>37.316061573291208</v>
      </c>
      <c r="I58" s="25">
        <f t="shared" si="21"/>
        <v>2.6841270286496341E-2</v>
      </c>
      <c r="J58" s="25">
        <f t="shared" si="22"/>
        <v>8.4038759928712667E-2</v>
      </c>
      <c r="K58" s="25">
        <f t="shared" si="23"/>
        <v>7.6230028162063798E-2</v>
      </c>
      <c r="L58" s="25">
        <f t="shared" si="24"/>
        <v>1.6721234675516141E-2</v>
      </c>
      <c r="M58" s="25">
        <f t="shared" si="25"/>
        <v>0.42300809121429916</v>
      </c>
      <c r="N58" s="25">
        <f t="shared" si="26"/>
        <v>0.37316061573291209</v>
      </c>
      <c r="O58" s="25">
        <f t="shared" si="2"/>
        <v>0.62683938426708807</v>
      </c>
      <c r="P58" s="25">
        <f t="shared" si="3"/>
        <v>4.2820012526621376E-2</v>
      </c>
      <c r="Q58" s="25">
        <f t="shared" si="4"/>
        <v>0.13406745338277093</v>
      </c>
      <c r="R58" s="25">
        <f t="shared" si="5"/>
        <v>0.12161014460058747</v>
      </c>
      <c r="S58" s="25">
        <f t="shared" si="6"/>
        <v>2.6675469179504269E-2</v>
      </c>
      <c r="T58" s="25">
        <f t="shared" si="7"/>
        <v>0.67482692031051605</v>
      </c>
      <c r="U58" s="25">
        <f t="shared" si="8"/>
        <v>1</v>
      </c>
      <c r="V58" s="6">
        <f t="shared" si="9"/>
        <v>4.2820012526621383E-2</v>
      </c>
      <c r="W58" s="6">
        <f t="shared" si="11"/>
        <v>0.13406745338277096</v>
      </c>
      <c r="X58" s="6">
        <f t="shared" si="12"/>
        <v>0.1216101446005875</v>
      </c>
      <c r="Y58" s="6">
        <f t="shared" si="13"/>
        <v>2.6675469179504273E-2</v>
      </c>
      <c r="Z58" s="6">
        <f t="shared" si="14"/>
        <v>0.67482692031051617</v>
      </c>
      <c r="AA58" s="6">
        <f t="shared" si="10"/>
        <v>1.0000000000000002</v>
      </c>
    </row>
    <row r="59" spans="1:27">
      <c r="A59" s="26" t="s">
        <v>1</v>
      </c>
      <c r="B59" s="2">
        <v>2006</v>
      </c>
      <c r="C59" s="6">
        <v>3.1136076493355973</v>
      </c>
      <c r="D59" s="6">
        <v>8.2788040359085908</v>
      </c>
      <c r="E59" s="6">
        <v>7.345107666618059</v>
      </c>
      <c r="F59" s="6">
        <v>1.6008488751141385</v>
      </c>
      <c r="G59" s="6">
        <v>42.022255738193806</v>
      </c>
      <c r="H59" s="6">
        <v>37.639376034829816</v>
      </c>
      <c r="I59" s="25">
        <f t="shared" si="21"/>
        <v>3.1136076493355973E-2</v>
      </c>
      <c r="J59" s="25">
        <f t="shared" si="22"/>
        <v>8.2788040359085907E-2</v>
      </c>
      <c r="K59" s="25">
        <f t="shared" si="23"/>
        <v>7.3451076666180587E-2</v>
      </c>
      <c r="L59" s="25">
        <f t="shared" si="24"/>
        <v>1.6008488751141386E-2</v>
      </c>
      <c r="M59" s="25">
        <f t="shared" si="25"/>
        <v>0.42022255738193803</v>
      </c>
      <c r="N59" s="25">
        <f t="shared" si="26"/>
        <v>0.37639376034829813</v>
      </c>
      <c r="O59" s="25">
        <f t="shared" si="2"/>
        <v>0.62360623965170192</v>
      </c>
      <c r="P59" s="25">
        <f t="shared" si="3"/>
        <v>4.9929065031078218E-2</v>
      </c>
      <c r="Q59" s="25">
        <f t="shared" si="4"/>
        <v>0.13275691469239448</v>
      </c>
      <c r="R59" s="25">
        <f t="shared" si="5"/>
        <v>0.11778438379193361</v>
      </c>
      <c r="S59" s="25">
        <f t="shared" si="6"/>
        <v>2.5670828374139563E-2</v>
      </c>
      <c r="T59" s="25">
        <f t="shared" si="7"/>
        <v>0.67385880811045407</v>
      </c>
      <c r="U59" s="25">
        <f t="shared" si="8"/>
        <v>1</v>
      </c>
      <c r="V59" s="6">
        <f t="shared" si="9"/>
        <v>4.9929065031078218E-2</v>
      </c>
      <c r="W59" s="6">
        <f t="shared" si="11"/>
        <v>0.13275691469239448</v>
      </c>
      <c r="X59" s="6">
        <f t="shared" si="12"/>
        <v>0.11778438379193362</v>
      </c>
      <c r="Y59" s="6">
        <f t="shared" si="13"/>
        <v>2.5670828374139566E-2</v>
      </c>
      <c r="Z59" s="6">
        <f t="shared" si="14"/>
        <v>0.67385880811045418</v>
      </c>
      <c r="AA59" s="6">
        <f t="shared" si="10"/>
        <v>1</v>
      </c>
    </row>
    <row r="60" spans="1:27">
      <c r="A60" s="26" t="s">
        <v>1</v>
      </c>
      <c r="B60" s="9">
        <v>2007</v>
      </c>
      <c r="C60" s="6">
        <v>3.1136076493355973</v>
      </c>
      <c r="D60" s="6">
        <v>8.2788040359085908</v>
      </c>
      <c r="E60" s="6">
        <v>7.345107666618059</v>
      </c>
      <c r="F60" s="6">
        <v>1.6008488751141385</v>
      </c>
      <c r="G60" s="6">
        <v>42.022255738193806</v>
      </c>
      <c r="H60" s="6">
        <v>37.639376034829816</v>
      </c>
      <c r="I60" s="25">
        <f t="shared" si="21"/>
        <v>3.1136076493355973E-2</v>
      </c>
      <c r="J60" s="25">
        <f t="shared" si="22"/>
        <v>8.2788040359085907E-2</v>
      </c>
      <c r="K60" s="25">
        <f t="shared" si="23"/>
        <v>7.3451076666180587E-2</v>
      </c>
      <c r="L60" s="25">
        <f t="shared" si="24"/>
        <v>1.6008488751141386E-2</v>
      </c>
      <c r="M60" s="25">
        <f t="shared" si="25"/>
        <v>0.42022255738193803</v>
      </c>
      <c r="N60" s="25">
        <f t="shared" si="26"/>
        <v>0.37639376034829813</v>
      </c>
      <c r="O60" s="25">
        <f t="shared" si="2"/>
        <v>0.62360623965170192</v>
      </c>
      <c r="P60" s="25">
        <f t="shared" si="3"/>
        <v>4.9929065031078218E-2</v>
      </c>
      <c r="Q60" s="25">
        <f t="shared" si="4"/>
        <v>0.13275691469239448</v>
      </c>
      <c r="R60" s="25">
        <f t="shared" si="5"/>
        <v>0.11778438379193361</v>
      </c>
      <c r="S60" s="25">
        <f t="shared" si="6"/>
        <v>2.5670828374139563E-2</v>
      </c>
      <c r="T60" s="25">
        <f t="shared" si="7"/>
        <v>0.67385880811045407</v>
      </c>
      <c r="U60" s="25">
        <f t="shared" si="8"/>
        <v>1</v>
      </c>
      <c r="V60" s="6">
        <f t="shared" si="9"/>
        <v>4.9929065031078218E-2</v>
      </c>
      <c r="W60" s="6">
        <f t="shared" si="11"/>
        <v>0.13275691469239448</v>
      </c>
      <c r="X60" s="6">
        <f t="shared" si="12"/>
        <v>0.11778438379193362</v>
      </c>
      <c r="Y60" s="6">
        <f t="shared" si="13"/>
        <v>2.5670828374139566E-2</v>
      </c>
      <c r="Z60" s="6">
        <f t="shared" si="14"/>
        <v>0.67385880811045418</v>
      </c>
      <c r="AA60" s="6">
        <f t="shared" si="10"/>
        <v>1</v>
      </c>
    </row>
    <row r="61" spans="1:27">
      <c r="A61" s="26" t="s">
        <v>1</v>
      </c>
      <c r="B61" s="9">
        <v>2008</v>
      </c>
      <c r="C61" s="6">
        <v>3.1136076493355973</v>
      </c>
      <c r="D61" s="6">
        <v>8.2788040359085908</v>
      </c>
      <c r="E61" s="6">
        <v>7.345107666618059</v>
      </c>
      <c r="F61" s="6">
        <v>1.6008488751141385</v>
      </c>
      <c r="G61" s="6">
        <v>42.022255738193806</v>
      </c>
      <c r="H61" s="6">
        <v>37.639376034829816</v>
      </c>
      <c r="I61" s="25">
        <f t="shared" si="21"/>
        <v>3.1136076493355973E-2</v>
      </c>
      <c r="J61" s="25">
        <f t="shared" si="22"/>
        <v>8.2788040359085907E-2</v>
      </c>
      <c r="K61" s="25">
        <f t="shared" si="23"/>
        <v>7.3451076666180587E-2</v>
      </c>
      <c r="L61" s="25">
        <f t="shared" si="24"/>
        <v>1.6008488751141386E-2</v>
      </c>
      <c r="M61" s="25">
        <f t="shared" si="25"/>
        <v>0.42022255738193803</v>
      </c>
      <c r="N61" s="25">
        <f t="shared" si="26"/>
        <v>0.37639376034829813</v>
      </c>
      <c r="O61" s="25">
        <f t="shared" si="2"/>
        <v>0.62360623965170192</v>
      </c>
      <c r="P61" s="25">
        <f t="shared" si="3"/>
        <v>4.9929065031078218E-2</v>
      </c>
      <c r="Q61" s="25">
        <f t="shared" si="4"/>
        <v>0.13275691469239448</v>
      </c>
      <c r="R61" s="25">
        <f t="shared" si="5"/>
        <v>0.11778438379193361</v>
      </c>
      <c r="S61" s="25">
        <f t="shared" si="6"/>
        <v>2.5670828374139563E-2</v>
      </c>
      <c r="T61" s="25">
        <f t="shared" si="7"/>
        <v>0.67385880811045407</v>
      </c>
      <c r="U61" s="25">
        <f t="shared" si="8"/>
        <v>1</v>
      </c>
      <c r="V61" s="6">
        <f t="shared" si="9"/>
        <v>4.9929065031078218E-2</v>
      </c>
      <c r="W61" s="6">
        <f t="shared" si="11"/>
        <v>0.13275691469239448</v>
      </c>
      <c r="X61" s="6">
        <f t="shared" si="12"/>
        <v>0.11778438379193362</v>
      </c>
      <c r="Y61" s="6">
        <f t="shared" si="13"/>
        <v>2.5670828374139566E-2</v>
      </c>
      <c r="Z61" s="6">
        <f t="shared" si="14"/>
        <v>0.67385880811045418</v>
      </c>
      <c r="AA61" s="6">
        <f t="shared" si="10"/>
        <v>1</v>
      </c>
    </row>
    <row r="62" spans="1:27">
      <c r="A62" s="27"/>
      <c r="O62" s="25">
        <f t="shared" si="2"/>
        <v>0</v>
      </c>
      <c r="P62" s="25" t="e">
        <f t="shared" si="3"/>
        <v>#DIV/0!</v>
      </c>
      <c r="Q62" s="25" t="e">
        <f t="shared" si="4"/>
        <v>#DIV/0!</v>
      </c>
      <c r="R62" s="25" t="e">
        <f t="shared" si="5"/>
        <v>#DIV/0!</v>
      </c>
      <c r="S62" s="25" t="e">
        <f t="shared" si="6"/>
        <v>#DIV/0!</v>
      </c>
      <c r="T62" s="25" t="e">
        <f t="shared" si="7"/>
        <v>#DIV/0!</v>
      </c>
      <c r="U62" s="25" t="e">
        <f t="shared" si="8"/>
        <v>#DIV/0!</v>
      </c>
      <c r="V62" s="6" t="e">
        <f t="shared" si="9"/>
        <v>#DIV/0!</v>
      </c>
      <c r="W62" s="6" t="e">
        <f t="shared" si="11"/>
        <v>#DIV/0!</v>
      </c>
      <c r="X62" s="6" t="e">
        <f t="shared" si="12"/>
        <v>#DIV/0!</v>
      </c>
      <c r="Y62" s="6" t="e">
        <f t="shared" si="13"/>
        <v>#DIV/0!</v>
      </c>
      <c r="Z62" s="6" t="e">
        <f t="shared" si="14"/>
        <v>#DIV/0!</v>
      </c>
      <c r="AA62" s="6" t="e">
        <f t="shared" si="10"/>
        <v>#DIV/0!</v>
      </c>
    </row>
    <row r="63" spans="1:27">
      <c r="A63" s="28" t="s">
        <v>2</v>
      </c>
      <c r="B63" s="2">
        <v>1980</v>
      </c>
      <c r="C63" s="6">
        <v>0.33007948563070572</v>
      </c>
      <c r="D63" s="6">
        <v>5.1759091397306189</v>
      </c>
      <c r="E63" s="6">
        <v>6.3854128186734487</v>
      </c>
      <c r="F63" s="6">
        <v>0.97884423833883594</v>
      </c>
      <c r="G63" s="6">
        <v>48.169054055651593</v>
      </c>
      <c r="H63" s="6">
        <v>38.960700261974814</v>
      </c>
      <c r="I63" s="25">
        <f t="shared" si="21"/>
        <v>3.3007948563070571E-3</v>
      </c>
      <c r="J63" s="25">
        <f t="shared" si="22"/>
        <v>5.1759091397306188E-2</v>
      </c>
      <c r="K63" s="25">
        <f t="shared" si="23"/>
        <v>6.3854128186734485E-2</v>
      </c>
      <c r="L63" s="25">
        <f t="shared" si="24"/>
        <v>9.7884423833883589E-3</v>
      </c>
      <c r="M63" s="25">
        <f t="shared" si="25"/>
        <v>0.48169054055651594</v>
      </c>
      <c r="N63" s="25">
        <f t="shared" si="26"/>
        <v>0.38960700261974812</v>
      </c>
      <c r="O63" s="25">
        <f t="shared" si="2"/>
        <v>0.61039299738025199</v>
      </c>
      <c r="P63" s="25">
        <f t="shared" si="3"/>
        <v>5.4076551835845936E-3</v>
      </c>
      <c r="Q63" s="25">
        <f t="shared" si="4"/>
        <v>8.4796338784113232E-2</v>
      </c>
      <c r="R63" s="25">
        <f t="shared" si="5"/>
        <v>0.10461150186976302</v>
      </c>
      <c r="S63" s="25">
        <f t="shared" si="6"/>
        <v>1.6036295346439772E-2</v>
      </c>
      <c r="T63" s="25">
        <f t="shared" si="7"/>
        <v>0.78914820881609948</v>
      </c>
      <c r="U63" s="25">
        <f t="shared" si="8"/>
        <v>1</v>
      </c>
      <c r="V63" s="6">
        <f t="shared" si="9"/>
        <v>5.4076551835845945E-3</v>
      </c>
      <c r="W63" s="6">
        <f t="shared" si="11"/>
        <v>8.4796338784113245E-2</v>
      </c>
      <c r="X63" s="6">
        <f t="shared" si="12"/>
        <v>0.10461150186976303</v>
      </c>
      <c r="Y63" s="6">
        <f t="shared" si="13"/>
        <v>1.6036295346439772E-2</v>
      </c>
      <c r="Z63" s="6">
        <f t="shared" si="14"/>
        <v>0.78914820881609948</v>
      </c>
      <c r="AA63" s="6">
        <f t="shared" si="10"/>
        <v>1.0000000000000002</v>
      </c>
    </row>
    <row r="64" spans="1:27">
      <c r="A64" s="26" t="s">
        <v>2</v>
      </c>
      <c r="B64" s="2">
        <v>1981</v>
      </c>
      <c r="C64" s="6">
        <v>0.42704506571574885</v>
      </c>
      <c r="D64" s="6">
        <v>6.4634933531899197</v>
      </c>
      <c r="E64" s="6">
        <v>5.9667795221381281</v>
      </c>
      <c r="F64" s="6">
        <v>0.94508409821793915</v>
      </c>
      <c r="G64" s="6">
        <v>42.357390937733982</v>
      </c>
      <c r="H64" s="6">
        <v>43.84020702300429</v>
      </c>
      <c r="I64" s="25">
        <f t="shared" si="21"/>
        <v>4.2704506571574884E-3</v>
      </c>
      <c r="J64" s="25">
        <f t="shared" si="22"/>
        <v>6.4634933531899197E-2</v>
      </c>
      <c r="K64" s="25">
        <f t="shared" si="23"/>
        <v>5.9667795221381284E-2</v>
      </c>
      <c r="L64" s="25">
        <f t="shared" si="24"/>
        <v>9.4508409821793919E-3</v>
      </c>
      <c r="M64" s="25">
        <f t="shared" si="25"/>
        <v>0.4235739093773398</v>
      </c>
      <c r="N64" s="25">
        <f t="shared" si="26"/>
        <v>0.43840207023004291</v>
      </c>
      <c r="O64" s="25">
        <f t="shared" si="2"/>
        <v>0.56159792976995715</v>
      </c>
      <c r="P64" s="25">
        <f t="shared" si="3"/>
        <v>7.6041068365525471E-3</v>
      </c>
      <c r="Q64" s="25">
        <f t="shared" si="4"/>
        <v>0.11509111787213155</v>
      </c>
      <c r="R64" s="25">
        <f t="shared" si="5"/>
        <v>0.10624646576924264</v>
      </c>
      <c r="S64" s="25">
        <f t="shared" si="6"/>
        <v>1.6828482587267841E-2</v>
      </c>
      <c r="T64" s="25">
        <f t="shared" si="7"/>
        <v>0.75422982693480545</v>
      </c>
      <c r="U64" s="25">
        <f t="shared" si="8"/>
        <v>1</v>
      </c>
      <c r="V64" s="6">
        <f t="shared" si="9"/>
        <v>7.6041068365525471E-3</v>
      </c>
      <c r="W64" s="6">
        <f t="shared" si="11"/>
        <v>0.11509111787213155</v>
      </c>
      <c r="X64" s="6">
        <f t="shared" si="12"/>
        <v>0.10624646576924265</v>
      </c>
      <c r="Y64" s="6">
        <f t="shared" si="13"/>
        <v>1.6828482587267841E-2</v>
      </c>
      <c r="Z64" s="6">
        <f t="shared" si="14"/>
        <v>0.75422982693480556</v>
      </c>
      <c r="AA64" s="6">
        <f t="shared" si="10"/>
        <v>1.0000000000000002</v>
      </c>
    </row>
    <row r="65" spans="1:27">
      <c r="A65" s="26" t="s">
        <v>2</v>
      </c>
      <c r="B65" s="2">
        <v>1982</v>
      </c>
      <c r="C65" s="6">
        <v>0.28584033115067392</v>
      </c>
      <c r="D65" s="6">
        <v>6.9876171785330499</v>
      </c>
      <c r="E65" s="6">
        <v>6.302861861610455</v>
      </c>
      <c r="F65" s="6">
        <v>1.130906026785846</v>
      </c>
      <c r="G65" s="6">
        <v>44.407967905554052</v>
      </c>
      <c r="H65" s="6">
        <v>40.884806696365921</v>
      </c>
      <c r="I65" s="25">
        <f t="shared" si="21"/>
        <v>2.8584033115067391E-3</v>
      </c>
      <c r="J65" s="25">
        <f t="shared" si="22"/>
        <v>6.9876171785330496E-2</v>
      </c>
      <c r="K65" s="25">
        <f t="shared" si="23"/>
        <v>6.3028618616104551E-2</v>
      </c>
      <c r="L65" s="25">
        <f t="shared" si="24"/>
        <v>1.130906026785846E-2</v>
      </c>
      <c r="M65" s="25">
        <f t="shared" si="25"/>
        <v>0.44407967905554052</v>
      </c>
      <c r="N65" s="25">
        <f t="shared" si="26"/>
        <v>0.40884806696365922</v>
      </c>
      <c r="O65" s="25">
        <f t="shared" si="2"/>
        <v>0.59115193303634073</v>
      </c>
      <c r="P65" s="25">
        <f t="shared" si="3"/>
        <v>4.8353107750575865E-3</v>
      </c>
      <c r="Q65" s="25">
        <f t="shared" si="4"/>
        <v>0.11820340572418445</v>
      </c>
      <c r="R65" s="25">
        <f t="shared" si="5"/>
        <v>0.10661999918087031</v>
      </c>
      <c r="S65" s="25">
        <f t="shared" si="6"/>
        <v>1.913054772530574E-2</v>
      </c>
      <c r="T65" s="25">
        <f t="shared" si="7"/>
        <v>0.75121073659458193</v>
      </c>
      <c r="U65" s="25">
        <f t="shared" si="8"/>
        <v>1</v>
      </c>
      <c r="V65" s="6">
        <f t="shared" si="9"/>
        <v>4.8353107750575865E-3</v>
      </c>
      <c r="W65" s="6">
        <f t="shared" si="11"/>
        <v>0.11820340572418445</v>
      </c>
      <c r="X65" s="6">
        <f t="shared" si="12"/>
        <v>0.10661999918087031</v>
      </c>
      <c r="Y65" s="6">
        <f t="shared" si="13"/>
        <v>1.913054772530574E-2</v>
      </c>
      <c r="Z65" s="6">
        <f t="shared" si="14"/>
        <v>0.75121073659458193</v>
      </c>
      <c r="AA65" s="6">
        <f t="shared" si="10"/>
        <v>1</v>
      </c>
    </row>
    <row r="66" spans="1:27">
      <c r="A66" s="26" t="s">
        <v>2</v>
      </c>
      <c r="B66" s="2">
        <v>1983</v>
      </c>
      <c r="C66" s="6">
        <v>0.3646985149984065</v>
      </c>
      <c r="D66" s="6">
        <v>7.3821279226995786</v>
      </c>
      <c r="E66" s="6">
        <v>6.4037713731385182</v>
      </c>
      <c r="F66" s="6">
        <v>1.1832432111826965</v>
      </c>
      <c r="G66" s="6">
        <v>44.574042028219154</v>
      </c>
      <c r="H66" s="6">
        <v>40.092116949761639</v>
      </c>
      <c r="I66" s="25">
        <f t="shared" si="21"/>
        <v>3.6469851499840648E-3</v>
      </c>
      <c r="J66" s="25">
        <f t="shared" si="22"/>
        <v>7.3821279226995787E-2</v>
      </c>
      <c r="K66" s="25">
        <f t="shared" si="23"/>
        <v>6.4037713731385185E-2</v>
      </c>
      <c r="L66" s="25">
        <f t="shared" si="24"/>
        <v>1.1832432111826965E-2</v>
      </c>
      <c r="M66" s="25">
        <f t="shared" si="25"/>
        <v>0.44574042028219152</v>
      </c>
      <c r="N66" s="25">
        <f t="shared" si="26"/>
        <v>0.40092116949761641</v>
      </c>
      <c r="O66" s="25">
        <f t="shared" si="2"/>
        <v>0.59907883050238353</v>
      </c>
      <c r="P66" s="25">
        <f t="shared" si="3"/>
        <v>6.0876548532448182E-3</v>
      </c>
      <c r="Q66" s="25">
        <f t="shared" si="4"/>
        <v>0.12322465002659125</v>
      </c>
      <c r="R66" s="25">
        <f t="shared" si="5"/>
        <v>0.10689363481210575</v>
      </c>
      <c r="S66" s="25">
        <f t="shared" si="6"/>
        <v>1.9751043617923146E-2</v>
      </c>
      <c r="T66" s="25">
        <f t="shared" si="7"/>
        <v>0.74404301669013506</v>
      </c>
      <c r="U66" s="25">
        <f t="shared" si="8"/>
        <v>1</v>
      </c>
      <c r="V66" s="6">
        <f t="shared" si="9"/>
        <v>6.0876548532448182E-3</v>
      </c>
      <c r="W66" s="6">
        <f t="shared" si="11"/>
        <v>0.12322465002659125</v>
      </c>
      <c r="X66" s="6">
        <f t="shared" si="12"/>
        <v>0.10689363481210575</v>
      </c>
      <c r="Y66" s="6">
        <f t="shared" si="13"/>
        <v>1.9751043617923146E-2</v>
      </c>
      <c r="Z66" s="6">
        <f t="shared" si="14"/>
        <v>0.74404301669013506</v>
      </c>
      <c r="AA66" s="6">
        <f t="shared" si="10"/>
        <v>1</v>
      </c>
    </row>
    <row r="67" spans="1:27">
      <c r="A67" s="26" t="s">
        <v>2</v>
      </c>
      <c r="B67" s="2">
        <v>1984</v>
      </c>
      <c r="C67" s="6">
        <v>0.61260233527323082</v>
      </c>
      <c r="D67" s="6">
        <v>10.575665751090717</v>
      </c>
      <c r="E67" s="6">
        <v>6.6325115721822963</v>
      </c>
      <c r="F67" s="6">
        <v>1.2194922097366641</v>
      </c>
      <c r="G67" s="6">
        <v>43.140720551932418</v>
      </c>
      <c r="H67" s="6">
        <v>37.819007579784667</v>
      </c>
      <c r="I67" s="25">
        <f t="shared" si="21"/>
        <v>6.1260233527323082E-3</v>
      </c>
      <c r="J67" s="25">
        <f t="shared" si="22"/>
        <v>0.10575665751090718</v>
      </c>
      <c r="K67" s="25">
        <f t="shared" si="23"/>
        <v>6.6325115721822966E-2</v>
      </c>
      <c r="L67" s="25">
        <f t="shared" si="24"/>
        <v>1.2194922097366641E-2</v>
      </c>
      <c r="M67" s="25">
        <f t="shared" si="25"/>
        <v>0.43140720551932416</v>
      </c>
      <c r="N67" s="25">
        <f t="shared" si="26"/>
        <v>0.37819007579784669</v>
      </c>
      <c r="O67" s="25">
        <f t="shared" si="2"/>
        <v>0.62180992420215331</v>
      </c>
      <c r="P67" s="25">
        <f t="shared" si="3"/>
        <v>9.8519227730123997E-3</v>
      </c>
      <c r="Q67" s="25">
        <f t="shared" si="4"/>
        <v>0.17007875460753374</v>
      </c>
      <c r="R67" s="25">
        <f t="shared" si="5"/>
        <v>0.10666461428212967</v>
      </c>
      <c r="S67" s="25">
        <f t="shared" si="6"/>
        <v>1.9611977266226481E-2</v>
      </c>
      <c r="T67" s="25">
        <f t="shared" si="7"/>
        <v>0.69379273107109762</v>
      </c>
      <c r="U67" s="25">
        <f t="shared" si="8"/>
        <v>1</v>
      </c>
      <c r="V67" s="6">
        <f t="shared" si="9"/>
        <v>9.8519227730123997E-3</v>
      </c>
      <c r="W67" s="6">
        <f t="shared" si="11"/>
        <v>0.17007875460753374</v>
      </c>
      <c r="X67" s="6">
        <f t="shared" si="12"/>
        <v>0.10666461428212967</v>
      </c>
      <c r="Y67" s="6">
        <f t="shared" si="13"/>
        <v>1.9611977266226481E-2</v>
      </c>
      <c r="Z67" s="6">
        <f t="shared" si="14"/>
        <v>0.69379273107109762</v>
      </c>
      <c r="AA67" s="6">
        <f t="shared" si="10"/>
        <v>1</v>
      </c>
    </row>
    <row r="68" spans="1:27">
      <c r="A68" s="26" t="s">
        <v>2</v>
      </c>
      <c r="B68" s="2">
        <v>1985</v>
      </c>
      <c r="C68" s="6">
        <v>1.0074307519227914</v>
      </c>
      <c r="D68" s="6">
        <v>12.197818044862569</v>
      </c>
      <c r="E68" s="6">
        <v>6.9501131823503997</v>
      </c>
      <c r="F68" s="6">
        <v>1.2054891908554943</v>
      </c>
      <c r="G68" s="6">
        <v>43.536855834123614</v>
      </c>
      <c r="H68" s="6">
        <v>35.102292995885129</v>
      </c>
      <c r="I68" s="25">
        <f t="shared" si="21"/>
        <v>1.0074307519227913E-2</v>
      </c>
      <c r="J68" s="25">
        <f t="shared" si="22"/>
        <v>0.12197818044862568</v>
      </c>
      <c r="K68" s="25">
        <f t="shared" si="23"/>
        <v>6.9501131823503995E-2</v>
      </c>
      <c r="L68" s="25">
        <f t="shared" si="24"/>
        <v>1.2054891908554943E-2</v>
      </c>
      <c r="M68" s="25">
        <f t="shared" si="25"/>
        <v>0.43536855834123611</v>
      </c>
      <c r="N68" s="25">
        <f t="shared" si="26"/>
        <v>0.35102292995885132</v>
      </c>
      <c r="O68" s="25">
        <f t="shared" ref="O68:O121" si="27">SUM(I68:M68)</f>
        <v>0.64897707004114868</v>
      </c>
      <c r="P68" s="25">
        <f t="shared" si="3"/>
        <v>1.5523364359528368E-2</v>
      </c>
      <c r="Q68" s="25">
        <f t="shared" si="4"/>
        <v>0.18795453041336516</v>
      </c>
      <c r="R68" s="25">
        <f t="shared" si="5"/>
        <v>0.10709335511514644</v>
      </c>
      <c r="S68" s="25">
        <f t="shared" si="6"/>
        <v>1.8575220088732251E-2</v>
      </c>
      <c r="T68" s="25">
        <f t="shared" si="7"/>
        <v>0.67085353002322778</v>
      </c>
      <c r="U68" s="25">
        <f t="shared" si="8"/>
        <v>1</v>
      </c>
      <c r="V68" s="6">
        <f t="shared" si="9"/>
        <v>1.5523364359528368E-2</v>
      </c>
      <c r="W68" s="6">
        <f t="shared" si="11"/>
        <v>0.18795453041336516</v>
      </c>
      <c r="X68" s="6">
        <f t="shared" si="12"/>
        <v>0.10709335511514644</v>
      </c>
      <c r="Y68" s="6">
        <f t="shared" si="13"/>
        <v>1.8575220088732251E-2</v>
      </c>
      <c r="Z68" s="6">
        <f t="shared" si="14"/>
        <v>0.67085353002322778</v>
      </c>
      <c r="AA68" s="6">
        <f t="shared" si="10"/>
        <v>1</v>
      </c>
    </row>
    <row r="69" spans="1:27">
      <c r="A69" s="26" t="s">
        <v>2</v>
      </c>
      <c r="B69" s="2">
        <v>1986</v>
      </c>
      <c r="C69" s="6">
        <v>1.0275602627841587</v>
      </c>
      <c r="D69" s="6">
        <v>10.546174940473788</v>
      </c>
      <c r="E69" s="6">
        <v>6.8328989846329984</v>
      </c>
      <c r="F69" s="6">
        <v>1.3843893012213189</v>
      </c>
      <c r="G69" s="6">
        <v>49.125254344585798</v>
      </c>
      <c r="H69" s="6">
        <v>31.083722166301936</v>
      </c>
      <c r="I69" s="25">
        <f t="shared" si="21"/>
        <v>1.0275602627841586E-2</v>
      </c>
      <c r="J69" s="25">
        <f t="shared" si="22"/>
        <v>0.10546174940473789</v>
      </c>
      <c r="K69" s="25">
        <f t="shared" si="23"/>
        <v>6.8328989846329985E-2</v>
      </c>
      <c r="L69" s="25">
        <f t="shared" si="24"/>
        <v>1.3843893012213188E-2</v>
      </c>
      <c r="M69" s="25">
        <f t="shared" si="25"/>
        <v>0.491252543445858</v>
      </c>
      <c r="N69" s="25">
        <f t="shared" si="26"/>
        <v>0.31083722166301936</v>
      </c>
      <c r="O69" s="25">
        <f t="shared" si="27"/>
        <v>0.6891627783369807</v>
      </c>
      <c r="P69" s="25">
        <f t="shared" ref="P69:P121" si="28">I69/$O69</f>
        <v>1.4910269316398155E-2</v>
      </c>
      <c r="Q69" s="25">
        <f t="shared" ref="Q69:Q121" si="29">J69/$O69</f>
        <v>0.15302879482149012</v>
      </c>
      <c r="R69" s="25">
        <f t="shared" ref="R69:R121" si="30">K69/$O69</f>
        <v>9.914782398900697E-2</v>
      </c>
      <c r="S69" s="25">
        <f t="shared" ref="S69:S121" si="31">L69/$O69</f>
        <v>2.0087987116222235E-2</v>
      </c>
      <c r="T69" s="25">
        <f t="shared" ref="T69:T121" si="32">M69/$O69</f>
        <v>0.71282512475688242</v>
      </c>
      <c r="U69" s="25">
        <f t="shared" ref="U69:U121" si="33">SUM(P69:T69)</f>
        <v>0.99999999999999989</v>
      </c>
      <c r="V69" s="6">
        <f t="shared" ref="V69:V121" si="34">I69+P69*$N69</f>
        <v>1.4910269316398155E-2</v>
      </c>
      <c r="W69" s="6">
        <f t="shared" si="11"/>
        <v>0.15302879482149012</v>
      </c>
      <c r="X69" s="6">
        <f t="shared" si="12"/>
        <v>9.914782398900697E-2</v>
      </c>
      <c r="Y69" s="6">
        <f t="shared" si="13"/>
        <v>2.0087987116222235E-2</v>
      </c>
      <c r="Z69" s="6">
        <f t="shared" si="14"/>
        <v>0.71282512475688253</v>
      </c>
      <c r="AA69" s="6">
        <f t="shared" ref="AA69:AA121" si="35">SUM(V69:Z69)</f>
        <v>1</v>
      </c>
    </row>
    <row r="70" spans="1:27">
      <c r="A70" s="26" t="s">
        <v>2</v>
      </c>
      <c r="B70" s="2">
        <v>1987</v>
      </c>
      <c r="C70" s="6">
        <v>0.93540452809628727</v>
      </c>
      <c r="D70" s="6">
        <v>9.2112064357363082</v>
      </c>
      <c r="E70" s="6">
        <v>7.1792401523763791</v>
      </c>
      <c r="F70" s="6">
        <v>1.6141105608781074</v>
      </c>
      <c r="G70" s="6">
        <v>51.979852280901817</v>
      </c>
      <c r="H70" s="6">
        <v>29.080186042011107</v>
      </c>
      <c r="I70" s="25">
        <f t="shared" si="21"/>
        <v>9.3540452809628728E-3</v>
      </c>
      <c r="J70" s="25">
        <f t="shared" si="22"/>
        <v>9.2112064357363077E-2</v>
      </c>
      <c r="K70" s="25">
        <f t="shared" si="23"/>
        <v>7.1792401523763788E-2</v>
      </c>
      <c r="L70" s="25">
        <f t="shared" si="24"/>
        <v>1.6141105608781074E-2</v>
      </c>
      <c r="M70" s="25">
        <f t="shared" si="25"/>
        <v>0.51979852280901817</v>
      </c>
      <c r="N70" s="25">
        <f t="shared" si="26"/>
        <v>0.29080186042011108</v>
      </c>
      <c r="O70" s="25">
        <f t="shared" si="27"/>
        <v>0.70919813957988898</v>
      </c>
      <c r="P70" s="25">
        <f t="shared" si="28"/>
        <v>1.318960775405301E-2</v>
      </c>
      <c r="Q70" s="25">
        <f t="shared" si="29"/>
        <v>0.12988198814498855</v>
      </c>
      <c r="R70" s="25">
        <f t="shared" si="30"/>
        <v>0.10123038614609423</v>
      </c>
      <c r="S70" s="25">
        <f t="shared" si="31"/>
        <v>2.2759655881701348E-2</v>
      </c>
      <c r="T70" s="25">
        <f t="shared" si="32"/>
        <v>0.73293836207316287</v>
      </c>
      <c r="U70" s="25">
        <f t="shared" si="33"/>
        <v>1</v>
      </c>
      <c r="V70" s="6">
        <f t="shared" si="34"/>
        <v>1.318960775405301E-2</v>
      </c>
      <c r="W70" s="6">
        <f t="shared" ref="W70:W121" si="36">J70+Q70*$N70</f>
        <v>0.12988198814498855</v>
      </c>
      <c r="X70" s="6">
        <f t="shared" ref="X70:X121" si="37">K70+R70*$N70</f>
        <v>0.10123038614609423</v>
      </c>
      <c r="Y70" s="6">
        <f t="shared" ref="Y70:Y121" si="38">L70+S70*$N70</f>
        <v>2.2759655881701348E-2</v>
      </c>
      <c r="Z70" s="6">
        <f t="shared" ref="Z70:Z121" si="39">M70+T70*$N70</f>
        <v>0.73293836207316287</v>
      </c>
      <c r="AA70" s="6">
        <f t="shared" si="35"/>
        <v>1</v>
      </c>
    </row>
    <row r="71" spans="1:27">
      <c r="A71" s="26" t="s">
        <v>2</v>
      </c>
      <c r="B71" s="2">
        <v>1988</v>
      </c>
      <c r="C71" s="6">
        <v>1.0156615592625022</v>
      </c>
      <c r="D71" s="6">
        <v>8.6894811533179386</v>
      </c>
      <c r="E71" s="6">
        <v>7.8159996046496856</v>
      </c>
      <c r="F71" s="6">
        <v>1.9221058346139968</v>
      </c>
      <c r="G71" s="6">
        <v>52.225012206647172</v>
      </c>
      <c r="H71" s="6">
        <v>28.331739641508719</v>
      </c>
      <c r="I71" s="25">
        <f t="shared" si="21"/>
        <v>1.0156615592625023E-2</v>
      </c>
      <c r="J71" s="25">
        <f t="shared" si="22"/>
        <v>8.6894811533179392E-2</v>
      </c>
      <c r="K71" s="25">
        <f t="shared" si="23"/>
        <v>7.8159996046496857E-2</v>
      </c>
      <c r="L71" s="25">
        <f t="shared" si="24"/>
        <v>1.9221058346139967E-2</v>
      </c>
      <c r="M71" s="25">
        <f t="shared" si="25"/>
        <v>0.5222501220664717</v>
      </c>
      <c r="N71" s="25">
        <f t="shared" si="26"/>
        <v>0.28331739641508719</v>
      </c>
      <c r="O71" s="25">
        <f t="shared" si="27"/>
        <v>0.71668260358491298</v>
      </c>
      <c r="P71" s="25">
        <f t="shared" si="28"/>
        <v>1.4171706612970215E-2</v>
      </c>
      <c r="Q71" s="25">
        <f t="shared" si="29"/>
        <v>0.12124587801981444</v>
      </c>
      <c r="R71" s="25">
        <f t="shared" si="30"/>
        <v>0.10905803441514178</v>
      </c>
      <c r="S71" s="25">
        <f t="shared" si="31"/>
        <v>2.6819485013302186E-2</v>
      </c>
      <c r="T71" s="25">
        <f t="shared" si="32"/>
        <v>0.7287048959387713</v>
      </c>
      <c r="U71" s="25">
        <f t="shared" si="33"/>
        <v>1</v>
      </c>
      <c r="V71" s="6">
        <f t="shared" si="34"/>
        <v>1.4171706612970219E-2</v>
      </c>
      <c r="W71" s="6">
        <f t="shared" si="36"/>
        <v>0.12124587801981446</v>
      </c>
      <c r="X71" s="6">
        <f t="shared" si="37"/>
        <v>0.10905803441514181</v>
      </c>
      <c r="Y71" s="6">
        <f t="shared" si="38"/>
        <v>2.6819485013302193E-2</v>
      </c>
      <c r="Z71" s="6">
        <f t="shared" si="39"/>
        <v>0.72870489593877141</v>
      </c>
      <c r="AA71" s="6">
        <f t="shared" si="35"/>
        <v>1</v>
      </c>
    </row>
    <row r="72" spans="1:27">
      <c r="A72" s="26" t="s">
        <v>2</v>
      </c>
      <c r="B72" s="2">
        <v>1989</v>
      </c>
      <c r="C72" s="6">
        <v>0.88039455141148082</v>
      </c>
      <c r="D72" s="6">
        <v>8.4168910752331083</v>
      </c>
      <c r="E72" s="6">
        <v>7.6656322867143256</v>
      </c>
      <c r="F72" s="6">
        <v>2.3028671000073646</v>
      </c>
      <c r="G72" s="6">
        <v>51.954129430547432</v>
      </c>
      <c r="H72" s="6">
        <v>28.780085556086281</v>
      </c>
      <c r="I72" s="25">
        <f t="shared" si="21"/>
        <v>8.8039455141148085E-3</v>
      </c>
      <c r="J72" s="25">
        <f t="shared" si="22"/>
        <v>8.4168910752331086E-2</v>
      </c>
      <c r="K72" s="25">
        <f t="shared" si="23"/>
        <v>7.6656322867143259E-2</v>
      </c>
      <c r="L72" s="25">
        <f t="shared" si="24"/>
        <v>2.3028671000073647E-2</v>
      </c>
      <c r="M72" s="25">
        <f t="shared" si="25"/>
        <v>0.51954129430547435</v>
      </c>
      <c r="N72" s="25">
        <f t="shared" si="26"/>
        <v>0.28780085556086282</v>
      </c>
      <c r="O72" s="25">
        <f t="shared" si="27"/>
        <v>0.71219914443913712</v>
      </c>
      <c r="P72" s="25">
        <f t="shared" si="28"/>
        <v>1.2361634499080999E-2</v>
      </c>
      <c r="Q72" s="25">
        <f t="shared" si="29"/>
        <v>0.11818170719457241</v>
      </c>
      <c r="R72" s="25">
        <f t="shared" si="30"/>
        <v>0.10763327008418518</v>
      </c>
      <c r="S72" s="25">
        <f t="shared" si="31"/>
        <v>3.2334595147834558E-2</v>
      </c>
      <c r="T72" s="25">
        <f t="shared" si="32"/>
        <v>0.7294887930743269</v>
      </c>
      <c r="U72" s="25">
        <f t="shared" si="33"/>
        <v>1</v>
      </c>
      <c r="V72" s="6">
        <f t="shared" si="34"/>
        <v>1.2361634499080999E-2</v>
      </c>
      <c r="W72" s="6">
        <f t="shared" si="36"/>
        <v>0.11818170719457241</v>
      </c>
      <c r="X72" s="6">
        <f t="shared" si="37"/>
        <v>0.10763327008418518</v>
      </c>
      <c r="Y72" s="6">
        <f t="shared" si="38"/>
        <v>3.2334595147834558E-2</v>
      </c>
      <c r="Z72" s="6">
        <f t="shared" si="39"/>
        <v>0.72948879307432679</v>
      </c>
      <c r="AA72" s="6">
        <f t="shared" si="35"/>
        <v>1</v>
      </c>
    </row>
    <row r="73" spans="1:27">
      <c r="A73" s="26" t="s">
        <v>2</v>
      </c>
      <c r="B73" s="2">
        <v>1990</v>
      </c>
      <c r="C73" s="6">
        <v>0.57229845915617128</v>
      </c>
      <c r="D73" s="6">
        <v>7.5068281370910661</v>
      </c>
      <c r="E73" s="6">
        <v>6.8907233678556734</v>
      </c>
      <c r="F73" s="6">
        <v>2.4318341777542822</v>
      </c>
      <c r="G73" s="6">
        <v>54.731331442528052</v>
      </c>
      <c r="H73" s="6">
        <v>27.866984415614748</v>
      </c>
      <c r="I73" s="25">
        <f t="shared" si="21"/>
        <v>5.7229845915617132E-3</v>
      </c>
      <c r="J73" s="25">
        <f t="shared" si="22"/>
        <v>7.5068281370910664E-2</v>
      </c>
      <c r="K73" s="25">
        <f t="shared" si="23"/>
        <v>6.8907233678556737E-2</v>
      </c>
      <c r="L73" s="25">
        <f t="shared" si="24"/>
        <v>2.4318341777542822E-2</v>
      </c>
      <c r="M73" s="25">
        <f t="shared" si="25"/>
        <v>0.54731331442528053</v>
      </c>
      <c r="N73" s="25">
        <f t="shared" si="26"/>
        <v>0.27866984415614748</v>
      </c>
      <c r="O73" s="25">
        <f t="shared" si="27"/>
        <v>0.72133015584385252</v>
      </c>
      <c r="P73" s="25">
        <f t="shared" si="28"/>
        <v>7.9339322572292079E-3</v>
      </c>
      <c r="Q73" s="25">
        <f t="shared" si="29"/>
        <v>0.10406924036482514</v>
      </c>
      <c r="R73" s="25">
        <f t="shared" si="30"/>
        <v>9.552800908197881E-2</v>
      </c>
      <c r="S73" s="25">
        <f t="shared" si="31"/>
        <v>3.3713191637044289E-2</v>
      </c>
      <c r="T73" s="25">
        <f t="shared" si="32"/>
        <v>0.75875562665892249</v>
      </c>
      <c r="U73" s="25">
        <f t="shared" si="33"/>
        <v>0.99999999999999989</v>
      </c>
      <c r="V73" s="6">
        <f t="shared" si="34"/>
        <v>7.9339322572292079E-3</v>
      </c>
      <c r="W73" s="6">
        <f t="shared" si="36"/>
        <v>0.10406924036482514</v>
      </c>
      <c r="X73" s="6">
        <f t="shared" si="37"/>
        <v>9.552800908197881E-2</v>
      </c>
      <c r="Y73" s="6">
        <f t="shared" si="38"/>
        <v>3.3713191637044289E-2</v>
      </c>
      <c r="Z73" s="6">
        <f t="shared" si="39"/>
        <v>0.75875562665892249</v>
      </c>
      <c r="AA73" s="6">
        <f t="shared" si="35"/>
        <v>0.99999999999999989</v>
      </c>
    </row>
    <row r="74" spans="1:27">
      <c r="A74" s="26" t="s">
        <v>2</v>
      </c>
      <c r="B74" s="2">
        <v>1991</v>
      </c>
      <c r="C74" s="6">
        <v>0.74492357771090156</v>
      </c>
      <c r="D74" s="6">
        <v>6.7930894334665455</v>
      </c>
      <c r="E74" s="6">
        <v>6.3599883384873479</v>
      </c>
      <c r="F74" s="6">
        <v>2.2268246429063323</v>
      </c>
      <c r="G74" s="6">
        <v>56.038374895501661</v>
      </c>
      <c r="H74" s="6">
        <v>27.836799111927217</v>
      </c>
      <c r="I74" s="25">
        <f t="shared" si="21"/>
        <v>7.4492357771090154E-3</v>
      </c>
      <c r="J74" s="25">
        <f t="shared" si="22"/>
        <v>6.7930894334665454E-2</v>
      </c>
      <c r="K74" s="25">
        <f t="shared" si="23"/>
        <v>6.3599883384873476E-2</v>
      </c>
      <c r="L74" s="25">
        <f t="shared" si="24"/>
        <v>2.2268246429063322E-2</v>
      </c>
      <c r="M74" s="25">
        <f t="shared" si="25"/>
        <v>0.56038374895501664</v>
      </c>
      <c r="N74" s="25">
        <f t="shared" si="26"/>
        <v>0.27836799111927218</v>
      </c>
      <c r="O74" s="25">
        <f t="shared" si="27"/>
        <v>0.72163200888072798</v>
      </c>
      <c r="P74" s="25">
        <f t="shared" si="28"/>
        <v>1.0322762412746898E-2</v>
      </c>
      <c r="Q74" s="25">
        <f t="shared" si="29"/>
        <v>9.4135090321212644E-2</v>
      </c>
      <c r="R74" s="25">
        <f t="shared" si="30"/>
        <v>8.8133401238005962E-2</v>
      </c>
      <c r="S74" s="25">
        <f t="shared" si="31"/>
        <v>3.0858174464297963E-2</v>
      </c>
      <c r="T74" s="25">
        <f t="shared" si="32"/>
        <v>0.77655057156373641</v>
      </c>
      <c r="U74" s="25">
        <f t="shared" si="33"/>
        <v>0.99999999999999989</v>
      </c>
      <c r="V74" s="6">
        <f t="shared" si="34"/>
        <v>1.03227624127469E-2</v>
      </c>
      <c r="W74" s="6">
        <f t="shared" si="36"/>
        <v>9.4135090321212658E-2</v>
      </c>
      <c r="X74" s="6">
        <f t="shared" si="37"/>
        <v>8.8133401238005976E-2</v>
      </c>
      <c r="Y74" s="6">
        <f t="shared" si="38"/>
        <v>3.085817446429797E-2</v>
      </c>
      <c r="Z74" s="6">
        <f t="shared" si="39"/>
        <v>0.77655057156373652</v>
      </c>
      <c r="AA74" s="6">
        <f t="shared" si="35"/>
        <v>1</v>
      </c>
    </row>
    <row r="75" spans="1:27">
      <c r="A75" s="26" t="s">
        <v>2</v>
      </c>
      <c r="B75" s="2">
        <v>1992</v>
      </c>
      <c r="C75" s="6">
        <v>0.83921155598376918</v>
      </c>
      <c r="D75" s="6">
        <v>6.7669745719949184</v>
      </c>
      <c r="E75" s="6">
        <v>6.4350338223699373</v>
      </c>
      <c r="F75" s="6">
        <v>1.9398057668641124</v>
      </c>
      <c r="G75" s="6">
        <v>55.122026842777608</v>
      </c>
      <c r="H75" s="6">
        <v>28.896947440009651</v>
      </c>
      <c r="I75" s="25">
        <f t="shared" si="21"/>
        <v>8.3921155598376922E-3</v>
      </c>
      <c r="J75" s="25">
        <f t="shared" si="22"/>
        <v>6.7669745719949187E-2</v>
      </c>
      <c r="K75" s="25">
        <f t="shared" si="23"/>
        <v>6.4350338223699372E-2</v>
      </c>
      <c r="L75" s="25">
        <f t="shared" si="24"/>
        <v>1.9398057668641125E-2</v>
      </c>
      <c r="M75" s="25">
        <f t="shared" si="25"/>
        <v>0.55122026842777605</v>
      </c>
      <c r="N75" s="25">
        <f t="shared" si="26"/>
        <v>0.28896947440009652</v>
      </c>
      <c r="O75" s="25">
        <f t="shared" si="27"/>
        <v>0.71103052559990343</v>
      </c>
      <c r="P75" s="25">
        <f t="shared" si="28"/>
        <v>1.1802750033491434E-2</v>
      </c>
      <c r="Q75" s="25">
        <f t="shared" si="29"/>
        <v>9.5171365058983312E-2</v>
      </c>
      <c r="R75" s="25">
        <f t="shared" si="30"/>
        <v>9.0502919223343276E-2</v>
      </c>
      <c r="S75" s="25">
        <f t="shared" si="31"/>
        <v>2.7281610240678194E-2</v>
      </c>
      <c r="T75" s="25">
        <f t="shared" si="32"/>
        <v>0.77524135544350381</v>
      </c>
      <c r="U75" s="25">
        <f t="shared" si="33"/>
        <v>1</v>
      </c>
      <c r="V75" s="6">
        <f t="shared" si="34"/>
        <v>1.1802750033491433E-2</v>
      </c>
      <c r="W75" s="6">
        <f t="shared" si="36"/>
        <v>9.5171365058983298E-2</v>
      </c>
      <c r="X75" s="6">
        <f t="shared" si="37"/>
        <v>9.0502919223343276E-2</v>
      </c>
      <c r="Y75" s="6">
        <f t="shared" si="38"/>
        <v>2.7281610240678194E-2</v>
      </c>
      <c r="Z75" s="6">
        <f t="shared" si="39"/>
        <v>0.77524135544350381</v>
      </c>
      <c r="AA75" s="6">
        <f t="shared" si="35"/>
        <v>1</v>
      </c>
    </row>
    <row r="76" spans="1:27">
      <c r="A76" s="26" t="s">
        <v>2</v>
      </c>
      <c r="B76" s="2">
        <v>1993</v>
      </c>
      <c r="C76" s="6">
        <v>1.464927838964533</v>
      </c>
      <c r="D76" s="6">
        <v>7.9994484946625146</v>
      </c>
      <c r="E76" s="6">
        <v>6.1489463915893836</v>
      </c>
      <c r="F76" s="6">
        <v>2.0122963983681541</v>
      </c>
      <c r="G76" s="6">
        <v>50.401972975931898</v>
      </c>
      <c r="H76" s="6">
        <v>31.972407900483507</v>
      </c>
      <c r="I76" s="25">
        <f t="shared" si="21"/>
        <v>1.464927838964533E-2</v>
      </c>
      <c r="J76" s="25">
        <f t="shared" si="22"/>
        <v>7.9994484946625144E-2</v>
      </c>
      <c r="K76" s="25">
        <f t="shared" si="23"/>
        <v>6.1489463915893834E-2</v>
      </c>
      <c r="L76" s="25">
        <f t="shared" si="24"/>
        <v>2.012296398368154E-2</v>
      </c>
      <c r="M76" s="25">
        <f t="shared" si="25"/>
        <v>0.50401972975931897</v>
      </c>
      <c r="N76" s="25">
        <f t="shared" si="26"/>
        <v>0.31972407900483507</v>
      </c>
      <c r="O76" s="25">
        <f t="shared" si="27"/>
        <v>0.68027592099516476</v>
      </c>
      <c r="P76" s="25">
        <f t="shared" si="28"/>
        <v>2.1534318557409962E-2</v>
      </c>
      <c r="Q76" s="25">
        <f t="shared" si="29"/>
        <v>0.11759123390638683</v>
      </c>
      <c r="R76" s="25">
        <f t="shared" si="30"/>
        <v>9.0389005428770555E-2</v>
      </c>
      <c r="S76" s="25">
        <f t="shared" si="31"/>
        <v>2.9580591290434003E-2</v>
      </c>
      <c r="T76" s="25">
        <f t="shared" si="32"/>
        <v>0.74090485081699875</v>
      </c>
      <c r="U76" s="25">
        <f t="shared" si="33"/>
        <v>1</v>
      </c>
      <c r="V76" s="6">
        <f t="shared" si="34"/>
        <v>2.1534318557409959E-2</v>
      </c>
      <c r="W76" s="6">
        <f t="shared" si="36"/>
        <v>0.11759123390638682</v>
      </c>
      <c r="X76" s="6">
        <f t="shared" si="37"/>
        <v>9.0389005428770541E-2</v>
      </c>
      <c r="Y76" s="6">
        <f t="shared" si="38"/>
        <v>2.9580591290434E-2</v>
      </c>
      <c r="Z76" s="6">
        <f t="shared" si="39"/>
        <v>0.74090485081699864</v>
      </c>
      <c r="AA76" s="6">
        <f t="shared" si="35"/>
        <v>1</v>
      </c>
    </row>
    <row r="77" spans="1:27">
      <c r="A77" s="26" t="s">
        <v>2</v>
      </c>
      <c r="B77" s="2">
        <v>1994</v>
      </c>
      <c r="C77" s="6">
        <v>1.202895970629192</v>
      </c>
      <c r="D77" s="6">
        <v>7.9064093069704215</v>
      </c>
      <c r="E77" s="6">
        <v>6.1840643709046406</v>
      </c>
      <c r="F77" s="6">
        <v>2.2658328322954011</v>
      </c>
      <c r="G77" s="6">
        <v>50.465811066363152</v>
      </c>
      <c r="H77" s="6">
        <v>31.9749864528372</v>
      </c>
      <c r="I77" s="25">
        <f t="shared" si="21"/>
        <v>1.202895970629192E-2</v>
      </c>
      <c r="J77" s="25">
        <f t="shared" si="22"/>
        <v>7.9064093069704217E-2</v>
      </c>
      <c r="K77" s="25">
        <f t="shared" si="23"/>
        <v>6.1840643709046406E-2</v>
      </c>
      <c r="L77" s="25">
        <f t="shared" si="24"/>
        <v>2.2658328322954013E-2</v>
      </c>
      <c r="M77" s="25">
        <f t="shared" si="25"/>
        <v>0.50465811066363153</v>
      </c>
      <c r="N77" s="25">
        <f t="shared" si="26"/>
        <v>0.31974986452837201</v>
      </c>
      <c r="O77" s="25">
        <f t="shared" si="27"/>
        <v>0.68025013547162805</v>
      </c>
      <c r="P77" s="25">
        <f t="shared" si="28"/>
        <v>1.7683141948883339E-2</v>
      </c>
      <c r="Q77" s="25">
        <f t="shared" si="29"/>
        <v>0.11622797107550423</v>
      </c>
      <c r="R77" s="25">
        <f t="shared" si="30"/>
        <v>9.090868268063089E-2</v>
      </c>
      <c r="S77" s="25">
        <f t="shared" si="31"/>
        <v>3.3308818538117069E-2</v>
      </c>
      <c r="T77" s="25">
        <f t="shared" si="32"/>
        <v>0.74187138575686451</v>
      </c>
      <c r="U77" s="25">
        <f t="shared" si="33"/>
        <v>1</v>
      </c>
      <c r="V77" s="6">
        <f t="shared" si="34"/>
        <v>1.7683141948883339E-2</v>
      </c>
      <c r="W77" s="6">
        <f t="shared" si="36"/>
        <v>0.11622797107550423</v>
      </c>
      <c r="X77" s="6">
        <f t="shared" si="37"/>
        <v>9.090868268063089E-2</v>
      </c>
      <c r="Y77" s="6">
        <f t="shared" si="38"/>
        <v>3.3308818538117069E-2</v>
      </c>
      <c r="Z77" s="6">
        <f t="shared" si="39"/>
        <v>0.74187138575686462</v>
      </c>
      <c r="AA77" s="6">
        <f t="shared" si="35"/>
        <v>1.0000000000000002</v>
      </c>
    </row>
    <row r="78" spans="1:27">
      <c r="A78" s="26" t="s">
        <v>2</v>
      </c>
      <c r="B78" s="2">
        <v>1995</v>
      </c>
      <c r="C78" s="6">
        <v>1.1693659279221664</v>
      </c>
      <c r="D78" s="6">
        <v>7.4174151300284183</v>
      </c>
      <c r="E78" s="6">
        <v>6.0590938123458935</v>
      </c>
      <c r="F78" s="6">
        <v>2.4700095040668071</v>
      </c>
      <c r="G78" s="6">
        <v>50.590374026165705</v>
      </c>
      <c r="H78" s="6">
        <v>32.293741599471005</v>
      </c>
      <c r="I78" s="25">
        <f t="shared" si="21"/>
        <v>1.1693659279221663E-2</v>
      </c>
      <c r="J78" s="25">
        <f t="shared" si="22"/>
        <v>7.417415130028418E-2</v>
      </c>
      <c r="K78" s="25">
        <f t="shared" si="23"/>
        <v>6.0590938123458934E-2</v>
      </c>
      <c r="L78" s="25">
        <f t="shared" si="24"/>
        <v>2.4700095040668071E-2</v>
      </c>
      <c r="M78" s="25">
        <f t="shared" si="25"/>
        <v>0.50590374026165708</v>
      </c>
      <c r="N78" s="25">
        <f t="shared" si="26"/>
        <v>0.32293741599471004</v>
      </c>
      <c r="O78" s="25">
        <f t="shared" si="27"/>
        <v>0.67706258400528996</v>
      </c>
      <c r="P78" s="25">
        <f t="shared" si="28"/>
        <v>1.7271164520782763E-2</v>
      </c>
      <c r="Q78" s="25">
        <f t="shared" si="29"/>
        <v>0.10955287303205143</v>
      </c>
      <c r="R78" s="25">
        <f t="shared" si="30"/>
        <v>8.9490897229945784E-2</v>
      </c>
      <c r="S78" s="25">
        <f t="shared" si="31"/>
        <v>3.6481258341806537E-2</v>
      </c>
      <c r="T78" s="25">
        <f t="shared" si="32"/>
        <v>0.74720380687541343</v>
      </c>
      <c r="U78" s="25">
        <f t="shared" si="33"/>
        <v>1</v>
      </c>
      <c r="V78" s="6">
        <f t="shared" si="34"/>
        <v>1.7271164520782763E-2</v>
      </c>
      <c r="W78" s="6">
        <f t="shared" si="36"/>
        <v>0.10955287303205143</v>
      </c>
      <c r="X78" s="6">
        <f t="shared" si="37"/>
        <v>8.9490897229945784E-2</v>
      </c>
      <c r="Y78" s="6">
        <f t="shared" si="38"/>
        <v>3.6481258341806537E-2</v>
      </c>
      <c r="Z78" s="6">
        <f t="shared" si="39"/>
        <v>0.74720380687541343</v>
      </c>
      <c r="AA78" s="6">
        <f t="shared" si="35"/>
        <v>1</v>
      </c>
    </row>
    <row r="79" spans="1:27">
      <c r="A79" s="26" t="s">
        <v>2</v>
      </c>
      <c r="B79" s="2">
        <v>1996</v>
      </c>
      <c r="C79" s="6">
        <v>1.1379055428690987</v>
      </c>
      <c r="D79" s="6">
        <v>7.5703424702422044</v>
      </c>
      <c r="E79" s="6">
        <v>6.3297693027288684</v>
      </c>
      <c r="F79" s="6">
        <v>2.417092252019998</v>
      </c>
      <c r="G79" s="6">
        <v>48.209674523020489</v>
      </c>
      <c r="H79" s="6">
        <v>34.335215909119341</v>
      </c>
      <c r="I79" s="25">
        <f t="shared" si="21"/>
        <v>1.1379055428690988E-2</v>
      </c>
      <c r="J79" s="25">
        <f t="shared" si="22"/>
        <v>7.5703424702422042E-2</v>
      </c>
      <c r="K79" s="25">
        <f t="shared" si="23"/>
        <v>6.3297693027288687E-2</v>
      </c>
      <c r="L79" s="25">
        <f t="shared" si="24"/>
        <v>2.4170922520199981E-2</v>
      </c>
      <c r="M79" s="25">
        <f t="shared" si="25"/>
        <v>0.4820967452302049</v>
      </c>
      <c r="N79" s="25">
        <f t="shared" si="26"/>
        <v>0.34335215909119343</v>
      </c>
      <c r="O79" s="25">
        <f t="shared" si="27"/>
        <v>0.65664784090880657</v>
      </c>
      <c r="P79" s="25">
        <f t="shared" si="28"/>
        <v>1.7329007604658032E-2</v>
      </c>
      <c r="Q79" s="25">
        <f t="shared" si="29"/>
        <v>0.11528770824502799</v>
      </c>
      <c r="R79" s="25">
        <f t="shared" si="30"/>
        <v>9.6395189451447982E-2</v>
      </c>
      <c r="S79" s="25">
        <f t="shared" si="31"/>
        <v>3.6809566733284622E-2</v>
      </c>
      <c r="T79" s="25">
        <f t="shared" si="32"/>
        <v>0.73417852796558147</v>
      </c>
      <c r="U79" s="25">
        <f t="shared" si="33"/>
        <v>1</v>
      </c>
      <c r="V79" s="6">
        <f t="shared" si="34"/>
        <v>1.7329007604658032E-2</v>
      </c>
      <c r="W79" s="6">
        <f t="shared" si="36"/>
        <v>0.11528770824502799</v>
      </c>
      <c r="X79" s="6">
        <f t="shared" si="37"/>
        <v>9.6395189451447982E-2</v>
      </c>
      <c r="Y79" s="6">
        <f t="shared" si="38"/>
        <v>3.6809566733284622E-2</v>
      </c>
      <c r="Z79" s="6">
        <f t="shared" si="39"/>
        <v>0.73417852796558147</v>
      </c>
      <c r="AA79" s="6">
        <f t="shared" si="35"/>
        <v>1</v>
      </c>
    </row>
    <row r="80" spans="1:27">
      <c r="A80" s="26" t="s">
        <v>2</v>
      </c>
      <c r="B80" s="2">
        <v>1997</v>
      </c>
      <c r="C80" s="6">
        <v>1.0611936501825421</v>
      </c>
      <c r="D80" s="6">
        <v>8.2665591097464652</v>
      </c>
      <c r="E80" s="6">
        <v>6.9350223305358023</v>
      </c>
      <c r="F80" s="6">
        <v>2.1615289372745665</v>
      </c>
      <c r="G80" s="6">
        <v>46.433565073966534</v>
      </c>
      <c r="H80" s="6">
        <v>35.142130898294091</v>
      </c>
      <c r="I80" s="25">
        <f t="shared" si="21"/>
        <v>1.061193650182542E-2</v>
      </c>
      <c r="J80" s="25">
        <f t="shared" si="22"/>
        <v>8.2665591097464658E-2</v>
      </c>
      <c r="K80" s="25">
        <f t="shared" si="23"/>
        <v>6.9350223305358019E-2</v>
      </c>
      <c r="L80" s="25">
        <f t="shared" si="24"/>
        <v>2.1615289372745664E-2</v>
      </c>
      <c r="M80" s="25">
        <f t="shared" si="25"/>
        <v>0.46433565073966532</v>
      </c>
      <c r="N80" s="25">
        <f t="shared" si="26"/>
        <v>0.35142130898294094</v>
      </c>
      <c r="O80" s="25">
        <f t="shared" si="27"/>
        <v>0.64857869101705901</v>
      </c>
      <c r="P80" s="25">
        <f t="shared" si="28"/>
        <v>1.6361833419449027E-2</v>
      </c>
      <c r="Q80" s="25">
        <f t="shared" si="29"/>
        <v>0.12745653263420334</v>
      </c>
      <c r="R80" s="25">
        <f t="shared" si="30"/>
        <v>0.10692645975865704</v>
      </c>
      <c r="S80" s="25">
        <f t="shared" si="31"/>
        <v>3.3327165496063356E-2</v>
      </c>
      <c r="T80" s="25">
        <f t="shared" si="32"/>
        <v>0.71592800869162732</v>
      </c>
      <c r="U80" s="25">
        <f t="shared" si="33"/>
        <v>1</v>
      </c>
      <c r="V80" s="6">
        <f t="shared" si="34"/>
        <v>1.6361833419449027E-2</v>
      </c>
      <c r="W80" s="6">
        <f t="shared" si="36"/>
        <v>0.12745653263420331</v>
      </c>
      <c r="X80" s="6">
        <f t="shared" si="37"/>
        <v>0.10692645975865703</v>
      </c>
      <c r="Y80" s="6">
        <f t="shared" si="38"/>
        <v>3.3327165496063349E-2</v>
      </c>
      <c r="Z80" s="6">
        <f t="shared" si="39"/>
        <v>0.71592800869162732</v>
      </c>
      <c r="AA80" s="6">
        <f t="shared" si="35"/>
        <v>1</v>
      </c>
    </row>
    <row r="81" spans="1:27">
      <c r="A81" s="26" t="s">
        <v>2</v>
      </c>
      <c r="B81" s="2">
        <v>1998</v>
      </c>
      <c r="C81" s="6">
        <v>0.84884848346275488</v>
      </c>
      <c r="D81" s="6">
        <v>8.7693122899930618</v>
      </c>
      <c r="E81" s="6">
        <v>7.194751288167069</v>
      </c>
      <c r="F81" s="6">
        <v>1.8362460582004712</v>
      </c>
      <c r="G81" s="6">
        <v>47.825732972847923</v>
      </c>
      <c r="H81" s="6">
        <v>33.525108907328715</v>
      </c>
      <c r="I81" s="25">
        <f t="shared" si="21"/>
        <v>8.4884848346275486E-3</v>
      </c>
      <c r="J81" s="25">
        <f t="shared" si="22"/>
        <v>8.7693122899930614E-2</v>
      </c>
      <c r="K81" s="25">
        <f t="shared" si="23"/>
        <v>7.1947512881670686E-2</v>
      </c>
      <c r="L81" s="25">
        <f t="shared" si="24"/>
        <v>1.8362460582004712E-2</v>
      </c>
      <c r="M81" s="25">
        <f t="shared" si="25"/>
        <v>0.47825732972847923</v>
      </c>
      <c r="N81" s="25">
        <f t="shared" si="26"/>
        <v>0.33525108907328716</v>
      </c>
      <c r="O81" s="25">
        <f t="shared" si="27"/>
        <v>0.66474891092671284</v>
      </c>
      <c r="P81" s="25">
        <f t="shared" si="28"/>
        <v>1.2769460310651621E-2</v>
      </c>
      <c r="Q81" s="25">
        <f t="shared" si="29"/>
        <v>0.13191916746080776</v>
      </c>
      <c r="R81" s="25">
        <f t="shared" si="30"/>
        <v>0.10823261490021868</v>
      </c>
      <c r="S81" s="25">
        <f t="shared" si="31"/>
        <v>2.7623152562079391E-2</v>
      </c>
      <c r="T81" s="25">
        <f t="shared" si="32"/>
        <v>0.71945560476624248</v>
      </c>
      <c r="U81" s="25">
        <f t="shared" si="33"/>
        <v>0.99999999999999989</v>
      </c>
      <c r="V81" s="6">
        <f t="shared" si="34"/>
        <v>1.2769460310651621E-2</v>
      </c>
      <c r="W81" s="6">
        <f t="shared" si="36"/>
        <v>0.13191916746080776</v>
      </c>
      <c r="X81" s="6">
        <f t="shared" si="37"/>
        <v>0.10823261490021868</v>
      </c>
      <c r="Y81" s="6">
        <f t="shared" si="38"/>
        <v>2.7623152562079391E-2</v>
      </c>
      <c r="Z81" s="6">
        <f t="shared" si="39"/>
        <v>0.71945560476624248</v>
      </c>
      <c r="AA81" s="6">
        <f t="shared" si="35"/>
        <v>0.99999999999999989</v>
      </c>
    </row>
    <row r="82" spans="1:27">
      <c r="A82" s="26" t="s">
        <v>2</v>
      </c>
      <c r="B82" s="2">
        <v>1999</v>
      </c>
      <c r="C82" s="6">
        <v>0.82269315686453248</v>
      </c>
      <c r="D82" s="6">
        <v>9.6445604833609586</v>
      </c>
      <c r="E82" s="6">
        <v>7.0837648196757321</v>
      </c>
      <c r="F82" s="6">
        <v>1.8134649383978074</v>
      </c>
      <c r="G82" s="6">
        <v>48.819417708339834</v>
      </c>
      <c r="H82" s="6">
        <v>31.81609889336114</v>
      </c>
      <c r="I82" s="25">
        <f t="shared" si="21"/>
        <v>8.2269315686453251E-3</v>
      </c>
      <c r="J82" s="25">
        <f t="shared" si="22"/>
        <v>9.6445604833609588E-2</v>
      </c>
      <c r="K82" s="25">
        <f t="shared" si="23"/>
        <v>7.0837648196757322E-2</v>
      </c>
      <c r="L82" s="25">
        <f t="shared" si="24"/>
        <v>1.8134649383978074E-2</v>
      </c>
      <c r="M82" s="25">
        <f t="shared" si="25"/>
        <v>0.48819417708339835</v>
      </c>
      <c r="N82" s="25">
        <f t="shared" si="26"/>
        <v>0.31816098893361139</v>
      </c>
      <c r="O82" s="25">
        <f t="shared" si="27"/>
        <v>0.68183901106638867</v>
      </c>
      <c r="P82" s="25">
        <f t="shared" si="28"/>
        <v>1.2065797695820448E-2</v>
      </c>
      <c r="Q82" s="25">
        <f t="shared" si="29"/>
        <v>0.14144923254357319</v>
      </c>
      <c r="R82" s="25">
        <f t="shared" si="30"/>
        <v>0.10389204349860831</v>
      </c>
      <c r="S82" s="25">
        <f t="shared" si="31"/>
        <v>2.6596673246395339E-2</v>
      </c>
      <c r="T82" s="25">
        <f t="shared" si="32"/>
        <v>0.71599625301560266</v>
      </c>
      <c r="U82" s="25">
        <f t="shared" si="33"/>
        <v>1</v>
      </c>
      <c r="V82" s="6">
        <f t="shared" si="34"/>
        <v>1.2065797695820448E-2</v>
      </c>
      <c r="W82" s="6">
        <f t="shared" si="36"/>
        <v>0.14144923254357319</v>
      </c>
      <c r="X82" s="6">
        <f t="shared" si="37"/>
        <v>0.10389204349860831</v>
      </c>
      <c r="Y82" s="6">
        <f t="shared" si="38"/>
        <v>2.6596673246395339E-2</v>
      </c>
      <c r="Z82" s="6">
        <f t="shared" si="39"/>
        <v>0.71599625301560277</v>
      </c>
      <c r="AA82" s="6">
        <f t="shared" si="35"/>
        <v>1</v>
      </c>
    </row>
    <row r="83" spans="1:27">
      <c r="A83" s="26" t="s">
        <v>2</v>
      </c>
      <c r="B83" s="2">
        <v>2000</v>
      </c>
      <c r="C83" s="6">
        <v>0.89799673578367656</v>
      </c>
      <c r="D83" s="6">
        <v>10.756360037792216</v>
      </c>
      <c r="E83" s="6">
        <v>6.7280423491995434</v>
      </c>
      <c r="F83" s="6">
        <v>1.9339272712056994</v>
      </c>
      <c r="G83" s="6">
        <v>46.179191561545821</v>
      </c>
      <c r="H83" s="6">
        <v>33.504482044473036</v>
      </c>
      <c r="I83" s="25">
        <f t="shared" si="21"/>
        <v>8.9799673578367656E-3</v>
      </c>
      <c r="J83" s="25">
        <f t="shared" si="22"/>
        <v>0.10756360037792216</v>
      </c>
      <c r="K83" s="25">
        <f t="shared" si="23"/>
        <v>6.7280423491995436E-2</v>
      </c>
      <c r="L83" s="25">
        <f t="shared" si="24"/>
        <v>1.9339272712056994E-2</v>
      </c>
      <c r="M83" s="25">
        <f t="shared" si="25"/>
        <v>0.46179191561545818</v>
      </c>
      <c r="N83" s="25">
        <f t="shared" si="26"/>
        <v>0.33504482044473038</v>
      </c>
      <c r="O83" s="25">
        <f t="shared" si="27"/>
        <v>0.6649551795552695</v>
      </c>
      <c r="P83" s="25">
        <f t="shared" si="28"/>
        <v>1.3504620512682797E-2</v>
      </c>
      <c r="Q83" s="25">
        <f t="shared" si="29"/>
        <v>0.16176067753899154</v>
      </c>
      <c r="R83" s="25">
        <f t="shared" si="30"/>
        <v>0.10118038863460457</v>
      </c>
      <c r="S83" s="25">
        <f t="shared" si="31"/>
        <v>2.9083573309394095E-2</v>
      </c>
      <c r="T83" s="25">
        <f t="shared" si="32"/>
        <v>0.69447074000432707</v>
      </c>
      <c r="U83" s="25">
        <f t="shared" si="33"/>
        <v>1</v>
      </c>
      <c r="V83" s="6">
        <f t="shared" si="34"/>
        <v>1.3504620512682797E-2</v>
      </c>
      <c r="W83" s="6">
        <f t="shared" si="36"/>
        <v>0.16176067753899151</v>
      </c>
      <c r="X83" s="6">
        <f t="shared" si="37"/>
        <v>0.10118038863460457</v>
      </c>
      <c r="Y83" s="6">
        <f t="shared" si="38"/>
        <v>2.9083573309394092E-2</v>
      </c>
      <c r="Z83" s="6">
        <f t="shared" si="39"/>
        <v>0.69447074000432696</v>
      </c>
      <c r="AA83" s="6">
        <f t="shared" si="35"/>
        <v>1</v>
      </c>
    </row>
    <row r="84" spans="1:27">
      <c r="A84" s="26" t="s">
        <v>2</v>
      </c>
      <c r="B84" s="2">
        <v>2001</v>
      </c>
      <c r="C84" s="6">
        <v>1.187742386909387</v>
      </c>
      <c r="D84" s="6">
        <v>10.020666565427936</v>
      </c>
      <c r="E84" s="6">
        <v>6.6799351352085283</v>
      </c>
      <c r="F84" s="6">
        <v>1.923398025310967</v>
      </c>
      <c r="G84" s="6">
        <v>45.781308165140025</v>
      </c>
      <c r="H84" s="6">
        <v>33.001607397048957</v>
      </c>
      <c r="I84" s="25">
        <f t="shared" si="21"/>
        <v>1.1877423869093871E-2</v>
      </c>
      <c r="J84" s="25">
        <f t="shared" si="22"/>
        <v>0.10020666565427935</v>
      </c>
      <c r="K84" s="25">
        <f t="shared" si="23"/>
        <v>6.6799351352085284E-2</v>
      </c>
      <c r="L84" s="25">
        <f t="shared" si="24"/>
        <v>1.923398025310967E-2</v>
      </c>
      <c r="M84" s="25">
        <f t="shared" si="25"/>
        <v>0.45781308165140028</v>
      </c>
      <c r="N84" s="25">
        <f t="shared" si="26"/>
        <v>0.3300160739704896</v>
      </c>
      <c r="O84" s="25">
        <f t="shared" si="27"/>
        <v>0.65593050277996845</v>
      </c>
      <c r="P84" s="25">
        <f t="shared" si="28"/>
        <v>1.810774741951305E-2</v>
      </c>
      <c r="Q84" s="25">
        <f t="shared" si="29"/>
        <v>0.1527702481125407</v>
      </c>
      <c r="R84" s="25">
        <f t="shared" si="30"/>
        <v>0.10183906842108408</v>
      </c>
      <c r="S84" s="25">
        <f t="shared" si="31"/>
        <v>2.9323198374815781E-2</v>
      </c>
      <c r="T84" s="25">
        <f t="shared" si="32"/>
        <v>0.69795973767204644</v>
      </c>
      <c r="U84" s="25">
        <f t="shared" si="33"/>
        <v>1</v>
      </c>
      <c r="V84" s="6">
        <f t="shared" si="34"/>
        <v>1.7853271580930832E-2</v>
      </c>
      <c r="W84" s="6">
        <f t="shared" si="36"/>
        <v>0.15062330315587763</v>
      </c>
      <c r="X84" s="6">
        <f t="shared" si="37"/>
        <v>0.10040788088922352</v>
      </c>
      <c r="Y84" s="6">
        <f t="shared" si="38"/>
        <v>2.8911107057024217E-2</v>
      </c>
      <c r="Z84" s="6">
        <f t="shared" si="39"/>
        <v>0.68815101406740187</v>
      </c>
      <c r="AA84" s="6">
        <f t="shared" si="35"/>
        <v>0.98594657675045805</v>
      </c>
    </row>
    <row r="85" spans="1:27">
      <c r="A85" s="26" t="s">
        <v>2</v>
      </c>
      <c r="B85" s="2">
        <v>2002</v>
      </c>
      <c r="C85" s="6">
        <v>1.4758648341274883</v>
      </c>
      <c r="D85" s="6">
        <v>9.8138061375715733</v>
      </c>
      <c r="E85" s="6">
        <v>6.8336435829439974</v>
      </c>
      <c r="F85" s="6">
        <v>1.8581908216240328</v>
      </c>
      <c r="G85" s="6">
        <v>44.989551966513687</v>
      </c>
      <c r="H85" s="6">
        <v>35.028942657219226</v>
      </c>
      <c r="I85" s="25">
        <f t="shared" si="21"/>
        <v>1.4758648341274883E-2</v>
      </c>
      <c r="J85" s="25">
        <f t="shared" si="22"/>
        <v>9.8138061375715735E-2</v>
      </c>
      <c r="K85" s="25">
        <f t="shared" si="23"/>
        <v>6.8336435829439976E-2</v>
      </c>
      <c r="L85" s="25">
        <f t="shared" si="24"/>
        <v>1.8581908216240329E-2</v>
      </c>
      <c r="M85" s="25">
        <f t="shared" si="25"/>
        <v>0.44989551966513686</v>
      </c>
      <c r="N85" s="25">
        <f t="shared" si="26"/>
        <v>0.35028942657219225</v>
      </c>
      <c r="O85" s="25">
        <f t="shared" si="27"/>
        <v>0.6497105734278078</v>
      </c>
      <c r="P85" s="25">
        <f t="shared" si="28"/>
        <v>2.271572750218568E-2</v>
      </c>
      <c r="Q85" s="25">
        <f t="shared" si="29"/>
        <v>0.15104889067442626</v>
      </c>
      <c r="R85" s="25">
        <f t="shared" si="30"/>
        <v>0.1051798117874299</v>
      </c>
      <c r="S85" s="25">
        <f t="shared" si="31"/>
        <v>2.8600285998431649E-2</v>
      </c>
      <c r="T85" s="25">
        <f t="shared" si="32"/>
        <v>0.69245528403752643</v>
      </c>
      <c r="U85" s="25">
        <f t="shared" si="33"/>
        <v>1</v>
      </c>
      <c r="V85" s="6">
        <f t="shared" si="34"/>
        <v>2.271572750218568E-2</v>
      </c>
      <c r="W85" s="6">
        <f t="shared" si="36"/>
        <v>0.15104889067442626</v>
      </c>
      <c r="X85" s="6">
        <f t="shared" si="37"/>
        <v>0.10517981178742991</v>
      </c>
      <c r="Y85" s="6">
        <f t="shared" si="38"/>
        <v>2.8600285998431653E-2</v>
      </c>
      <c r="Z85" s="6">
        <f t="shared" si="39"/>
        <v>0.69245528403752654</v>
      </c>
      <c r="AA85" s="6">
        <f t="shared" si="35"/>
        <v>1</v>
      </c>
    </row>
    <row r="86" spans="1:27">
      <c r="A86" s="26" t="s">
        <v>2</v>
      </c>
      <c r="B86" s="2">
        <v>2003</v>
      </c>
      <c r="C86" s="6">
        <v>1.4357964919044168</v>
      </c>
      <c r="D86" s="6">
        <v>8.6541788753160542</v>
      </c>
      <c r="E86" s="6">
        <v>6.9754580326296294</v>
      </c>
      <c r="F86" s="6">
        <v>1.783957518171102</v>
      </c>
      <c r="G86" s="6">
        <v>45.906863013656448</v>
      </c>
      <c r="H86" s="6">
        <v>35.243746068322359</v>
      </c>
      <c r="I86" s="25">
        <f t="shared" si="21"/>
        <v>1.4357964919044168E-2</v>
      </c>
      <c r="J86" s="25">
        <f t="shared" si="22"/>
        <v>8.6541788753160542E-2</v>
      </c>
      <c r="K86" s="25">
        <f t="shared" si="23"/>
        <v>6.9754580326296292E-2</v>
      </c>
      <c r="L86" s="25">
        <f t="shared" si="24"/>
        <v>1.7839575181711021E-2</v>
      </c>
      <c r="M86" s="25">
        <f t="shared" si="25"/>
        <v>0.45906863013656446</v>
      </c>
      <c r="N86" s="25">
        <f t="shared" si="26"/>
        <v>0.35243746068322357</v>
      </c>
      <c r="O86" s="25">
        <f t="shared" si="27"/>
        <v>0.64756253931677654</v>
      </c>
      <c r="P86" s="25">
        <f t="shared" si="28"/>
        <v>2.2172321663623127E-2</v>
      </c>
      <c r="Q86" s="25">
        <f t="shared" si="29"/>
        <v>0.13364236424866105</v>
      </c>
      <c r="R86" s="25">
        <f t="shared" si="30"/>
        <v>0.10771867748849744</v>
      </c>
      <c r="S86" s="25">
        <f t="shared" si="31"/>
        <v>2.7548806638094E-2</v>
      </c>
      <c r="T86" s="25">
        <f t="shared" si="32"/>
        <v>0.70891782996112429</v>
      </c>
      <c r="U86" s="25">
        <f t="shared" si="33"/>
        <v>0.99999999999999989</v>
      </c>
      <c r="V86" s="6">
        <f t="shared" si="34"/>
        <v>2.217232166362313E-2</v>
      </c>
      <c r="W86" s="6">
        <f t="shared" si="36"/>
        <v>0.13364236424866105</v>
      </c>
      <c r="X86" s="6">
        <f t="shared" si="37"/>
        <v>0.10771867748849745</v>
      </c>
      <c r="Y86" s="6">
        <f t="shared" si="38"/>
        <v>2.7548806638094003E-2</v>
      </c>
      <c r="Z86" s="6">
        <f t="shared" si="39"/>
        <v>0.7089178299611244</v>
      </c>
      <c r="AA86" s="6">
        <f t="shared" si="35"/>
        <v>1</v>
      </c>
    </row>
    <row r="87" spans="1:27">
      <c r="A87" s="26" t="s">
        <v>2</v>
      </c>
      <c r="B87" s="2">
        <v>2004</v>
      </c>
      <c r="C87" s="6">
        <v>1.5418124757635365</v>
      </c>
      <c r="D87" s="6">
        <v>8.183709550543302</v>
      </c>
      <c r="E87" s="6">
        <v>6.7681536883414859</v>
      </c>
      <c r="F87" s="6">
        <v>1.7028082599276684</v>
      </c>
      <c r="G87" s="6">
        <v>45.947167605147122</v>
      </c>
      <c r="H87" s="6">
        <v>35.856348420276881</v>
      </c>
      <c r="I87" s="25">
        <f t="shared" si="21"/>
        <v>1.5418124757635366E-2</v>
      </c>
      <c r="J87" s="25">
        <f t="shared" si="22"/>
        <v>8.1837095505433013E-2</v>
      </c>
      <c r="K87" s="25">
        <f t="shared" si="23"/>
        <v>6.7681536883414856E-2</v>
      </c>
      <c r="L87" s="25">
        <f t="shared" si="24"/>
        <v>1.7028082599276684E-2</v>
      </c>
      <c r="M87" s="25">
        <f t="shared" si="25"/>
        <v>0.45947167605147121</v>
      </c>
      <c r="N87" s="25">
        <f t="shared" si="26"/>
        <v>0.35856348420276879</v>
      </c>
      <c r="O87" s="25">
        <f t="shared" si="27"/>
        <v>0.64143651579723115</v>
      </c>
      <c r="P87" s="25">
        <f t="shared" si="28"/>
        <v>2.4036867839481241E-2</v>
      </c>
      <c r="Q87" s="25">
        <f t="shared" si="29"/>
        <v>0.12758409209634566</v>
      </c>
      <c r="R87" s="25">
        <f t="shared" si="30"/>
        <v>0.10551556579109712</v>
      </c>
      <c r="S87" s="25">
        <f t="shared" si="31"/>
        <v>2.6546793298963894E-2</v>
      </c>
      <c r="T87" s="25">
        <f t="shared" si="32"/>
        <v>0.71631668097411205</v>
      </c>
      <c r="U87" s="25">
        <f t="shared" si="33"/>
        <v>1</v>
      </c>
      <c r="V87" s="6">
        <f t="shared" si="34"/>
        <v>2.4036867839481238E-2</v>
      </c>
      <c r="W87" s="6">
        <f t="shared" si="36"/>
        <v>0.12758409209634564</v>
      </c>
      <c r="X87" s="6">
        <f t="shared" si="37"/>
        <v>0.10551556579109711</v>
      </c>
      <c r="Y87" s="6">
        <f t="shared" si="38"/>
        <v>2.6546793298963894E-2</v>
      </c>
      <c r="Z87" s="6">
        <f t="shared" si="39"/>
        <v>0.71631668097411194</v>
      </c>
      <c r="AA87" s="6">
        <f t="shared" si="35"/>
        <v>0.99999999999999978</v>
      </c>
    </row>
    <row r="88" spans="1:27">
      <c r="A88" s="26" t="s">
        <v>2</v>
      </c>
      <c r="B88" s="2">
        <v>2005</v>
      </c>
      <c r="C88" s="6">
        <v>1.5393575425418007</v>
      </c>
      <c r="D88" s="6">
        <v>8.4569653388642383</v>
      </c>
      <c r="E88" s="6">
        <v>6.2543384443861623</v>
      </c>
      <c r="F88" s="6">
        <v>1.6413513717085078</v>
      </c>
      <c r="G88" s="6">
        <v>44.929001113827248</v>
      </c>
      <c r="H88" s="6">
        <v>37.178986188672042</v>
      </c>
      <c r="I88" s="25">
        <f t="shared" si="21"/>
        <v>1.5393575425418006E-2</v>
      </c>
      <c r="J88" s="25">
        <f t="shared" si="22"/>
        <v>8.4569653388642377E-2</v>
      </c>
      <c r="K88" s="25">
        <f t="shared" si="23"/>
        <v>6.2543384443861622E-2</v>
      </c>
      <c r="L88" s="25">
        <f t="shared" si="24"/>
        <v>1.6413513717085076E-2</v>
      </c>
      <c r="M88" s="25">
        <f t="shared" si="25"/>
        <v>0.44929001113827249</v>
      </c>
      <c r="N88" s="25">
        <f t="shared" si="26"/>
        <v>0.37178986188672042</v>
      </c>
      <c r="O88" s="25">
        <f t="shared" si="27"/>
        <v>0.62821013811327964</v>
      </c>
      <c r="P88" s="25">
        <f t="shared" si="28"/>
        <v>2.4503863423232779E-2</v>
      </c>
      <c r="Q88" s="25">
        <f t="shared" si="29"/>
        <v>0.13462000731575693</v>
      </c>
      <c r="R88" s="25">
        <f t="shared" si="30"/>
        <v>9.9558062898666116E-2</v>
      </c>
      <c r="S88" s="25">
        <f t="shared" si="31"/>
        <v>2.612742571519177E-2</v>
      </c>
      <c r="T88" s="25">
        <f t="shared" si="32"/>
        <v>0.71519064064715232</v>
      </c>
      <c r="U88" s="25">
        <f t="shared" si="33"/>
        <v>0.99999999999999989</v>
      </c>
      <c r="V88" s="6">
        <f t="shared" si="34"/>
        <v>2.4503863423232783E-2</v>
      </c>
      <c r="W88" s="6">
        <f t="shared" si="36"/>
        <v>0.13462000731575693</v>
      </c>
      <c r="X88" s="6">
        <f t="shared" si="37"/>
        <v>9.9558062898666116E-2</v>
      </c>
      <c r="Y88" s="6">
        <f t="shared" si="38"/>
        <v>2.612742571519177E-2</v>
      </c>
      <c r="Z88" s="6">
        <f t="shared" si="39"/>
        <v>0.71519064064715243</v>
      </c>
      <c r="AA88" s="6">
        <f t="shared" si="35"/>
        <v>1</v>
      </c>
    </row>
    <row r="89" spans="1:27">
      <c r="A89" s="26" t="s">
        <v>2</v>
      </c>
      <c r="B89" s="2">
        <v>2006</v>
      </c>
      <c r="C89" s="6">
        <v>1.7261926090487087</v>
      </c>
      <c r="D89" s="6">
        <v>7.8429585799790686</v>
      </c>
      <c r="E89" s="6">
        <v>5.8957446488178293</v>
      </c>
      <c r="F89" s="6">
        <v>1.4849813028145467</v>
      </c>
      <c r="G89" s="6">
        <v>44.934714630651179</v>
      </c>
      <c r="H89" s="6">
        <v>38.115408228688672</v>
      </c>
      <c r="I89" s="25">
        <f t="shared" si="21"/>
        <v>1.7261926090487087E-2</v>
      </c>
      <c r="J89" s="25">
        <f t="shared" si="22"/>
        <v>7.8429585799790688E-2</v>
      </c>
      <c r="K89" s="25">
        <f t="shared" si="23"/>
        <v>5.8957446488178293E-2</v>
      </c>
      <c r="L89" s="25">
        <f t="shared" si="24"/>
        <v>1.4849813028145467E-2</v>
      </c>
      <c r="M89" s="25">
        <f t="shared" si="25"/>
        <v>0.44934714630651179</v>
      </c>
      <c r="N89" s="25">
        <f t="shared" si="26"/>
        <v>0.38115408228688674</v>
      </c>
      <c r="O89" s="25">
        <f t="shared" si="27"/>
        <v>0.61884591771311337</v>
      </c>
      <c r="P89" s="25">
        <f t="shared" si="28"/>
        <v>2.7893738322257833E-2</v>
      </c>
      <c r="Q89" s="25">
        <f t="shared" si="29"/>
        <v>0.12673523983097409</v>
      </c>
      <c r="R89" s="25">
        <f t="shared" si="30"/>
        <v>9.5269993387126106E-2</v>
      </c>
      <c r="S89" s="25">
        <f t="shared" si="31"/>
        <v>2.3995978002119733E-2</v>
      </c>
      <c r="T89" s="25">
        <f t="shared" si="32"/>
        <v>0.72610505045752216</v>
      </c>
      <c r="U89" s="25">
        <f t="shared" si="33"/>
        <v>1</v>
      </c>
      <c r="V89" s="6">
        <f t="shared" si="34"/>
        <v>2.7893738322257833E-2</v>
      </c>
      <c r="W89" s="6">
        <f t="shared" si="36"/>
        <v>0.12673523983097412</v>
      </c>
      <c r="X89" s="6">
        <f t="shared" si="37"/>
        <v>9.5269993387126106E-2</v>
      </c>
      <c r="Y89" s="6">
        <f t="shared" si="38"/>
        <v>2.3995978002119736E-2</v>
      </c>
      <c r="Z89" s="6">
        <f t="shared" si="39"/>
        <v>0.72610505045752216</v>
      </c>
      <c r="AA89" s="6">
        <f t="shared" si="35"/>
        <v>1</v>
      </c>
    </row>
    <row r="90" spans="1:27">
      <c r="A90" s="26" t="s">
        <v>2</v>
      </c>
      <c r="B90" s="9">
        <v>2007</v>
      </c>
      <c r="C90" s="6">
        <v>1.7261926090487087</v>
      </c>
      <c r="D90" s="6">
        <v>7.8429585799790686</v>
      </c>
      <c r="E90" s="6">
        <v>5.8957446488178293</v>
      </c>
      <c r="F90" s="6">
        <v>1.4849813028145467</v>
      </c>
      <c r="G90" s="6">
        <v>44.934714630651179</v>
      </c>
      <c r="H90" s="6">
        <v>38.115408228688672</v>
      </c>
      <c r="I90" s="25">
        <f t="shared" si="21"/>
        <v>1.7261926090487087E-2</v>
      </c>
      <c r="J90" s="25">
        <f t="shared" si="22"/>
        <v>7.8429585799790688E-2</v>
      </c>
      <c r="K90" s="25">
        <f t="shared" si="23"/>
        <v>5.8957446488178293E-2</v>
      </c>
      <c r="L90" s="25">
        <f t="shared" si="24"/>
        <v>1.4849813028145467E-2</v>
      </c>
      <c r="M90" s="25">
        <f t="shared" si="25"/>
        <v>0.44934714630651179</v>
      </c>
      <c r="N90" s="25">
        <f t="shared" si="26"/>
        <v>0.38115408228688674</v>
      </c>
      <c r="O90" s="25">
        <f t="shared" si="27"/>
        <v>0.61884591771311337</v>
      </c>
      <c r="P90" s="25">
        <f t="shared" si="28"/>
        <v>2.7893738322257833E-2</v>
      </c>
      <c r="Q90" s="25">
        <f t="shared" si="29"/>
        <v>0.12673523983097409</v>
      </c>
      <c r="R90" s="25">
        <f t="shared" si="30"/>
        <v>9.5269993387126106E-2</v>
      </c>
      <c r="S90" s="25">
        <f t="shared" si="31"/>
        <v>2.3995978002119733E-2</v>
      </c>
      <c r="T90" s="25">
        <f t="shared" si="32"/>
        <v>0.72610505045752216</v>
      </c>
      <c r="U90" s="25">
        <f t="shared" si="33"/>
        <v>1</v>
      </c>
      <c r="V90" s="6">
        <f t="shared" si="34"/>
        <v>2.7893738322257833E-2</v>
      </c>
      <c r="W90" s="6">
        <f t="shared" si="36"/>
        <v>0.12673523983097412</v>
      </c>
      <c r="X90" s="6">
        <f t="shared" si="37"/>
        <v>9.5269993387126106E-2</v>
      </c>
      <c r="Y90" s="6">
        <f t="shared" si="38"/>
        <v>2.3995978002119736E-2</v>
      </c>
      <c r="Z90" s="6">
        <f t="shared" si="39"/>
        <v>0.72610505045752216</v>
      </c>
      <c r="AA90" s="6">
        <f t="shared" si="35"/>
        <v>1</v>
      </c>
    </row>
    <row r="91" spans="1:27">
      <c r="A91" s="26" t="s">
        <v>2</v>
      </c>
      <c r="B91" s="9">
        <v>2008</v>
      </c>
      <c r="C91" s="6">
        <v>1.7261926090487087</v>
      </c>
      <c r="D91" s="6">
        <v>7.8429585799790686</v>
      </c>
      <c r="E91" s="6">
        <v>5.8957446488178293</v>
      </c>
      <c r="F91" s="6">
        <v>1.4849813028145467</v>
      </c>
      <c r="G91" s="6">
        <v>44.934714630651179</v>
      </c>
      <c r="H91" s="6">
        <v>38.115408228688672</v>
      </c>
      <c r="I91" s="25">
        <f t="shared" si="21"/>
        <v>1.7261926090487087E-2</v>
      </c>
      <c r="J91" s="25">
        <f t="shared" si="22"/>
        <v>7.8429585799790688E-2</v>
      </c>
      <c r="K91" s="25">
        <f t="shared" si="23"/>
        <v>5.8957446488178293E-2</v>
      </c>
      <c r="L91" s="25">
        <f t="shared" si="24"/>
        <v>1.4849813028145467E-2</v>
      </c>
      <c r="M91" s="25">
        <f t="shared" si="25"/>
        <v>0.44934714630651179</v>
      </c>
      <c r="N91" s="25">
        <f t="shared" si="26"/>
        <v>0.38115408228688674</v>
      </c>
      <c r="O91" s="25">
        <f t="shared" si="27"/>
        <v>0.61884591771311337</v>
      </c>
      <c r="P91" s="25">
        <f t="shared" si="28"/>
        <v>2.7893738322257833E-2</v>
      </c>
      <c r="Q91" s="25">
        <f t="shared" si="29"/>
        <v>0.12673523983097409</v>
      </c>
      <c r="R91" s="25">
        <f t="shared" si="30"/>
        <v>9.5269993387126106E-2</v>
      </c>
      <c r="S91" s="25">
        <f t="shared" si="31"/>
        <v>2.3995978002119733E-2</v>
      </c>
      <c r="T91" s="25">
        <f t="shared" si="32"/>
        <v>0.72610505045752216</v>
      </c>
      <c r="U91" s="25">
        <f t="shared" si="33"/>
        <v>1</v>
      </c>
      <c r="V91" s="6">
        <f t="shared" si="34"/>
        <v>2.7893738322257833E-2</v>
      </c>
      <c r="W91" s="6">
        <f t="shared" si="36"/>
        <v>0.12673523983097412</v>
      </c>
      <c r="X91" s="6">
        <f t="shared" si="37"/>
        <v>9.5269993387126106E-2</v>
      </c>
      <c r="Y91" s="6">
        <f t="shared" si="38"/>
        <v>2.3995978002119736E-2</v>
      </c>
      <c r="Z91" s="6">
        <f t="shared" si="39"/>
        <v>0.72610505045752216</v>
      </c>
      <c r="AA91" s="6">
        <f t="shared" si="35"/>
        <v>1</v>
      </c>
    </row>
    <row r="92" spans="1:27">
      <c r="A92" s="27"/>
      <c r="O92" s="25">
        <f t="shared" si="27"/>
        <v>0</v>
      </c>
      <c r="P92" s="25" t="e">
        <f t="shared" si="28"/>
        <v>#DIV/0!</v>
      </c>
      <c r="Q92" s="25" t="e">
        <f t="shared" si="29"/>
        <v>#DIV/0!</v>
      </c>
      <c r="R92" s="25" t="e">
        <f t="shared" si="30"/>
        <v>#DIV/0!</v>
      </c>
      <c r="S92" s="25" t="e">
        <f t="shared" si="31"/>
        <v>#DIV/0!</v>
      </c>
      <c r="T92" s="25" t="e">
        <f t="shared" si="32"/>
        <v>#DIV/0!</v>
      </c>
      <c r="U92" s="25" t="e">
        <f t="shared" si="33"/>
        <v>#DIV/0!</v>
      </c>
      <c r="V92" s="6" t="e">
        <f t="shared" si="34"/>
        <v>#DIV/0!</v>
      </c>
      <c r="W92" s="6" t="e">
        <f t="shared" si="36"/>
        <v>#DIV/0!</v>
      </c>
      <c r="X92" s="6" t="e">
        <f t="shared" si="37"/>
        <v>#DIV/0!</v>
      </c>
      <c r="Y92" s="6" t="e">
        <f t="shared" si="38"/>
        <v>#DIV/0!</v>
      </c>
      <c r="Z92" s="6" t="e">
        <f t="shared" si="39"/>
        <v>#DIV/0!</v>
      </c>
      <c r="AA92" s="6" t="e">
        <f t="shared" si="35"/>
        <v>#DIV/0!</v>
      </c>
    </row>
    <row r="93" spans="1:27">
      <c r="A93" s="28" t="s">
        <v>3</v>
      </c>
      <c r="B93" s="2">
        <v>1980</v>
      </c>
      <c r="C93" s="6">
        <v>0.31601195966252116</v>
      </c>
      <c r="D93" s="6">
        <v>5.2573177415049859</v>
      </c>
      <c r="E93" s="6">
        <v>7.7948774044877576</v>
      </c>
      <c r="F93" s="6">
        <v>1.3610641432313466</v>
      </c>
      <c r="G93" s="6">
        <v>45.317702549715989</v>
      </c>
      <c r="H93" s="6">
        <v>39.953026201397392</v>
      </c>
      <c r="I93" s="25">
        <f t="shared" si="21"/>
        <v>3.1601195966252118E-3</v>
      </c>
      <c r="J93" s="25">
        <f t="shared" si="22"/>
        <v>5.2573177415049861E-2</v>
      </c>
      <c r="K93" s="25">
        <f t="shared" si="23"/>
        <v>7.7948774044877572E-2</v>
      </c>
      <c r="L93" s="25">
        <f t="shared" si="24"/>
        <v>1.3610641432313466E-2</v>
      </c>
      <c r="M93" s="25">
        <f t="shared" si="25"/>
        <v>0.45317702549715988</v>
      </c>
      <c r="N93" s="25">
        <f t="shared" si="26"/>
        <v>0.3995302620139739</v>
      </c>
      <c r="O93" s="25">
        <f t="shared" si="27"/>
        <v>0.60046973798602599</v>
      </c>
      <c r="P93" s="25">
        <f t="shared" si="28"/>
        <v>5.2627458083470535E-3</v>
      </c>
      <c r="Q93" s="25">
        <f t="shared" si="29"/>
        <v>8.7553417082066737E-2</v>
      </c>
      <c r="R93" s="25">
        <f t="shared" si="30"/>
        <v>0.12981299325144605</v>
      </c>
      <c r="S93" s="25">
        <f t="shared" si="31"/>
        <v>2.2666656737712586E-2</v>
      </c>
      <c r="T93" s="25">
        <f t="shared" si="32"/>
        <v>0.75470418712042764</v>
      </c>
      <c r="U93" s="25">
        <f t="shared" si="33"/>
        <v>1</v>
      </c>
      <c r="V93" s="6">
        <f t="shared" si="34"/>
        <v>5.2627458083470535E-3</v>
      </c>
      <c r="W93" s="6">
        <f t="shared" si="36"/>
        <v>8.7553417082066723E-2</v>
      </c>
      <c r="X93" s="6">
        <f t="shared" si="37"/>
        <v>0.12981299325144605</v>
      </c>
      <c r="Y93" s="6">
        <f t="shared" si="38"/>
        <v>2.2666656737712582E-2</v>
      </c>
      <c r="Z93" s="6">
        <f t="shared" si="39"/>
        <v>0.75470418712042753</v>
      </c>
      <c r="AA93" s="6">
        <f t="shared" si="35"/>
        <v>1</v>
      </c>
    </row>
    <row r="94" spans="1:27">
      <c r="A94" s="26" t="s">
        <v>3</v>
      </c>
      <c r="B94" s="2">
        <v>1981</v>
      </c>
      <c r="C94" s="6">
        <v>0.3644397090651062</v>
      </c>
      <c r="D94" s="6">
        <v>6.6686492543978018</v>
      </c>
      <c r="E94" s="6">
        <v>7.136008749176372</v>
      </c>
      <c r="F94" s="6">
        <v>1.7172700754189707</v>
      </c>
      <c r="G94" s="6">
        <v>39.296202620998471</v>
      </c>
      <c r="H94" s="6">
        <v>44.817429590943277</v>
      </c>
      <c r="I94" s="25">
        <f t="shared" si="21"/>
        <v>3.6443970906510619E-3</v>
      </c>
      <c r="J94" s="25">
        <f t="shared" si="22"/>
        <v>6.6686492543978015E-2</v>
      </c>
      <c r="K94" s="25">
        <f t="shared" si="23"/>
        <v>7.1360087491763716E-2</v>
      </c>
      <c r="L94" s="25">
        <f t="shared" si="24"/>
        <v>1.7172700754189706E-2</v>
      </c>
      <c r="M94" s="25">
        <f t="shared" si="25"/>
        <v>0.39296202620998472</v>
      </c>
      <c r="N94" s="25">
        <f t="shared" si="26"/>
        <v>0.44817429590943275</v>
      </c>
      <c r="O94" s="25">
        <f t="shared" si="27"/>
        <v>0.55182570409056719</v>
      </c>
      <c r="P94" s="25">
        <f t="shared" si="28"/>
        <v>6.604253958516099E-3</v>
      </c>
      <c r="Q94" s="25">
        <f t="shared" si="29"/>
        <v>0.12084702116926622</v>
      </c>
      <c r="R94" s="25">
        <f t="shared" si="30"/>
        <v>0.12931635290416246</v>
      </c>
      <c r="S94" s="25">
        <f t="shared" si="31"/>
        <v>3.111979131615673E-2</v>
      </c>
      <c r="T94" s="25">
        <f t="shared" si="32"/>
        <v>0.71211258065189853</v>
      </c>
      <c r="U94" s="25">
        <f t="shared" si="33"/>
        <v>1</v>
      </c>
      <c r="V94" s="6">
        <f t="shared" si="34"/>
        <v>6.604253958516099E-3</v>
      </c>
      <c r="W94" s="6">
        <f t="shared" si="36"/>
        <v>0.12084702116926621</v>
      </c>
      <c r="X94" s="6">
        <f t="shared" si="37"/>
        <v>0.12931635290416246</v>
      </c>
      <c r="Y94" s="6">
        <f t="shared" si="38"/>
        <v>3.1119791316156727E-2</v>
      </c>
      <c r="Z94" s="6">
        <f t="shared" si="39"/>
        <v>0.71211258065189842</v>
      </c>
      <c r="AA94" s="6">
        <f t="shared" si="35"/>
        <v>0.99999999999999989</v>
      </c>
    </row>
    <row r="95" spans="1:27">
      <c r="A95" s="26" t="s">
        <v>3</v>
      </c>
      <c r="B95" s="2">
        <v>1982</v>
      </c>
      <c r="C95" s="6">
        <v>0.54945110064249891</v>
      </c>
      <c r="D95" s="6">
        <v>6.5382553673719865</v>
      </c>
      <c r="E95" s="6">
        <v>7.4543720636248274</v>
      </c>
      <c r="F95" s="6">
        <v>1.3480385511847477</v>
      </c>
      <c r="G95" s="6">
        <v>41.667526536862482</v>
      </c>
      <c r="H95" s="6">
        <v>42.442356380313463</v>
      </c>
      <c r="I95" s="25">
        <f t="shared" si="21"/>
        <v>5.4945110064249895E-3</v>
      </c>
      <c r="J95" s="25">
        <f t="shared" si="22"/>
        <v>6.5382553673719868E-2</v>
      </c>
      <c r="K95" s="25">
        <f t="shared" si="23"/>
        <v>7.454372063624827E-2</v>
      </c>
      <c r="L95" s="25">
        <f t="shared" si="24"/>
        <v>1.3480385511847477E-2</v>
      </c>
      <c r="M95" s="25">
        <f t="shared" si="25"/>
        <v>0.41667526536862481</v>
      </c>
      <c r="N95" s="25">
        <f t="shared" si="26"/>
        <v>0.42442356380313462</v>
      </c>
      <c r="O95" s="25">
        <f t="shared" si="27"/>
        <v>0.57557643619686538</v>
      </c>
      <c r="P95" s="25">
        <f t="shared" si="28"/>
        <v>9.5461013705322936E-3</v>
      </c>
      <c r="Q95" s="25">
        <f t="shared" si="29"/>
        <v>0.11359491035758275</v>
      </c>
      <c r="R95" s="25">
        <f t="shared" si="30"/>
        <v>0.12951141837702326</v>
      </c>
      <c r="S95" s="25">
        <f t="shared" si="31"/>
        <v>2.3420669548113254E-2</v>
      </c>
      <c r="T95" s="25">
        <f t="shared" si="32"/>
        <v>0.72392690034674856</v>
      </c>
      <c r="U95" s="25">
        <f t="shared" si="33"/>
        <v>1</v>
      </c>
      <c r="V95" s="6">
        <f t="shared" si="34"/>
        <v>9.5461013705322936E-3</v>
      </c>
      <c r="W95" s="6">
        <f t="shared" si="36"/>
        <v>0.11359491035758275</v>
      </c>
      <c r="X95" s="6">
        <f t="shared" si="37"/>
        <v>0.12951141837702326</v>
      </c>
      <c r="Y95" s="6">
        <f t="shared" si="38"/>
        <v>2.3420669548113254E-2</v>
      </c>
      <c r="Z95" s="6">
        <f t="shared" si="39"/>
        <v>0.72392690034674856</v>
      </c>
      <c r="AA95" s="6">
        <f t="shared" si="35"/>
        <v>1</v>
      </c>
    </row>
    <row r="96" spans="1:27">
      <c r="A96" s="26" t="s">
        <v>3</v>
      </c>
      <c r="B96" s="2">
        <v>1983</v>
      </c>
      <c r="C96" s="6">
        <v>0.54558172348853518</v>
      </c>
      <c r="D96" s="6">
        <v>7.0971651441240704</v>
      </c>
      <c r="E96" s="6">
        <v>8.1485069328397142</v>
      </c>
      <c r="F96" s="6">
        <v>1.5535836673205685</v>
      </c>
      <c r="G96" s="6">
        <v>42.557521635724108</v>
      </c>
      <c r="H96" s="6">
        <v>40.097640896503009</v>
      </c>
      <c r="I96" s="25">
        <f t="shared" si="21"/>
        <v>5.4558172348853516E-3</v>
      </c>
      <c r="J96" s="25">
        <f t="shared" si="22"/>
        <v>7.0971651441240707E-2</v>
      </c>
      <c r="K96" s="25">
        <f t="shared" si="23"/>
        <v>8.1485069328397136E-2</v>
      </c>
      <c r="L96" s="25">
        <f t="shared" si="24"/>
        <v>1.5535836673205685E-2</v>
      </c>
      <c r="M96" s="25">
        <f t="shared" si="25"/>
        <v>0.42557521635724105</v>
      </c>
      <c r="N96" s="25">
        <f t="shared" si="26"/>
        <v>0.40097640896503006</v>
      </c>
      <c r="O96" s="25">
        <f t="shared" si="27"/>
        <v>0.59902359103496994</v>
      </c>
      <c r="P96" s="25">
        <f t="shared" si="28"/>
        <v>9.107850369396972E-3</v>
      </c>
      <c r="Q96" s="25">
        <f t="shared" si="29"/>
        <v>0.11847889215618139</v>
      </c>
      <c r="R96" s="25">
        <f t="shared" si="30"/>
        <v>0.13602981676833523</v>
      </c>
      <c r="S96" s="25">
        <f t="shared" si="31"/>
        <v>2.5935266833754349E-2</v>
      </c>
      <c r="T96" s="25">
        <f t="shared" si="32"/>
        <v>0.71044817387233206</v>
      </c>
      <c r="U96" s="25">
        <f t="shared" si="33"/>
        <v>1</v>
      </c>
      <c r="V96" s="6">
        <f t="shared" si="34"/>
        <v>9.107850369396972E-3</v>
      </c>
      <c r="W96" s="6">
        <f t="shared" si="36"/>
        <v>0.11847889215618139</v>
      </c>
      <c r="X96" s="6">
        <f t="shared" si="37"/>
        <v>0.13602981676833523</v>
      </c>
      <c r="Y96" s="6">
        <f t="shared" si="38"/>
        <v>2.5935266833754349E-2</v>
      </c>
      <c r="Z96" s="6">
        <f t="shared" si="39"/>
        <v>0.71044817387233206</v>
      </c>
      <c r="AA96" s="6">
        <f t="shared" si="35"/>
        <v>1</v>
      </c>
    </row>
    <row r="97" spans="1:27">
      <c r="A97" s="26" t="s">
        <v>3</v>
      </c>
      <c r="B97" s="2">
        <v>1984</v>
      </c>
      <c r="C97" s="6">
        <v>0.80355095336829729</v>
      </c>
      <c r="D97" s="6">
        <v>9.8186557374701255</v>
      </c>
      <c r="E97" s="6">
        <v>9.3004378984031586</v>
      </c>
      <c r="F97" s="6">
        <v>1.5068680445742253</v>
      </c>
      <c r="G97" s="6">
        <v>41.877862114528789</v>
      </c>
      <c r="H97" s="6">
        <v>36.692625251655414</v>
      </c>
      <c r="I97" s="25">
        <f t="shared" ref="I97:I160" si="40">C97/100</f>
        <v>8.0355095336829725E-3</v>
      </c>
      <c r="J97" s="25">
        <f t="shared" si="22"/>
        <v>9.818655737470125E-2</v>
      </c>
      <c r="K97" s="25">
        <f t="shared" si="23"/>
        <v>9.3004378984031591E-2</v>
      </c>
      <c r="L97" s="25">
        <f t="shared" si="24"/>
        <v>1.5068680445742253E-2</v>
      </c>
      <c r="M97" s="25">
        <f t="shared" si="25"/>
        <v>0.41877862114528791</v>
      </c>
      <c r="N97" s="25">
        <f t="shared" si="26"/>
        <v>0.36692625251655414</v>
      </c>
      <c r="O97" s="25">
        <f t="shared" si="27"/>
        <v>0.63307374748344603</v>
      </c>
      <c r="P97" s="25">
        <f t="shared" si="28"/>
        <v>1.269284908057744E-2</v>
      </c>
      <c r="Q97" s="25">
        <f t="shared" si="29"/>
        <v>0.15509497553011181</v>
      </c>
      <c r="R97" s="25">
        <f t="shared" si="30"/>
        <v>0.1469092334877834</v>
      </c>
      <c r="S97" s="25">
        <f t="shared" si="31"/>
        <v>2.3802409285872777E-2</v>
      </c>
      <c r="T97" s="25">
        <f t="shared" si="32"/>
        <v>0.66150053261565456</v>
      </c>
      <c r="U97" s="25">
        <f t="shared" si="33"/>
        <v>1</v>
      </c>
      <c r="V97" s="6">
        <f t="shared" si="34"/>
        <v>1.2692849080577443E-2</v>
      </c>
      <c r="W97" s="6">
        <f t="shared" si="36"/>
        <v>0.15509497553011184</v>
      </c>
      <c r="X97" s="6">
        <f t="shared" si="37"/>
        <v>0.1469092334877834</v>
      </c>
      <c r="Y97" s="6">
        <f t="shared" si="38"/>
        <v>2.380240928587278E-2</v>
      </c>
      <c r="Z97" s="6">
        <f t="shared" si="39"/>
        <v>0.66150053261565467</v>
      </c>
      <c r="AA97" s="6">
        <f t="shared" si="35"/>
        <v>1.0000000000000002</v>
      </c>
    </row>
    <row r="98" spans="1:27">
      <c r="A98" s="26" t="s">
        <v>3</v>
      </c>
      <c r="B98" s="2">
        <v>1985</v>
      </c>
      <c r="C98" s="6">
        <v>1.9435271685141544</v>
      </c>
      <c r="D98" s="6">
        <v>10.046066072887829</v>
      </c>
      <c r="E98" s="6">
        <v>8.9609876475365855</v>
      </c>
      <c r="F98" s="6">
        <v>1.225049672290313</v>
      </c>
      <c r="G98" s="6">
        <v>43.662717834076112</v>
      </c>
      <c r="H98" s="6">
        <v>34.161651604694995</v>
      </c>
      <c r="I98" s="25">
        <f t="shared" si="40"/>
        <v>1.9435271685141545E-2</v>
      </c>
      <c r="J98" s="25">
        <f t="shared" si="22"/>
        <v>0.10046066072887828</v>
      </c>
      <c r="K98" s="25">
        <f t="shared" si="23"/>
        <v>8.9609876475365849E-2</v>
      </c>
      <c r="L98" s="25">
        <f t="shared" si="24"/>
        <v>1.2250496722903131E-2</v>
      </c>
      <c r="M98" s="25">
        <f t="shared" si="25"/>
        <v>0.43662717834076115</v>
      </c>
      <c r="N98" s="25">
        <f t="shared" si="26"/>
        <v>0.34161651604694998</v>
      </c>
      <c r="O98" s="25">
        <f t="shared" si="27"/>
        <v>0.65838348395305002</v>
      </c>
      <c r="P98" s="25">
        <f t="shared" si="28"/>
        <v>2.9519682918606589E-2</v>
      </c>
      <c r="Q98" s="25">
        <f t="shared" si="29"/>
        <v>0.15258684820842533</v>
      </c>
      <c r="R98" s="25">
        <f t="shared" si="30"/>
        <v>0.1361058997673095</v>
      </c>
      <c r="S98" s="25">
        <f t="shared" si="31"/>
        <v>1.8606932010731797E-2</v>
      </c>
      <c r="T98" s="25">
        <f t="shared" si="32"/>
        <v>0.66318063709492669</v>
      </c>
      <c r="U98" s="25">
        <f t="shared" si="33"/>
        <v>0.99999999999999989</v>
      </c>
      <c r="V98" s="6">
        <f t="shared" si="34"/>
        <v>2.9519682918606585E-2</v>
      </c>
      <c r="W98" s="6">
        <f t="shared" si="36"/>
        <v>0.15258684820842533</v>
      </c>
      <c r="X98" s="6">
        <f t="shared" si="37"/>
        <v>0.1361058997673095</v>
      </c>
      <c r="Y98" s="6">
        <f t="shared" si="38"/>
        <v>1.8606932010731797E-2</v>
      </c>
      <c r="Z98" s="6">
        <f t="shared" si="39"/>
        <v>0.66318063709492669</v>
      </c>
      <c r="AA98" s="6">
        <f t="shared" si="35"/>
        <v>0.99999999999999989</v>
      </c>
    </row>
    <row r="99" spans="1:27">
      <c r="A99" s="26" t="s">
        <v>3</v>
      </c>
      <c r="B99" s="2">
        <v>1986</v>
      </c>
      <c r="C99" s="6">
        <v>1.1638672882976178</v>
      </c>
      <c r="D99" s="6">
        <v>9.3489809410010789</v>
      </c>
      <c r="E99" s="6">
        <v>9.0545961727815829</v>
      </c>
      <c r="F99" s="6">
        <v>1.1181327584088427</v>
      </c>
      <c r="G99" s="6">
        <v>51.626977249943096</v>
      </c>
      <c r="H99" s="6">
        <v>27.687445589567794</v>
      </c>
      <c r="I99" s="25">
        <f t="shared" si="40"/>
        <v>1.1638672882976177E-2</v>
      </c>
      <c r="J99" s="25">
        <f t="shared" si="22"/>
        <v>9.3489809410010782E-2</v>
      </c>
      <c r="K99" s="25">
        <f t="shared" si="23"/>
        <v>9.054596172781583E-2</v>
      </c>
      <c r="L99" s="25">
        <f t="shared" si="24"/>
        <v>1.1181327584088428E-2</v>
      </c>
      <c r="M99" s="25">
        <f t="shared" si="25"/>
        <v>0.51626977249943096</v>
      </c>
      <c r="N99" s="25">
        <f t="shared" si="26"/>
        <v>0.27687445589567794</v>
      </c>
      <c r="O99" s="25">
        <f t="shared" si="27"/>
        <v>0.72312554410432217</v>
      </c>
      <c r="P99" s="25">
        <f t="shared" si="28"/>
        <v>1.6094954711345553E-2</v>
      </c>
      <c r="Q99" s="25">
        <f t="shared" si="29"/>
        <v>0.12928572385837805</v>
      </c>
      <c r="R99" s="25">
        <f t="shared" si="30"/>
        <v>0.12521471889085023</v>
      </c>
      <c r="S99" s="25">
        <f t="shared" si="31"/>
        <v>1.5462498421263552E-2</v>
      </c>
      <c r="T99" s="25">
        <f t="shared" si="32"/>
        <v>0.71394210411816261</v>
      </c>
      <c r="U99" s="25">
        <f t="shared" si="33"/>
        <v>1</v>
      </c>
      <c r="V99" s="6">
        <f t="shared" si="34"/>
        <v>1.6094954711345557E-2</v>
      </c>
      <c r="W99" s="6">
        <f t="shared" si="36"/>
        <v>0.12928572385837808</v>
      </c>
      <c r="X99" s="6">
        <f t="shared" si="37"/>
        <v>0.12521471889085026</v>
      </c>
      <c r="Y99" s="6">
        <f t="shared" si="38"/>
        <v>1.5462498421263553E-2</v>
      </c>
      <c r="Z99" s="6">
        <f t="shared" si="39"/>
        <v>0.71394210411816261</v>
      </c>
      <c r="AA99" s="6">
        <f t="shared" si="35"/>
        <v>1</v>
      </c>
    </row>
    <row r="100" spans="1:27">
      <c r="A100" s="26" t="s">
        <v>3</v>
      </c>
      <c r="B100" s="2">
        <v>1987</v>
      </c>
      <c r="C100" s="6">
        <v>0.78720092893191318</v>
      </c>
      <c r="D100" s="6">
        <v>8.1801085264182358</v>
      </c>
      <c r="E100" s="6">
        <v>9.9193312493923198</v>
      </c>
      <c r="F100" s="6">
        <v>1.0745997921976504</v>
      </c>
      <c r="G100" s="6">
        <v>55.007267668017199</v>
      </c>
      <c r="H100" s="6">
        <v>25.031491835042672</v>
      </c>
      <c r="I100" s="25">
        <f t="shared" si="40"/>
        <v>7.8720092893191321E-3</v>
      </c>
      <c r="J100" s="25">
        <f t="shared" si="22"/>
        <v>8.1801085264182352E-2</v>
      </c>
      <c r="K100" s="25">
        <f t="shared" si="23"/>
        <v>9.91933124939232E-2</v>
      </c>
      <c r="L100" s="25">
        <f t="shared" si="24"/>
        <v>1.0745997921976504E-2</v>
      </c>
      <c r="M100" s="25">
        <f t="shared" si="25"/>
        <v>0.55007267668017201</v>
      </c>
      <c r="N100" s="25">
        <f t="shared" si="26"/>
        <v>0.25031491835042674</v>
      </c>
      <c r="O100" s="25">
        <f t="shared" si="27"/>
        <v>0.74968508164957326</v>
      </c>
      <c r="P100" s="25">
        <f t="shared" si="28"/>
        <v>1.0500421419615177E-2</v>
      </c>
      <c r="Q100" s="25">
        <f t="shared" si="29"/>
        <v>0.10911392965722477</v>
      </c>
      <c r="R100" s="25">
        <f t="shared" si="30"/>
        <v>0.1323133071764783</v>
      </c>
      <c r="S100" s="25">
        <f t="shared" si="31"/>
        <v>1.433401595551494E-2</v>
      </c>
      <c r="T100" s="25">
        <f t="shared" si="32"/>
        <v>0.73373832579116671</v>
      </c>
      <c r="U100" s="25">
        <f t="shared" si="33"/>
        <v>0.99999999999999989</v>
      </c>
      <c r="V100" s="6">
        <f t="shared" si="34"/>
        <v>1.0500421419615177E-2</v>
      </c>
      <c r="W100" s="6">
        <f t="shared" si="36"/>
        <v>0.10911392965722477</v>
      </c>
      <c r="X100" s="6">
        <f t="shared" si="37"/>
        <v>0.1323133071764783</v>
      </c>
      <c r="Y100" s="6">
        <f t="shared" si="38"/>
        <v>1.433401595551494E-2</v>
      </c>
      <c r="Z100" s="6">
        <f t="shared" si="39"/>
        <v>0.73373832579116671</v>
      </c>
      <c r="AA100" s="6">
        <f t="shared" si="35"/>
        <v>0.99999999999999989</v>
      </c>
    </row>
    <row r="101" spans="1:27">
      <c r="A101" s="26" t="s">
        <v>3</v>
      </c>
      <c r="B101" s="2">
        <v>1988</v>
      </c>
      <c r="C101" s="6">
        <v>0.5436965956133829</v>
      </c>
      <c r="D101" s="6">
        <v>7.8316031299782738</v>
      </c>
      <c r="E101" s="6">
        <v>10.241671393334476</v>
      </c>
      <c r="F101" s="6">
        <v>1.2584153194288432</v>
      </c>
      <c r="G101" s="6">
        <v>56.183840459959811</v>
      </c>
      <c r="H101" s="6">
        <v>23.940773101685217</v>
      </c>
      <c r="I101" s="25">
        <f t="shared" si="40"/>
        <v>5.4369659561338294E-3</v>
      </c>
      <c r="J101" s="25">
        <f t="shared" si="22"/>
        <v>7.8316031299782735E-2</v>
      </c>
      <c r="K101" s="25">
        <f t="shared" si="23"/>
        <v>0.10241671393334477</v>
      </c>
      <c r="L101" s="25">
        <f t="shared" si="24"/>
        <v>1.2584153194288432E-2</v>
      </c>
      <c r="M101" s="25">
        <f t="shared" si="25"/>
        <v>0.56183840459959811</v>
      </c>
      <c r="N101" s="25">
        <f t="shared" si="26"/>
        <v>0.23940773101685217</v>
      </c>
      <c r="O101" s="25">
        <f t="shared" si="27"/>
        <v>0.76059226898314791</v>
      </c>
      <c r="P101" s="25">
        <f t="shared" si="28"/>
        <v>7.1483318695871384E-3</v>
      </c>
      <c r="Q101" s="25">
        <f t="shared" si="29"/>
        <v>0.1029671671584108</v>
      </c>
      <c r="R101" s="25">
        <f t="shared" si="30"/>
        <v>0.13465389816579107</v>
      </c>
      <c r="S101" s="25">
        <f t="shared" si="31"/>
        <v>1.6545202610476775E-2</v>
      </c>
      <c r="T101" s="25">
        <f t="shared" si="32"/>
        <v>0.73868540019573414</v>
      </c>
      <c r="U101" s="25">
        <f t="shared" si="33"/>
        <v>0.99999999999999989</v>
      </c>
      <c r="V101" s="6">
        <f t="shared" si="34"/>
        <v>7.1483318695871392E-3</v>
      </c>
      <c r="W101" s="6">
        <f t="shared" si="36"/>
        <v>0.1029671671584108</v>
      </c>
      <c r="X101" s="6">
        <f t="shared" si="37"/>
        <v>0.1346538981657911</v>
      </c>
      <c r="Y101" s="6">
        <f t="shared" si="38"/>
        <v>1.6545202610476775E-2</v>
      </c>
      <c r="Z101" s="6">
        <f t="shared" si="39"/>
        <v>0.73868540019573425</v>
      </c>
      <c r="AA101" s="6">
        <f t="shared" si="35"/>
        <v>1</v>
      </c>
    </row>
    <row r="102" spans="1:27">
      <c r="A102" s="26" t="s">
        <v>3</v>
      </c>
      <c r="B102" s="2">
        <v>1989</v>
      </c>
      <c r="C102" s="6">
        <v>0.5105312051144133</v>
      </c>
      <c r="D102" s="6">
        <v>7.6656165883173255</v>
      </c>
      <c r="E102" s="6">
        <v>9.9770656493733938</v>
      </c>
      <c r="F102" s="6">
        <v>1.338778683698127</v>
      </c>
      <c r="G102" s="6">
        <v>57.689396356006284</v>
      </c>
      <c r="H102" s="6">
        <v>22.818611517490456</v>
      </c>
      <c r="I102" s="25">
        <f t="shared" si="40"/>
        <v>5.1053120511441331E-3</v>
      </c>
      <c r="J102" s="25">
        <f t="shared" si="22"/>
        <v>7.6656165883173255E-2</v>
      </c>
      <c r="K102" s="25">
        <f t="shared" si="23"/>
        <v>9.9770656493733942E-2</v>
      </c>
      <c r="L102" s="25">
        <f t="shared" si="24"/>
        <v>1.3387786836981269E-2</v>
      </c>
      <c r="M102" s="25">
        <f t="shared" si="25"/>
        <v>0.57689396356006284</v>
      </c>
      <c r="N102" s="25">
        <f t="shared" si="26"/>
        <v>0.22818611517490456</v>
      </c>
      <c r="O102" s="25">
        <f t="shared" si="27"/>
        <v>0.7718138848250955</v>
      </c>
      <c r="P102" s="25">
        <f t="shared" si="28"/>
        <v>6.6146931942032538E-3</v>
      </c>
      <c r="Q102" s="25">
        <f t="shared" si="29"/>
        <v>9.9319495788216722E-2</v>
      </c>
      <c r="R102" s="25">
        <f t="shared" si="30"/>
        <v>0.12926776578571589</v>
      </c>
      <c r="S102" s="25">
        <f t="shared" si="31"/>
        <v>1.7345874569249478E-2</v>
      </c>
      <c r="T102" s="25">
        <f t="shared" si="32"/>
        <v>0.7474521706626146</v>
      </c>
      <c r="U102" s="25">
        <f t="shared" si="33"/>
        <v>1</v>
      </c>
      <c r="V102" s="6">
        <f t="shared" si="34"/>
        <v>6.6146931942032538E-3</v>
      </c>
      <c r="W102" s="6">
        <f t="shared" si="36"/>
        <v>9.9319495788216722E-2</v>
      </c>
      <c r="X102" s="6">
        <f t="shared" si="37"/>
        <v>0.12926776578571589</v>
      </c>
      <c r="Y102" s="6">
        <f t="shared" si="38"/>
        <v>1.7345874569249478E-2</v>
      </c>
      <c r="Z102" s="6">
        <f t="shared" si="39"/>
        <v>0.7474521706626146</v>
      </c>
      <c r="AA102" s="6">
        <f t="shared" si="35"/>
        <v>1</v>
      </c>
    </row>
    <row r="103" spans="1:27">
      <c r="A103" s="26" t="s">
        <v>3</v>
      </c>
      <c r="B103" s="2">
        <v>1990</v>
      </c>
      <c r="C103" s="6">
        <v>0.5444920337188951</v>
      </c>
      <c r="D103" s="6">
        <v>6.0412257742733022</v>
      </c>
      <c r="E103" s="6">
        <v>9.0672974693624973</v>
      </c>
      <c r="F103" s="6">
        <v>1.0937531257330995</v>
      </c>
      <c r="G103" s="6">
        <v>61.862462259621175</v>
      </c>
      <c r="H103" s="6">
        <v>21.390769337291037</v>
      </c>
      <c r="I103" s="25">
        <f t="shared" si="40"/>
        <v>5.444920337188951E-3</v>
      </c>
      <c r="J103" s="25">
        <f t="shared" si="22"/>
        <v>6.0412257742733025E-2</v>
      </c>
      <c r="K103" s="25">
        <f t="shared" si="23"/>
        <v>9.0672974693624966E-2</v>
      </c>
      <c r="L103" s="25">
        <f t="shared" si="24"/>
        <v>1.0937531257330995E-2</v>
      </c>
      <c r="M103" s="25">
        <f t="shared" si="25"/>
        <v>0.61862462259621176</v>
      </c>
      <c r="N103" s="25">
        <f t="shared" si="26"/>
        <v>0.21390769337291038</v>
      </c>
      <c r="O103" s="25">
        <f t="shared" si="27"/>
        <v>0.78609230662708973</v>
      </c>
      <c r="P103" s="25">
        <f t="shared" si="28"/>
        <v>6.9265661186173376E-3</v>
      </c>
      <c r="Q103" s="25">
        <f t="shared" si="29"/>
        <v>7.6851353503185574E-2</v>
      </c>
      <c r="R103" s="25">
        <f t="shared" si="30"/>
        <v>0.11534647258243534</v>
      </c>
      <c r="S103" s="25">
        <f t="shared" si="31"/>
        <v>1.3913800154413156E-2</v>
      </c>
      <c r="T103" s="25">
        <f t="shared" si="32"/>
        <v>0.78696180764134849</v>
      </c>
      <c r="U103" s="25">
        <f t="shared" si="33"/>
        <v>0.99999999999999989</v>
      </c>
      <c r="V103" s="6">
        <f t="shared" si="34"/>
        <v>6.9265661186173385E-3</v>
      </c>
      <c r="W103" s="6">
        <f t="shared" si="36"/>
        <v>7.6851353503185588E-2</v>
      </c>
      <c r="X103" s="6">
        <f t="shared" si="37"/>
        <v>0.11534647258243536</v>
      </c>
      <c r="Y103" s="6">
        <f t="shared" si="38"/>
        <v>1.3913800154413158E-2</v>
      </c>
      <c r="Z103" s="6">
        <f t="shared" si="39"/>
        <v>0.7869618076413486</v>
      </c>
      <c r="AA103" s="6">
        <f t="shared" si="35"/>
        <v>1</v>
      </c>
    </row>
    <row r="104" spans="1:27">
      <c r="A104" s="26" t="s">
        <v>3</v>
      </c>
      <c r="B104" s="2">
        <v>1991</v>
      </c>
      <c r="C104" s="6">
        <v>0.53717921389981815</v>
      </c>
      <c r="D104" s="6">
        <v>4.8343388863387595</v>
      </c>
      <c r="E104" s="6">
        <v>7.7344775864469906</v>
      </c>
      <c r="F104" s="6">
        <v>0.98035177002739338</v>
      </c>
      <c r="G104" s="6">
        <v>64.961220024060111</v>
      </c>
      <c r="H104" s="6">
        <v>20.952432519226925</v>
      </c>
      <c r="I104" s="25">
        <f t="shared" si="40"/>
        <v>5.3717921389981813E-3</v>
      </c>
      <c r="J104" s="25">
        <f t="shared" si="22"/>
        <v>4.8343388863387599E-2</v>
      </c>
      <c r="K104" s="25">
        <f t="shared" si="23"/>
        <v>7.7344775864469903E-2</v>
      </c>
      <c r="L104" s="25">
        <f t="shared" si="24"/>
        <v>9.8035177002739338E-3</v>
      </c>
      <c r="M104" s="25">
        <f t="shared" si="25"/>
        <v>0.64961220024060107</v>
      </c>
      <c r="N104" s="25">
        <f t="shared" si="26"/>
        <v>0.20952432519226924</v>
      </c>
      <c r="O104" s="25">
        <f t="shared" si="27"/>
        <v>0.79047567480773062</v>
      </c>
      <c r="P104" s="25">
        <f t="shared" si="28"/>
        <v>6.7956450909191805E-3</v>
      </c>
      <c r="Q104" s="25">
        <f t="shared" si="29"/>
        <v>6.1157339060618508E-2</v>
      </c>
      <c r="R104" s="25">
        <f t="shared" si="30"/>
        <v>9.7845864622314496E-2</v>
      </c>
      <c r="S104" s="25">
        <f t="shared" si="31"/>
        <v>1.2402048554699003E-2</v>
      </c>
      <c r="T104" s="25">
        <f t="shared" si="32"/>
        <v>0.82179910267144884</v>
      </c>
      <c r="U104" s="25">
        <f t="shared" si="33"/>
        <v>1</v>
      </c>
      <c r="V104" s="6">
        <f t="shared" si="34"/>
        <v>6.7956450909191796E-3</v>
      </c>
      <c r="W104" s="6">
        <f t="shared" si="36"/>
        <v>6.1157339060618501E-2</v>
      </c>
      <c r="X104" s="6">
        <f t="shared" si="37"/>
        <v>9.7845864622314482E-2</v>
      </c>
      <c r="Y104" s="6">
        <f t="shared" si="38"/>
        <v>1.2402048554699001E-2</v>
      </c>
      <c r="Z104" s="6">
        <f t="shared" si="39"/>
        <v>0.82179910267144873</v>
      </c>
      <c r="AA104" s="6">
        <f t="shared" si="35"/>
        <v>0.99999999999999989</v>
      </c>
    </row>
    <row r="105" spans="1:27">
      <c r="A105" s="26" t="s">
        <v>3</v>
      </c>
      <c r="B105" s="2">
        <v>1992</v>
      </c>
      <c r="C105" s="6">
        <v>0.41982205868018074</v>
      </c>
      <c r="D105" s="6">
        <v>4.6021298462215219</v>
      </c>
      <c r="E105" s="6">
        <v>7.9048879265472562</v>
      </c>
      <c r="F105" s="6">
        <v>0.905160593204689</v>
      </c>
      <c r="G105" s="6">
        <v>65.36950670907234</v>
      </c>
      <c r="H105" s="6">
        <v>20.798492866274014</v>
      </c>
      <c r="I105" s="25">
        <f t="shared" si="40"/>
        <v>4.1982205868018076E-3</v>
      </c>
      <c r="J105" s="25">
        <f t="shared" si="22"/>
        <v>4.602129846221522E-2</v>
      </c>
      <c r="K105" s="25">
        <f t="shared" si="23"/>
        <v>7.9048879265472563E-2</v>
      </c>
      <c r="L105" s="25">
        <f t="shared" si="24"/>
        <v>9.0516059320468901E-3</v>
      </c>
      <c r="M105" s="25">
        <f t="shared" si="25"/>
        <v>0.65369506709072345</v>
      </c>
      <c r="N105" s="25">
        <f t="shared" si="26"/>
        <v>0.20798492866274013</v>
      </c>
      <c r="O105" s="25">
        <f t="shared" si="27"/>
        <v>0.79201507133726001</v>
      </c>
      <c r="P105" s="25">
        <f t="shared" si="28"/>
        <v>5.3006827000317263E-3</v>
      </c>
      <c r="Q105" s="25">
        <f t="shared" si="29"/>
        <v>5.8106594341079384E-2</v>
      </c>
      <c r="R105" s="25">
        <f t="shared" si="30"/>
        <v>9.9807291712270402E-2</v>
      </c>
      <c r="S105" s="25">
        <f t="shared" si="31"/>
        <v>1.1428577889008994E-2</v>
      </c>
      <c r="T105" s="25">
        <f t="shared" si="32"/>
        <v>0.82535685335760933</v>
      </c>
      <c r="U105" s="25">
        <f t="shared" si="33"/>
        <v>0.99999999999999989</v>
      </c>
      <c r="V105" s="6">
        <f t="shared" si="34"/>
        <v>5.3006827000317272E-3</v>
      </c>
      <c r="W105" s="6">
        <f t="shared" si="36"/>
        <v>5.8106594341079398E-2</v>
      </c>
      <c r="X105" s="6">
        <f t="shared" si="37"/>
        <v>9.9807291712270416E-2</v>
      </c>
      <c r="Y105" s="6">
        <f t="shared" si="38"/>
        <v>1.1428577889008995E-2</v>
      </c>
      <c r="Z105" s="6">
        <f t="shared" si="39"/>
        <v>0.82535685335760944</v>
      </c>
      <c r="AA105" s="6">
        <f t="shared" si="35"/>
        <v>1</v>
      </c>
    </row>
    <row r="106" spans="1:27">
      <c r="A106" s="26" t="s">
        <v>3</v>
      </c>
      <c r="B106" s="2">
        <v>1993</v>
      </c>
      <c r="C106" s="6">
        <v>1.0659157262346504</v>
      </c>
      <c r="D106" s="6">
        <v>5.1691811938839249</v>
      </c>
      <c r="E106" s="6">
        <v>3.547499297249642</v>
      </c>
      <c r="F106" s="6">
        <v>1.0070615651192558</v>
      </c>
      <c r="G106" s="6">
        <v>64.320203970848738</v>
      </c>
      <c r="H106" s="6">
        <v>24.890138246663788</v>
      </c>
      <c r="I106" s="25">
        <f t="shared" si="40"/>
        <v>1.0659157262346503E-2</v>
      </c>
      <c r="J106" s="25">
        <f t="shared" si="22"/>
        <v>5.1691811938839247E-2</v>
      </c>
      <c r="K106" s="25">
        <f t="shared" si="23"/>
        <v>3.5474992972496421E-2</v>
      </c>
      <c r="L106" s="25">
        <f t="shared" si="24"/>
        <v>1.0070615651192558E-2</v>
      </c>
      <c r="M106" s="25">
        <f t="shared" si="25"/>
        <v>0.64320203970848733</v>
      </c>
      <c r="N106" s="25">
        <f t="shared" si="26"/>
        <v>0.24890138246663787</v>
      </c>
      <c r="O106" s="25">
        <f t="shared" si="27"/>
        <v>0.75109861753336205</v>
      </c>
      <c r="P106" s="25">
        <f t="shared" si="28"/>
        <v>1.4191421756774899E-2</v>
      </c>
      <c r="Q106" s="25">
        <f t="shared" si="29"/>
        <v>6.8821604423394134E-2</v>
      </c>
      <c r="R106" s="25">
        <f t="shared" si="30"/>
        <v>4.7230805841445588E-2</v>
      </c>
      <c r="S106" s="25">
        <f t="shared" si="31"/>
        <v>1.3407847406596039E-2</v>
      </c>
      <c r="T106" s="25">
        <f t="shared" si="32"/>
        <v>0.85634832057178933</v>
      </c>
      <c r="U106" s="25">
        <f t="shared" si="33"/>
        <v>1</v>
      </c>
      <c r="V106" s="6">
        <f t="shared" si="34"/>
        <v>1.4191421756774899E-2</v>
      </c>
      <c r="W106" s="6">
        <f t="shared" si="36"/>
        <v>6.8821604423394134E-2</v>
      </c>
      <c r="X106" s="6">
        <f t="shared" si="37"/>
        <v>4.7230805841445581E-2</v>
      </c>
      <c r="Y106" s="6">
        <f t="shared" si="38"/>
        <v>1.3407847406596037E-2</v>
      </c>
      <c r="Z106" s="6">
        <f t="shared" si="39"/>
        <v>0.85634832057178922</v>
      </c>
      <c r="AA106" s="6">
        <f t="shared" si="35"/>
        <v>0.99999999999999989</v>
      </c>
    </row>
    <row r="107" spans="1:27">
      <c r="A107" s="26" t="s">
        <v>3</v>
      </c>
      <c r="B107" s="2">
        <v>1994</v>
      </c>
      <c r="C107" s="6">
        <v>1.0932227502501863</v>
      </c>
      <c r="D107" s="6">
        <v>5.0650494874779834</v>
      </c>
      <c r="E107" s="6">
        <v>8.2035998218979902</v>
      </c>
      <c r="F107" s="6">
        <v>1.3319326475070332</v>
      </c>
      <c r="G107" s="6">
        <v>61.898590794453234</v>
      </c>
      <c r="H107" s="6">
        <v>22.407604498413576</v>
      </c>
      <c r="I107" s="25">
        <f t="shared" si="40"/>
        <v>1.0932227502501864E-2</v>
      </c>
      <c r="J107" s="25">
        <f t="shared" si="22"/>
        <v>5.0650494874779836E-2</v>
      </c>
      <c r="K107" s="25">
        <f t="shared" si="23"/>
        <v>8.2035998218979903E-2</v>
      </c>
      <c r="L107" s="25">
        <f t="shared" si="24"/>
        <v>1.3319326475070331E-2</v>
      </c>
      <c r="M107" s="25">
        <f t="shared" si="25"/>
        <v>0.61898590794453234</v>
      </c>
      <c r="N107" s="25">
        <f t="shared" si="26"/>
        <v>0.22407604498413577</v>
      </c>
      <c r="O107" s="25">
        <f t="shared" si="27"/>
        <v>0.77592395501586431</v>
      </c>
      <c r="P107" s="25">
        <f t="shared" si="28"/>
        <v>1.4089302736217684E-2</v>
      </c>
      <c r="Q107" s="25">
        <f t="shared" si="29"/>
        <v>6.5277653238253547E-2</v>
      </c>
      <c r="R107" s="25">
        <f t="shared" si="30"/>
        <v>0.10572685337096291</v>
      </c>
      <c r="S107" s="25">
        <f t="shared" si="31"/>
        <v>1.7165762687141175E-2</v>
      </c>
      <c r="T107" s="25">
        <f t="shared" si="32"/>
        <v>0.79774042796742461</v>
      </c>
      <c r="U107" s="25">
        <f t="shared" si="33"/>
        <v>0.99999999999999989</v>
      </c>
      <c r="V107" s="6">
        <f t="shared" si="34"/>
        <v>1.4089302736217686E-2</v>
      </c>
      <c r="W107" s="6">
        <f t="shared" si="36"/>
        <v>6.5277653238253547E-2</v>
      </c>
      <c r="X107" s="6">
        <f t="shared" si="37"/>
        <v>0.10572685337096291</v>
      </c>
      <c r="Y107" s="6">
        <f t="shared" si="38"/>
        <v>1.7165762687141178E-2</v>
      </c>
      <c r="Z107" s="6">
        <f t="shared" si="39"/>
        <v>0.79774042796742473</v>
      </c>
      <c r="AA107" s="6">
        <f t="shared" si="35"/>
        <v>1</v>
      </c>
    </row>
    <row r="108" spans="1:27">
      <c r="A108" s="26" t="s">
        <v>3</v>
      </c>
      <c r="B108" s="2">
        <v>1995</v>
      </c>
      <c r="C108" s="6">
        <v>0.94904502066263141</v>
      </c>
      <c r="D108" s="6">
        <v>4.3505486414500441</v>
      </c>
      <c r="E108" s="6">
        <v>7.9870797607300732</v>
      </c>
      <c r="F108" s="6">
        <v>1.4584286275191285</v>
      </c>
      <c r="G108" s="6">
        <v>63.699191383240262</v>
      </c>
      <c r="H108" s="6">
        <v>21.555706566397866</v>
      </c>
      <c r="I108" s="25">
        <f t="shared" si="40"/>
        <v>9.4904502066263143E-3</v>
      </c>
      <c r="J108" s="25">
        <f t="shared" si="22"/>
        <v>4.3505486414500444E-2</v>
      </c>
      <c r="K108" s="25">
        <f t="shared" si="23"/>
        <v>7.9870797607300731E-2</v>
      </c>
      <c r="L108" s="25">
        <f t="shared" si="24"/>
        <v>1.4584286275191285E-2</v>
      </c>
      <c r="M108" s="25">
        <f t="shared" si="25"/>
        <v>0.63699191383240261</v>
      </c>
      <c r="N108" s="25">
        <f t="shared" si="26"/>
        <v>0.21555706566397867</v>
      </c>
      <c r="O108" s="25">
        <f t="shared" si="27"/>
        <v>0.78444293433602141</v>
      </c>
      <c r="P108" s="25">
        <f t="shared" si="28"/>
        <v>1.2098330918946127E-2</v>
      </c>
      <c r="Q108" s="25">
        <f t="shared" si="29"/>
        <v>5.5460358568115521E-2</v>
      </c>
      <c r="R108" s="25">
        <f t="shared" si="30"/>
        <v>0.10181849324056444</v>
      </c>
      <c r="S108" s="25">
        <f t="shared" si="31"/>
        <v>1.8591902147140772E-2</v>
      </c>
      <c r="T108" s="25">
        <f t="shared" si="32"/>
        <v>0.81203091512523307</v>
      </c>
      <c r="U108" s="25">
        <f t="shared" si="33"/>
        <v>0.99999999999999989</v>
      </c>
      <c r="V108" s="6">
        <f t="shared" si="34"/>
        <v>1.2098330918946128E-2</v>
      </c>
      <c r="W108" s="6">
        <f t="shared" si="36"/>
        <v>5.5460358568115521E-2</v>
      </c>
      <c r="X108" s="6">
        <f t="shared" si="37"/>
        <v>0.10181849324056444</v>
      </c>
      <c r="Y108" s="6">
        <f t="shared" si="38"/>
        <v>1.8591902147140772E-2</v>
      </c>
      <c r="Z108" s="6">
        <f t="shared" si="39"/>
        <v>0.81203091512523318</v>
      </c>
      <c r="AA108" s="6">
        <f t="shared" si="35"/>
        <v>1</v>
      </c>
    </row>
    <row r="109" spans="1:27">
      <c r="A109" s="26" t="s">
        <v>3</v>
      </c>
      <c r="B109" s="2">
        <v>1996</v>
      </c>
      <c r="C109" s="6">
        <v>0.58718115050467223</v>
      </c>
      <c r="D109" s="6">
        <v>4.3409170468541118</v>
      </c>
      <c r="E109" s="6">
        <v>8.2212924283867306</v>
      </c>
      <c r="F109" s="6">
        <v>1.3613546417258569</v>
      </c>
      <c r="G109" s="6">
        <v>62.074378637838464</v>
      </c>
      <c r="H109" s="6">
        <v>23.414876094690168</v>
      </c>
      <c r="I109" s="25">
        <f t="shared" si="40"/>
        <v>5.8718115050467225E-3</v>
      </c>
      <c r="J109" s="25">
        <f t="shared" si="22"/>
        <v>4.3409170468541119E-2</v>
      </c>
      <c r="K109" s="25">
        <f t="shared" si="23"/>
        <v>8.2212924283867311E-2</v>
      </c>
      <c r="L109" s="25">
        <f t="shared" si="24"/>
        <v>1.3613546417258569E-2</v>
      </c>
      <c r="M109" s="25">
        <f t="shared" si="25"/>
        <v>0.62074378637838468</v>
      </c>
      <c r="N109" s="25">
        <f t="shared" si="26"/>
        <v>0.23414876094690168</v>
      </c>
      <c r="O109" s="25">
        <f t="shared" si="27"/>
        <v>0.76585123905309838</v>
      </c>
      <c r="P109" s="25">
        <f t="shared" si="28"/>
        <v>7.6670392442096903E-3</v>
      </c>
      <c r="Q109" s="25">
        <f t="shared" si="29"/>
        <v>5.6680943053917882E-2</v>
      </c>
      <c r="R109" s="25">
        <f t="shared" si="30"/>
        <v>0.107348424983311</v>
      </c>
      <c r="S109" s="25">
        <f t="shared" si="31"/>
        <v>1.7775705937474767E-2</v>
      </c>
      <c r="T109" s="25">
        <f t="shared" si="32"/>
        <v>0.81052788678108667</v>
      </c>
      <c r="U109" s="25">
        <f t="shared" si="33"/>
        <v>1</v>
      </c>
      <c r="V109" s="6">
        <f t="shared" si="34"/>
        <v>7.6670392442096912E-3</v>
      </c>
      <c r="W109" s="6">
        <f t="shared" si="36"/>
        <v>5.6680943053917882E-2</v>
      </c>
      <c r="X109" s="6">
        <f t="shared" si="37"/>
        <v>0.10734842498331101</v>
      </c>
      <c r="Y109" s="6">
        <f t="shared" si="38"/>
        <v>1.7775705937474767E-2</v>
      </c>
      <c r="Z109" s="6">
        <f t="shared" si="39"/>
        <v>0.81052788678108678</v>
      </c>
      <c r="AA109" s="6">
        <f t="shared" si="35"/>
        <v>1.0000000000000002</v>
      </c>
    </row>
    <row r="110" spans="1:27">
      <c r="A110" s="26" t="s">
        <v>3</v>
      </c>
      <c r="B110" s="2">
        <v>1997</v>
      </c>
      <c r="C110" s="6">
        <v>0.45909289267550052</v>
      </c>
      <c r="D110" s="6">
        <v>4.5718016848243606</v>
      </c>
      <c r="E110" s="6">
        <v>8.5420180934492933</v>
      </c>
      <c r="F110" s="6">
        <v>1.1623805238904592</v>
      </c>
      <c r="G110" s="6">
        <v>60.390244985288042</v>
      </c>
      <c r="H110" s="6">
        <v>24.874461819872344</v>
      </c>
      <c r="I110" s="25">
        <f t="shared" si="40"/>
        <v>4.5909289267550054E-3</v>
      </c>
      <c r="J110" s="25">
        <f t="shared" si="22"/>
        <v>4.5718016848243608E-2</v>
      </c>
      <c r="K110" s="25">
        <f t="shared" si="23"/>
        <v>8.542018093449294E-2</v>
      </c>
      <c r="L110" s="25">
        <f t="shared" si="24"/>
        <v>1.1623805238904591E-2</v>
      </c>
      <c r="M110" s="25">
        <f t="shared" si="25"/>
        <v>0.60390244985288044</v>
      </c>
      <c r="N110" s="25">
        <f t="shared" si="26"/>
        <v>0.24874461819872346</v>
      </c>
      <c r="O110" s="25">
        <f t="shared" si="27"/>
        <v>0.7512553818012766</v>
      </c>
      <c r="P110" s="25">
        <f t="shared" si="28"/>
        <v>6.1110097018505036E-3</v>
      </c>
      <c r="Q110" s="25">
        <f t="shared" si="29"/>
        <v>6.0855493292608476E-2</v>
      </c>
      <c r="R110" s="25">
        <f t="shared" si="30"/>
        <v>0.11370325325281788</v>
      </c>
      <c r="S110" s="25">
        <f t="shared" si="31"/>
        <v>1.5472508444511006E-2</v>
      </c>
      <c r="T110" s="25">
        <f t="shared" si="32"/>
        <v>0.80385773530821214</v>
      </c>
      <c r="U110" s="25">
        <f t="shared" si="33"/>
        <v>1</v>
      </c>
      <c r="V110" s="6">
        <f t="shared" si="34"/>
        <v>6.1110097018505036E-3</v>
      </c>
      <c r="W110" s="6">
        <f t="shared" si="36"/>
        <v>6.0855493292608476E-2</v>
      </c>
      <c r="X110" s="6">
        <f t="shared" si="37"/>
        <v>0.11370325325281788</v>
      </c>
      <c r="Y110" s="6">
        <f t="shared" si="38"/>
        <v>1.5472508444511006E-2</v>
      </c>
      <c r="Z110" s="6">
        <f t="shared" si="39"/>
        <v>0.80385773530821214</v>
      </c>
      <c r="AA110" s="6">
        <f t="shared" si="35"/>
        <v>1</v>
      </c>
    </row>
    <row r="111" spans="1:27">
      <c r="A111" s="26" t="s">
        <v>3</v>
      </c>
      <c r="B111" s="2">
        <v>1998</v>
      </c>
      <c r="C111" s="6">
        <v>0.47018760445085483</v>
      </c>
      <c r="D111" s="6">
        <v>4.4034949985526088</v>
      </c>
      <c r="E111" s="6">
        <v>8.841797725329128</v>
      </c>
      <c r="F111" s="6">
        <v>0.9644079053310719</v>
      </c>
      <c r="G111" s="6">
        <v>60.982683682135473</v>
      </c>
      <c r="H111" s="6">
        <v>24.337428084200866</v>
      </c>
      <c r="I111" s="25">
        <f t="shared" si="40"/>
        <v>4.7018760445085486E-3</v>
      </c>
      <c r="J111" s="25">
        <f t="shared" si="22"/>
        <v>4.4034949985526088E-2</v>
      </c>
      <c r="K111" s="25">
        <f t="shared" si="23"/>
        <v>8.8417977253291286E-2</v>
      </c>
      <c r="L111" s="25">
        <f t="shared" si="24"/>
        <v>9.6440790533107185E-3</v>
      </c>
      <c r="M111" s="25">
        <f t="shared" si="25"/>
        <v>0.60982683682135475</v>
      </c>
      <c r="N111" s="25">
        <f t="shared" si="26"/>
        <v>0.24337428084200866</v>
      </c>
      <c r="O111" s="25">
        <f t="shared" si="27"/>
        <v>0.75662571915799137</v>
      </c>
      <c r="P111" s="25">
        <f t="shared" si="28"/>
        <v>6.2142693876980773E-3</v>
      </c>
      <c r="Q111" s="25">
        <f t="shared" si="29"/>
        <v>5.819911862701449E-2</v>
      </c>
      <c r="R111" s="25">
        <f t="shared" si="30"/>
        <v>0.11685827617872541</v>
      </c>
      <c r="S111" s="25">
        <f t="shared" si="31"/>
        <v>1.274616869228699E-2</v>
      </c>
      <c r="T111" s="25">
        <f t="shared" si="32"/>
        <v>0.80598216711427506</v>
      </c>
      <c r="U111" s="25">
        <f t="shared" si="33"/>
        <v>1</v>
      </c>
      <c r="V111" s="6">
        <f t="shared" si="34"/>
        <v>6.2142693876980773E-3</v>
      </c>
      <c r="W111" s="6">
        <f t="shared" si="36"/>
        <v>5.819911862701449E-2</v>
      </c>
      <c r="X111" s="6">
        <f t="shared" si="37"/>
        <v>0.11685827617872541</v>
      </c>
      <c r="Y111" s="6">
        <f t="shared" si="38"/>
        <v>1.274616869228699E-2</v>
      </c>
      <c r="Z111" s="6">
        <f t="shared" si="39"/>
        <v>0.80598216711427506</v>
      </c>
      <c r="AA111" s="6">
        <f t="shared" si="35"/>
        <v>1</v>
      </c>
    </row>
    <row r="112" spans="1:27">
      <c r="A112" s="26" t="s">
        <v>3</v>
      </c>
      <c r="B112" s="2">
        <v>1999</v>
      </c>
      <c r="C112" s="6">
        <v>0.42208092075100107</v>
      </c>
      <c r="D112" s="6">
        <v>4.5883387123248713</v>
      </c>
      <c r="E112" s="6">
        <v>8.8408715133752551</v>
      </c>
      <c r="F112" s="6">
        <v>1.1279636445729986</v>
      </c>
      <c r="G112" s="6">
        <v>61.472881378371206</v>
      </c>
      <c r="H112" s="6">
        <v>23.54786383060468</v>
      </c>
      <c r="I112" s="25">
        <f t="shared" si="40"/>
        <v>4.2208092075100108E-3</v>
      </c>
      <c r="J112" s="25">
        <f t="shared" ref="J112:J175" si="41">D112/100</f>
        <v>4.5883387123248714E-2</v>
      </c>
      <c r="K112" s="25">
        <f t="shared" ref="K112:K175" si="42">E112/100</f>
        <v>8.840871513375255E-2</v>
      </c>
      <c r="L112" s="25">
        <f t="shared" ref="L112:L175" si="43">F112/100</f>
        <v>1.1279636445729985E-2</v>
      </c>
      <c r="M112" s="25">
        <f t="shared" ref="M112:M175" si="44">G112/100</f>
        <v>0.61472881378371202</v>
      </c>
      <c r="N112" s="25">
        <f t="shared" ref="N112:N175" si="45">H112/100</f>
        <v>0.23547863830604679</v>
      </c>
      <c r="O112" s="25">
        <f t="shared" si="27"/>
        <v>0.76452136169395324</v>
      </c>
      <c r="P112" s="25">
        <f t="shared" si="28"/>
        <v>5.5208518937364236E-3</v>
      </c>
      <c r="Q112" s="25">
        <f t="shared" si="29"/>
        <v>6.0015833987404482E-2</v>
      </c>
      <c r="R112" s="25">
        <f t="shared" si="30"/>
        <v>0.11563930004240167</v>
      </c>
      <c r="S112" s="25">
        <f t="shared" si="31"/>
        <v>1.4753853863203568E-2</v>
      </c>
      <c r="T112" s="25">
        <f t="shared" si="32"/>
        <v>0.80407016021325395</v>
      </c>
      <c r="U112" s="25">
        <f t="shared" si="33"/>
        <v>1</v>
      </c>
      <c r="V112" s="6">
        <f t="shared" si="34"/>
        <v>5.5208518937364236E-3</v>
      </c>
      <c r="W112" s="6">
        <f t="shared" si="36"/>
        <v>6.0015833987404482E-2</v>
      </c>
      <c r="X112" s="6">
        <f t="shared" si="37"/>
        <v>0.11563930004240167</v>
      </c>
      <c r="Y112" s="6">
        <f t="shared" si="38"/>
        <v>1.4753853863203568E-2</v>
      </c>
      <c r="Z112" s="6">
        <f t="shared" si="39"/>
        <v>0.80407016021325395</v>
      </c>
      <c r="AA112" s="6">
        <f t="shared" si="35"/>
        <v>1</v>
      </c>
    </row>
    <row r="113" spans="1:27">
      <c r="A113" s="26" t="s">
        <v>3</v>
      </c>
      <c r="B113" s="2">
        <v>2000</v>
      </c>
      <c r="C113" s="6">
        <v>0.44770430401549655</v>
      </c>
      <c r="D113" s="6">
        <v>5.0197527251713829</v>
      </c>
      <c r="E113" s="6">
        <v>8.4972385196995663</v>
      </c>
      <c r="F113" s="6">
        <v>1.0410257407527406</v>
      </c>
      <c r="G113" s="6">
        <v>60.250871151775712</v>
      </c>
      <c r="H113" s="6">
        <v>24.743407558585105</v>
      </c>
      <c r="I113" s="25">
        <f t="shared" si="40"/>
        <v>4.4770430401549653E-3</v>
      </c>
      <c r="J113" s="25">
        <f t="shared" si="41"/>
        <v>5.0197527251713829E-2</v>
      </c>
      <c r="K113" s="25">
        <f t="shared" si="42"/>
        <v>8.4972385196995667E-2</v>
      </c>
      <c r="L113" s="25">
        <f t="shared" si="43"/>
        <v>1.0410257407527405E-2</v>
      </c>
      <c r="M113" s="25">
        <f t="shared" si="44"/>
        <v>0.60250871151775709</v>
      </c>
      <c r="N113" s="25">
        <f t="shared" si="45"/>
        <v>0.24743407558585104</v>
      </c>
      <c r="O113" s="25">
        <f t="shared" si="27"/>
        <v>0.75256592441414893</v>
      </c>
      <c r="P113" s="25">
        <f t="shared" si="28"/>
        <v>5.9490376788454979E-3</v>
      </c>
      <c r="Q113" s="25">
        <f t="shared" si="29"/>
        <v>6.6701833850358258E-2</v>
      </c>
      <c r="R113" s="25">
        <f t="shared" si="30"/>
        <v>0.11291022147082229</v>
      </c>
      <c r="S113" s="25">
        <f t="shared" si="31"/>
        <v>1.3833017241155973E-2</v>
      </c>
      <c r="T113" s="25">
        <f t="shared" si="32"/>
        <v>0.80060588975881797</v>
      </c>
      <c r="U113" s="25">
        <f t="shared" si="33"/>
        <v>1</v>
      </c>
      <c r="V113" s="6">
        <f t="shared" si="34"/>
        <v>5.9490376788454979E-3</v>
      </c>
      <c r="W113" s="6">
        <f t="shared" si="36"/>
        <v>6.6701833850358244E-2</v>
      </c>
      <c r="X113" s="6">
        <f t="shared" si="37"/>
        <v>0.11291022147082229</v>
      </c>
      <c r="Y113" s="6">
        <f t="shared" si="38"/>
        <v>1.3833017241155973E-2</v>
      </c>
      <c r="Z113" s="6">
        <f t="shared" si="39"/>
        <v>0.80060588975881797</v>
      </c>
      <c r="AA113" s="6">
        <f t="shared" si="35"/>
        <v>1</v>
      </c>
    </row>
    <row r="114" spans="1:27">
      <c r="A114" s="26" t="s">
        <v>3</v>
      </c>
      <c r="B114" s="2">
        <v>2001</v>
      </c>
      <c r="C114" s="6">
        <v>0.48886827513739545</v>
      </c>
      <c r="D114" s="6">
        <v>4.6082652717494037</v>
      </c>
      <c r="E114" s="6">
        <v>9.2783457783023646</v>
      </c>
      <c r="F114" s="6">
        <v>0.98654982409727299</v>
      </c>
      <c r="G114" s="6">
        <v>60.32076327050234</v>
      </c>
      <c r="H114" s="6">
        <v>24.317207580211221</v>
      </c>
      <c r="I114" s="25">
        <f t="shared" si="40"/>
        <v>4.8886827513739545E-3</v>
      </c>
      <c r="J114" s="25">
        <f t="shared" si="41"/>
        <v>4.6082652717494038E-2</v>
      </c>
      <c r="K114" s="25">
        <f t="shared" si="42"/>
        <v>9.2783457783023646E-2</v>
      </c>
      <c r="L114" s="25">
        <f t="shared" si="43"/>
        <v>9.8654982409727299E-3</v>
      </c>
      <c r="M114" s="25">
        <f t="shared" si="44"/>
        <v>0.60320763270502342</v>
      </c>
      <c r="N114" s="25">
        <f t="shared" si="45"/>
        <v>0.2431720758021122</v>
      </c>
      <c r="O114" s="25">
        <f t="shared" si="27"/>
        <v>0.7568279241978878</v>
      </c>
      <c r="P114" s="25">
        <f t="shared" si="28"/>
        <v>6.4594376014272311E-3</v>
      </c>
      <c r="Q114" s="25">
        <f t="shared" si="29"/>
        <v>6.0889207763223083E-2</v>
      </c>
      <c r="R114" s="25">
        <f t="shared" si="30"/>
        <v>0.12259518288963603</v>
      </c>
      <c r="S114" s="25">
        <f t="shared" si="31"/>
        <v>1.3035325369936004E-2</v>
      </c>
      <c r="T114" s="25">
        <f t="shared" si="32"/>
        <v>0.79702084637577764</v>
      </c>
      <c r="U114" s="25">
        <f t="shared" si="33"/>
        <v>1</v>
      </c>
      <c r="V114" s="6">
        <f t="shared" si="34"/>
        <v>6.4594376014272311E-3</v>
      </c>
      <c r="W114" s="6">
        <f t="shared" si="36"/>
        <v>6.0889207763223083E-2</v>
      </c>
      <c r="X114" s="6">
        <f t="shared" si="37"/>
        <v>0.12259518288963603</v>
      </c>
      <c r="Y114" s="6">
        <f t="shared" si="38"/>
        <v>1.3035325369936004E-2</v>
      </c>
      <c r="Z114" s="6">
        <f t="shared" si="39"/>
        <v>0.79702084637577764</v>
      </c>
      <c r="AA114" s="6">
        <f t="shared" si="35"/>
        <v>1</v>
      </c>
    </row>
    <row r="115" spans="1:27">
      <c r="A115" s="26" t="s">
        <v>3</v>
      </c>
      <c r="B115" s="2">
        <v>2002</v>
      </c>
      <c r="C115" s="6">
        <v>0.59741801573612918</v>
      </c>
      <c r="D115" s="6">
        <v>4.4540254470152636</v>
      </c>
      <c r="E115" s="6">
        <v>10.114685751156234</v>
      </c>
      <c r="F115" s="6">
        <v>0.82434151918188947</v>
      </c>
      <c r="G115" s="6">
        <v>59.773766336516111</v>
      </c>
      <c r="H115" s="6">
        <v>24.235762930394369</v>
      </c>
      <c r="I115" s="25">
        <f t="shared" si="40"/>
        <v>5.9741801573612915E-3</v>
      </c>
      <c r="J115" s="25">
        <f t="shared" si="41"/>
        <v>4.4540254470152633E-2</v>
      </c>
      <c r="K115" s="25">
        <f t="shared" si="42"/>
        <v>0.10114685751156234</v>
      </c>
      <c r="L115" s="25">
        <f t="shared" si="43"/>
        <v>8.2434151918188946E-3</v>
      </c>
      <c r="M115" s="25">
        <f t="shared" si="44"/>
        <v>0.5977376633651611</v>
      </c>
      <c r="N115" s="25">
        <f t="shared" si="45"/>
        <v>0.24235762930394369</v>
      </c>
      <c r="O115" s="25">
        <f t="shared" si="27"/>
        <v>0.75764237069605622</v>
      </c>
      <c r="P115" s="25">
        <f t="shared" si="28"/>
        <v>7.8852244653011307E-3</v>
      </c>
      <c r="Q115" s="25">
        <f t="shared" si="29"/>
        <v>5.8787966714734956E-2</v>
      </c>
      <c r="R115" s="25">
        <f t="shared" si="30"/>
        <v>0.13350211316539407</v>
      </c>
      <c r="S115" s="25">
        <f t="shared" si="31"/>
        <v>1.0880351351318377E-2</v>
      </c>
      <c r="T115" s="25">
        <f t="shared" si="32"/>
        <v>0.78894434430325155</v>
      </c>
      <c r="U115" s="25">
        <f t="shared" si="33"/>
        <v>1</v>
      </c>
      <c r="V115" s="6">
        <f t="shared" si="34"/>
        <v>7.8852244653011307E-3</v>
      </c>
      <c r="W115" s="6">
        <f t="shared" si="36"/>
        <v>5.8787966714734949E-2</v>
      </c>
      <c r="X115" s="6">
        <f t="shared" si="37"/>
        <v>0.13350211316539407</v>
      </c>
      <c r="Y115" s="6">
        <f t="shared" si="38"/>
        <v>1.0880351351318377E-2</v>
      </c>
      <c r="Z115" s="6">
        <f t="shared" si="39"/>
        <v>0.78894434430325144</v>
      </c>
      <c r="AA115" s="6">
        <f t="shared" si="35"/>
        <v>1</v>
      </c>
    </row>
    <row r="116" spans="1:27">
      <c r="A116" s="26" t="s">
        <v>3</v>
      </c>
      <c r="B116" s="2">
        <v>2003</v>
      </c>
      <c r="C116" s="6">
        <v>0.79862419359500314</v>
      </c>
      <c r="D116" s="6">
        <v>4.4071238697509232</v>
      </c>
      <c r="E116" s="6">
        <v>9.5606611791727243</v>
      </c>
      <c r="F116" s="6">
        <v>0.79264635182113918</v>
      </c>
      <c r="G116" s="6">
        <v>60.235580861116333</v>
      </c>
      <c r="H116" s="6">
        <v>24.205363544543882</v>
      </c>
      <c r="I116" s="25">
        <f t="shared" si="40"/>
        <v>7.9862419359500308E-3</v>
      </c>
      <c r="J116" s="25">
        <f t="shared" si="41"/>
        <v>4.407123869750923E-2</v>
      </c>
      <c r="K116" s="25">
        <f t="shared" si="42"/>
        <v>9.5606611791727247E-2</v>
      </c>
      <c r="L116" s="25">
        <f t="shared" si="43"/>
        <v>7.9264635182113921E-3</v>
      </c>
      <c r="M116" s="25">
        <f t="shared" si="44"/>
        <v>0.60235580861116333</v>
      </c>
      <c r="N116" s="25">
        <f t="shared" si="45"/>
        <v>0.24205363544543881</v>
      </c>
      <c r="O116" s="25">
        <f t="shared" si="27"/>
        <v>0.75794636455456121</v>
      </c>
      <c r="P116" s="25">
        <f t="shared" si="28"/>
        <v>1.053668479648092E-2</v>
      </c>
      <c r="Q116" s="25">
        <f t="shared" si="29"/>
        <v>5.8145590187518782E-2</v>
      </c>
      <c r="R116" s="25">
        <f t="shared" si="30"/>
        <v>0.12613902020351328</v>
      </c>
      <c r="S116" s="25">
        <f t="shared" si="31"/>
        <v>1.04578158678414E-2</v>
      </c>
      <c r="T116" s="25">
        <f t="shared" si="32"/>
        <v>0.79472088894464565</v>
      </c>
      <c r="U116" s="25">
        <f t="shared" si="33"/>
        <v>1</v>
      </c>
      <c r="V116" s="6">
        <f t="shared" si="34"/>
        <v>1.053668479648092E-2</v>
      </c>
      <c r="W116" s="6">
        <f t="shared" si="36"/>
        <v>5.8145590187518789E-2</v>
      </c>
      <c r="X116" s="6">
        <f t="shared" si="37"/>
        <v>0.12613902020351328</v>
      </c>
      <c r="Y116" s="6">
        <f t="shared" si="38"/>
        <v>1.04578158678414E-2</v>
      </c>
      <c r="Z116" s="6">
        <f t="shared" si="39"/>
        <v>0.79472088894464565</v>
      </c>
      <c r="AA116" s="6">
        <f t="shared" si="35"/>
        <v>1</v>
      </c>
    </row>
    <row r="117" spans="1:27">
      <c r="A117" s="26" t="s">
        <v>3</v>
      </c>
      <c r="B117" s="2">
        <v>2004</v>
      </c>
      <c r="C117" s="6">
        <v>0.79111190881514437</v>
      </c>
      <c r="D117" s="6">
        <v>4.1391404485128591</v>
      </c>
      <c r="E117" s="6">
        <v>9.2519158723543189</v>
      </c>
      <c r="F117" s="6">
        <v>0.86205968607084948</v>
      </c>
      <c r="G117" s="6">
        <v>59.774508694247217</v>
      </c>
      <c r="H117" s="6">
        <v>25.181263389999614</v>
      </c>
      <c r="I117" s="25">
        <f t="shared" si="40"/>
        <v>7.9111190881514439E-3</v>
      </c>
      <c r="J117" s="25">
        <f t="shared" si="41"/>
        <v>4.139140448512859E-2</v>
      </c>
      <c r="K117" s="25">
        <f t="shared" si="42"/>
        <v>9.2519158723543188E-2</v>
      </c>
      <c r="L117" s="25">
        <f t="shared" si="43"/>
        <v>8.6205968607084953E-3</v>
      </c>
      <c r="M117" s="25">
        <f t="shared" si="44"/>
        <v>0.59774508694247219</v>
      </c>
      <c r="N117" s="25">
        <f t="shared" si="45"/>
        <v>0.25181263389999614</v>
      </c>
      <c r="O117" s="25">
        <f t="shared" si="27"/>
        <v>0.74818736610000391</v>
      </c>
      <c r="P117" s="25">
        <f t="shared" si="28"/>
        <v>1.0573713813678633E-2</v>
      </c>
      <c r="Q117" s="25">
        <f t="shared" si="29"/>
        <v>5.5322244614855139E-2</v>
      </c>
      <c r="R117" s="25">
        <f t="shared" si="30"/>
        <v>0.12365773991320902</v>
      </c>
      <c r="S117" s="25">
        <f t="shared" si="31"/>
        <v>1.1521975979952932E-2</v>
      </c>
      <c r="T117" s="25">
        <f t="shared" si="32"/>
        <v>0.79892432567830429</v>
      </c>
      <c r="U117" s="25">
        <f t="shared" si="33"/>
        <v>1</v>
      </c>
      <c r="V117" s="6">
        <f t="shared" si="34"/>
        <v>1.0573713813678633E-2</v>
      </c>
      <c r="W117" s="6">
        <f t="shared" si="36"/>
        <v>5.5322244614855139E-2</v>
      </c>
      <c r="X117" s="6">
        <f t="shared" si="37"/>
        <v>0.12365773991320902</v>
      </c>
      <c r="Y117" s="6">
        <f t="shared" si="38"/>
        <v>1.1521975979952932E-2</v>
      </c>
      <c r="Z117" s="6">
        <f t="shared" si="39"/>
        <v>0.79892432567830429</v>
      </c>
      <c r="AA117" s="6">
        <f t="shared" si="35"/>
        <v>1</v>
      </c>
    </row>
    <row r="118" spans="1:27">
      <c r="A118" s="26" t="s">
        <v>3</v>
      </c>
      <c r="B118" s="2">
        <v>2005</v>
      </c>
      <c r="C118" s="6">
        <v>0.985331355674394</v>
      </c>
      <c r="D118" s="6">
        <v>4.2633544183921499</v>
      </c>
      <c r="E118" s="6">
        <v>9.1015563512104922</v>
      </c>
      <c r="F118" s="6">
        <v>0.82099991004154216</v>
      </c>
      <c r="G118" s="6">
        <v>57.761211016193812</v>
      </c>
      <c r="H118" s="6">
        <v>27.067546948487593</v>
      </c>
      <c r="I118" s="25">
        <f t="shared" si="40"/>
        <v>9.8533135567439398E-3</v>
      </c>
      <c r="J118" s="25">
        <f t="shared" si="41"/>
        <v>4.2633544183921498E-2</v>
      </c>
      <c r="K118" s="25">
        <f t="shared" si="42"/>
        <v>9.1015563512104922E-2</v>
      </c>
      <c r="L118" s="25">
        <f t="shared" si="43"/>
        <v>8.2099991004154216E-3</v>
      </c>
      <c r="M118" s="25">
        <f t="shared" si="44"/>
        <v>0.57761211016193814</v>
      </c>
      <c r="N118" s="25">
        <f t="shared" si="45"/>
        <v>0.27067546948487592</v>
      </c>
      <c r="O118" s="25">
        <f t="shared" si="27"/>
        <v>0.72932453051512391</v>
      </c>
      <c r="P118" s="25">
        <f t="shared" si="28"/>
        <v>1.3510190792272567E-2</v>
      </c>
      <c r="Q118" s="25">
        <f t="shared" si="29"/>
        <v>5.8456204885648518E-2</v>
      </c>
      <c r="R118" s="25">
        <f t="shared" si="30"/>
        <v>0.1247943263992785</v>
      </c>
      <c r="S118" s="25">
        <f t="shared" si="31"/>
        <v>1.12569902106771E-2</v>
      </c>
      <c r="T118" s="25">
        <f t="shared" si="32"/>
        <v>0.79198228771212331</v>
      </c>
      <c r="U118" s="25">
        <f t="shared" si="33"/>
        <v>1</v>
      </c>
      <c r="V118" s="6">
        <f t="shared" si="34"/>
        <v>1.3510190792272565E-2</v>
      </c>
      <c r="W118" s="6">
        <f t="shared" si="36"/>
        <v>5.8456204885648511E-2</v>
      </c>
      <c r="X118" s="6">
        <f t="shared" si="37"/>
        <v>0.12479432639927848</v>
      </c>
      <c r="Y118" s="6">
        <f t="shared" si="38"/>
        <v>1.1256990210677099E-2</v>
      </c>
      <c r="Z118" s="6">
        <f t="shared" si="39"/>
        <v>0.7919822877121232</v>
      </c>
      <c r="AA118" s="6">
        <f t="shared" si="35"/>
        <v>0.99999999999999989</v>
      </c>
    </row>
    <row r="119" spans="1:27">
      <c r="A119" s="26" t="s">
        <v>3</v>
      </c>
      <c r="B119" s="2">
        <v>2006</v>
      </c>
      <c r="C119" s="6">
        <v>1.0104499810715792</v>
      </c>
      <c r="D119" s="6">
        <v>4.4206020192400155</v>
      </c>
      <c r="E119" s="6">
        <v>8.7192744737332415</v>
      </c>
      <c r="F119" s="6">
        <v>0.80019754835340129</v>
      </c>
      <c r="G119" s="6">
        <v>57.193535163226741</v>
      </c>
      <c r="H119" s="6">
        <v>27.855940814375035</v>
      </c>
      <c r="I119" s="25">
        <f t="shared" si="40"/>
        <v>1.0104499810715793E-2</v>
      </c>
      <c r="J119" s="25">
        <f t="shared" si="41"/>
        <v>4.4206020192400157E-2</v>
      </c>
      <c r="K119" s="25">
        <f t="shared" si="42"/>
        <v>8.719274473733242E-2</v>
      </c>
      <c r="L119" s="25">
        <f t="shared" si="43"/>
        <v>8.0019754835340129E-3</v>
      </c>
      <c r="M119" s="25">
        <f t="shared" si="44"/>
        <v>0.57193535163226739</v>
      </c>
      <c r="N119" s="25">
        <f t="shared" si="45"/>
        <v>0.27855940814375035</v>
      </c>
      <c r="O119" s="25">
        <f t="shared" si="27"/>
        <v>0.72144059185624976</v>
      </c>
      <c r="P119" s="25">
        <f t="shared" si="28"/>
        <v>1.4006003993644371E-2</v>
      </c>
      <c r="Q119" s="25">
        <f t="shared" si="29"/>
        <v>6.1274650596882967E-2</v>
      </c>
      <c r="R119" s="25">
        <f t="shared" si="30"/>
        <v>0.12085921657525192</v>
      </c>
      <c r="S119" s="25">
        <f t="shared" si="31"/>
        <v>1.109166239585316E-2</v>
      </c>
      <c r="T119" s="25">
        <f>M119/$O119</f>
        <v>0.79276846643836762</v>
      </c>
      <c r="U119" s="25">
        <f t="shared" si="33"/>
        <v>1</v>
      </c>
      <c r="V119" s="6">
        <f t="shared" si="34"/>
        <v>1.4006003993644373E-2</v>
      </c>
      <c r="W119" s="6">
        <f t="shared" si="36"/>
        <v>6.1274650596882974E-2</v>
      </c>
      <c r="X119" s="6">
        <f t="shared" si="37"/>
        <v>0.12085921657525193</v>
      </c>
      <c r="Y119" s="6">
        <f t="shared" si="38"/>
        <v>1.1091662395853161E-2</v>
      </c>
      <c r="Z119" s="6">
        <f t="shared" si="39"/>
        <v>0.79276846643836762</v>
      </c>
      <c r="AA119" s="6">
        <f t="shared" si="35"/>
        <v>1</v>
      </c>
    </row>
    <row r="120" spans="1:27">
      <c r="A120" s="26" t="s">
        <v>3</v>
      </c>
      <c r="B120" s="9">
        <v>2007</v>
      </c>
      <c r="C120" s="6">
        <v>1.0104499810715792</v>
      </c>
      <c r="D120" s="6">
        <v>4.4206020192400155</v>
      </c>
      <c r="E120" s="6">
        <v>8.7192744737332415</v>
      </c>
      <c r="F120" s="6">
        <v>0.80019754835340129</v>
      </c>
      <c r="G120" s="6">
        <v>57.193535163226741</v>
      </c>
      <c r="H120" s="6">
        <v>27.855940814375035</v>
      </c>
      <c r="I120" s="25">
        <f t="shared" si="40"/>
        <v>1.0104499810715793E-2</v>
      </c>
      <c r="J120" s="25">
        <f t="shared" si="41"/>
        <v>4.4206020192400157E-2</v>
      </c>
      <c r="K120" s="25">
        <f t="shared" si="42"/>
        <v>8.719274473733242E-2</v>
      </c>
      <c r="L120" s="25">
        <f t="shared" si="43"/>
        <v>8.0019754835340129E-3</v>
      </c>
      <c r="M120" s="25">
        <f t="shared" si="44"/>
        <v>0.57193535163226739</v>
      </c>
      <c r="N120" s="25">
        <f t="shared" si="45"/>
        <v>0.27855940814375035</v>
      </c>
      <c r="O120" s="25">
        <f t="shared" si="27"/>
        <v>0.72144059185624976</v>
      </c>
      <c r="P120" s="25">
        <f t="shared" si="28"/>
        <v>1.4006003993644371E-2</v>
      </c>
      <c r="Q120" s="25">
        <f t="shared" si="29"/>
        <v>6.1274650596882967E-2</v>
      </c>
      <c r="R120" s="25">
        <f t="shared" si="30"/>
        <v>0.12085921657525192</v>
      </c>
      <c r="S120" s="25">
        <f t="shared" si="31"/>
        <v>1.109166239585316E-2</v>
      </c>
      <c r="T120" s="25">
        <f t="shared" si="32"/>
        <v>0.79276846643836762</v>
      </c>
      <c r="U120" s="25">
        <f t="shared" si="33"/>
        <v>1</v>
      </c>
      <c r="V120" s="6">
        <f t="shared" si="34"/>
        <v>1.4006003993644373E-2</v>
      </c>
      <c r="W120" s="6">
        <f t="shared" si="36"/>
        <v>6.1274650596882974E-2</v>
      </c>
      <c r="X120" s="6">
        <f t="shared" si="37"/>
        <v>0.12085921657525193</v>
      </c>
      <c r="Y120" s="6">
        <f t="shared" si="38"/>
        <v>1.1091662395853161E-2</v>
      </c>
      <c r="Z120" s="6">
        <f t="shared" si="39"/>
        <v>0.79276846643836762</v>
      </c>
      <c r="AA120" s="6">
        <f t="shared" si="35"/>
        <v>1</v>
      </c>
    </row>
    <row r="121" spans="1:27">
      <c r="A121" s="26" t="s">
        <v>3</v>
      </c>
      <c r="B121" s="9">
        <v>2008</v>
      </c>
      <c r="C121" s="6">
        <v>1.0104499810715792</v>
      </c>
      <c r="D121" s="6">
        <v>4.4206020192400155</v>
      </c>
      <c r="E121" s="6">
        <v>8.7192744737332415</v>
      </c>
      <c r="F121" s="6">
        <v>0.80019754835340129</v>
      </c>
      <c r="G121" s="6">
        <v>57.193535163226741</v>
      </c>
      <c r="H121" s="6">
        <v>27.855940814375035</v>
      </c>
      <c r="I121" s="25">
        <f t="shared" si="40"/>
        <v>1.0104499810715793E-2</v>
      </c>
      <c r="J121" s="25">
        <f t="shared" si="41"/>
        <v>4.4206020192400157E-2</v>
      </c>
      <c r="K121" s="25">
        <f t="shared" si="42"/>
        <v>8.719274473733242E-2</v>
      </c>
      <c r="L121" s="25">
        <f t="shared" si="43"/>
        <v>8.0019754835340129E-3</v>
      </c>
      <c r="M121" s="25">
        <f t="shared" si="44"/>
        <v>0.57193535163226739</v>
      </c>
      <c r="N121" s="25">
        <f t="shared" si="45"/>
        <v>0.27855940814375035</v>
      </c>
      <c r="O121" s="25">
        <f t="shared" si="27"/>
        <v>0.72144059185624976</v>
      </c>
      <c r="P121" s="25">
        <f t="shared" si="28"/>
        <v>1.4006003993644371E-2</v>
      </c>
      <c r="Q121" s="25">
        <f t="shared" si="29"/>
        <v>6.1274650596882967E-2</v>
      </c>
      <c r="R121" s="25">
        <f t="shared" si="30"/>
        <v>0.12085921657525192</v>
      </c>
      <c r="S121" s="25">
        <f t="shared" si="31"/>
        <v>1.109166239585316E-2</v>
      </c>
      <c r="T121" s="25">
        <f t="shared" si="32"/>
        <v>0.79276846643836762</v>
      </c>
      <c r="U121" s="25">
        <f t="shared" si="33"/>
        <v>1</v>
      </c>
      <c r="V121" s="6">
        <f t="shared" si="34"/>
        <v>1.4006003993644373E-2</v>
      </c>
      <c r="W121" s="6">
        <f t="shared" si="36"/>
        <v>6.1274650596882974E-2</v>
      </c>
      <c r="X121" s="6">
        <f t="shared" si="37"/>
        <v>0.12085921657525193</v>
      </c>
      <c r="Y121" s="6">
        <f t="shared" si="38"/>
        <v>1.1091662395853161E-2</v>
      </c>
      <c r="Z121" s="6">
        <f t="shared" si="39"/>
        <v>0.79276846643836762</v>
      </c>
      <c r="AA121" s="6">
        <f t="shared" si="35"/>
        <v>1</v>
      </c>
    </row>
    <row r="123" spans="1:27">
      <c r="A123" s="2" t="s">
        <v>28</v>
      </c>
      <c r="B123" s="2">
        <v>1980</v>
      </c>
      <c r="C123" s="6">
        <v>0.49261081645727278</v>
      </c>
      <c r="D123" s="6">
        <v>2.0126365479298394</v>
      </c>
      <c r="E123" s="6">
        <v>3.8774121209488781</v>
      </c>
      <c r="F123" s="6">
        <v>0.80754142290878106</v>
      </c>
      <c r="I123" s="25">
        <f t="shared" si="40"/>
        <v>4.9261081645727281E-3</v>
      </c>
      <c r="J123" s="25">
        <f t="shared" si="41"/>
        <v>2.0126365479298393E-2</v>
      </c>
      <c r="K123" s="25">
        <f t="shared" si="42"/>
        <v>3.8774121209488782E-2</v>
      </c>
      <c r="L123" s="25">
        <f t="shared" si="43"/>
        <v>8.0754142290878107E-3</v>
      </c>
      <c r="M123" s="25">
        <f t="shared" si="44"/>
        <v>0</v>
      </c>
      <c r="N123" s="25">
        <f t="shared" si="45"/>
        <v>0</v>
      </c>
    </row>
    <row r="124" spans="1:27">
      <c r="A124" s="2" t="s">
        <v>28</v>
      </c>
      <c r="B124" s="2">
        <v>1981</v>
      </c>
      <c r="C124" s="6">
        <v>0.29128066192589497</v>
      </c>
      <c r="D124" s="6">
        <v>2.2599997117720467</v>
      </c>
      <c r="E124" s="6">
        <v>4.2990209980566139</v>
      </c>
      <c r="F124" s="6">
        <v>0.81144368237442788</v>
      </c>
      <c r="I124" s="25">
        <f t="shared" si="40"/>
        <v>2.9128066192589497E-3</v>
      </c>
      <c r="J124" s="25">
        <f t="shared" si="41"/>
        <v>2.2599997117720469E-2</v>
      </c>
      <c r="K124" s="25">
        <f t="shared" si="42"/>
        <v>4.2990209980566137E-2</v>
      </c>
      <c r="L124" s="25">
        <f t="shared" si="43"/>
        <v>8.1144368237442786E-3</v>
      </c>
      <c r="M124" s="25">
        <f t="shared" si="44"/>
        <v>0</v>
      </c>
      <c r="N124" s="25">
        <f t="shared" si="45"/>
        <v>0</v>
      </c>
    </row>
    <row r="125" spans="1:27">
      <c r="A125" s="2" t="s">
        <v>28</v>
      </c>
      <c r="B125" s="2">
        <v>1982</v>
      </c>
      <c r="C125" s="6">
        <v>0.3564953739757149</v>
      </c>
      <c r="D125" s="6">
        <v>2.8117322036842505</v>
      </c>
      <c r="E125" s="6">
        <v>4.3353315874169249</v>
      </c>
      <c r="F125" s="6">
        <v>0.83668192132774744</v>
      </c>
      <c r="I125" s="25">
        <f t="shared" si="40"/>
        <v>3.5649537397571488E-3</v>
      </c>
      <c r="J125" s="25">
        <f t="shared" si="41"/>
        <v>2.8117322036842505E-2</v>
      </c>
      <c r="K125" s="25">
        <f t="shared" si="42"/>
        <v>4.3353315874169247E-2</v>
      </c>
      <c r="L125" s="25">
        <f t="shared" si="43"/>
        <v>8.3668192132774748E-3</v>
      </c>
      <c r="M125" s="25">
        <f t="shared" si="44"/>
        <v>0</v>
      </c>
      <c r="N125" s="25">
        <f t="shared" si="45"/>
        <v>0</v>
      </c>
    </row>
    <row r="126" spans="1:27">
      <c r="A126" s="2" t="s">
        <v>28</v>
      </c>
      <c r="B126" s="2">
        <v>1983</v>
      </c>
      <c r="C126" s="6">
        <v>0.26371899286521522</v>
      </c>
      <c r="D126" s="6">
        <v>2.7192924206519007</v>
      </c>
      <c r="E126" s="6">
        <v>4.1809411690184382</v>
      </c>
      <c r="F126" s="6">
        <v>0.95653823607868438</v>
      </c>
      <c r="I126" s="25">
        <f t="shared" si="40"/>
        <v>2.637189928652152E-3</v>
      </c>
      <c r="J126" s="25">
        <f t="shared" si="41"/>
        <v>2.7192924206519007E-2</v>
      </c>
      <c r="K126" s="25">
        <f t="shared" si="42"/>
        <v>4.180941169018438E-2</v>
      </c>
      <c r="L126" s="25">
        <f t="shared" si="43"/>
        <v>9.5653823607868439E-3</v>
      </c>
      <c r="M126" s="25">
        <f t="shared" si="44"/>
        <v>0</v>
      </c>
      <c r="N126" s="25">
        <f t="shared" si="45"/>
        <v>0</v>
      </c>
    </row>
    <row r="127" spans="1:27">
      <c r="A127" s="2" t="s">
        <v>28</v>
      </c>
      <c r="B127" s="2">
        <v>1984</v>
      </c>
      <c r="C127" s="6">
        <v>0.55797279356836149</v>
      </c>
      <c r="D127" s="6">
        <v>3.9359318231217966</v>
      </c>
      <c r="E127" s="6">
        <v>4.3547475628712888</v>
      </c>
      <c r="F127" s="6">
        <v>1.0200466043615317</v>
      </c>
      <c r="I127" s="25">
        <f t="shared" si="40"/>
        <v>5.5797279356836153E-3</v>
      </c>
      <c r="J127" s="25">
        <f t="shared" si="41"/>
        <v>3.9359318231217966E-2</v>
      </c>
      <c r="K127" s="25">
        <f t="shared" si="42"/>
        <v>4.3547475628712889E-2</v>
      </c>
      <c r="L127" s="25">
        <f t="shared" si="43"/>
        <v>1.0200466043615318E-2</v>
      </c>
      <c r="M127" s="25">
        <f t="shared" si="44"/>
        <v>0</v>
      </c>
      <c r="N127" s="25">
        <f t="shared" si="45"/>
        <v>0</v>
      </c>
    </row>
    <row r="128" spans="1:27">
      <c r="A128" s="2" t="s">
        <v>28</v>
      </c>
      <c r="B128" s="2">
        <v>1985</v>
      </c>
      <c r="C128" s="6">
        <v>0.88615833852728654</v>
      </c>
      <c r="D128" s="6">
        <v>4.4013241577702216</v>
      </c>
      <c r="E128" s="6">
        <v>4.6244309886215582</v>
      </c>
      <c r="F128" s="6">
        <v>0.91460909724669615</v>
      </c>
      <c r="I128" s="25">
        <f t="shared" si="40"/>
        <v>8.861583385272865E-3</v>
      </c>
      <c r="J128" s="25">
        <f t="shared" si="41"/>
        <v>4.4013241577702214E-2</v>
      </c>
      <c r="K128" s="25">
        <f t="shared" si="42"/>
        <v>4.6244309886215584E-2</v>
      </c>
      <c r="L128" s="25">
        <f t="shared" si="43"/>
        <v>9.1460909724669619E-3</v>
      </c>
      <c r="M128" s="25">
        <f t="shared" si="44"/>
        <v>0</v>
      </c>
      <c r="N128" s="25">
        <f t="shared" si="45"/>
        <v>0</v>
      </c>
    </row>
    <row r="129" spans="1:14">
      <c r="A129" s="2" t="s">
        <v>28</v>
      </c>
      <c r="B129" s="2">
        <v>1986</v>
      </c>
      <c r="C129" s="6">
        <v>0.83402459942481244</v>
      </c>
      <c r="D129" s="6">
        <v>3.5309035786152743</v>
      </c>
      <c r="E129" s="6">
        <v>4.4866814099858914</v>
      </c>
      <c r="F129" s="6">
        <v>1.0173808287705894</v>
      </c>
      <c r="I129" s="25">
        <f t="shared" si="40"/>
        <v>8.3402459942481244E-3</v>
      </c>
      <c r="J129" s="25">
        <f t="shared" si="41"/>
        <v>3.5309035786152743E-2</v>
      </c>
      <c r="K129" s="25">
        <f t="shared" si="42"/>
        <v>4.4866814099858911E-2</v>
      </c>
      <c r="L129" s="25">
        <f t="shared" si="43"/>
        <v>1.0173808287705895E-2</v>
      </c>
      <c r="M129" s="25">
        <f t="shared" si="44"/>
        <v>0</v>
      </c>
      <c r="N129" s="25">
        <f t="shared" si="45"/>
        <v>0</v>
      </c>
    </row>
    <row r="130" spans="1:14">
      <c r="A130" s="2" t="s">
        <v>28</v>
      </c>
      <c r="B130" s="2">
        <v>1987</v>
      </c>
      <c r="C130" s="6">
        <v>0.6029151763586863</v>
      </c>
      <c r="D130" s="6">
        <v>3.2205216956292455</v>
      </c>
      <c r="E130" s="6">
        <v>4.5679054508824741</v>
      </c>
      <c r="F130" s="6">
        <v>1.0903027576632762</v>
      </c>
      <c r="I130" s="25">
        <f t="shared" si="40"/>
        <v>6.029151763586863E-3</v>
      </c>
      <c r="J130" s="25">
        <f t="shared" si="41"/>
        <v>3.2205216956292457E-2</v>
      </c>
      <c r="K130" s="25">
        <f t="shared" si="42"/>
        <v>4.5679054508824743E-2</v>
      </c>
      <c r="L130" s="25">
        <f t="shared" si="43"/>
        <v>1.0903027576632762E-2</v>
      </c>
      <c r="M130" s="25">
        <f t="shared" si="44"/>
        <v>0</v>
      </c>
      <c r="N130" s="25">
        <f t="shared" si="45"/>
        <v>0</v>
      </c>
    </row>
    <row r="131" spans="1:14">
      <c r="A131" s="2" t="s">
        <v>28</v>
      </c>
      <c r="B131" s="2">
        <v>1988</v>
      </c>
      <c r="C131" s="6">
        <v>0.53556194720956352</v>
      </c>
      <c r="D131" s="6">
        <v>3.1782782237810543</v>
      </c>
      <c r="E131" s="6">
        <v>4.7484654783647899</v>
      </c>
      <c r="F131" s="6">
        <v>1.214970063443386</v>
      </c>
      <c r="I131" s="25">
        <f t="shared" si="40"/>
        <v>5.355619472095635E-3</v>
      </c>
      <c r="J131" s="25">
        <f t="shared" si="41"/>
        <v>3.1782782237810545E-2</v>
      </c>
      <c r="K131" s="25">
        <f t="shared" si="42"/>
        <v>4.7484654783647898E-2</v>
      </c>
      <c r="L131" s="25">
        <f t="shared" si="43"/>
        <v>1.2149700634433859E-2</v>
      </c>
      <c r="M131" s="25">
        <f t="shared" si="44"/>
        <v>0</v>
      </c>
      <c r="N131" s="25">
        <f t="shared" si="45"/>
        <v>0</v>
      </c>
    </row>
    <row r="132" spans="1:14">
      <c r="A132" s="2" t="s">
        <v>28</v>
      </c>
      <c r="B132" s="2">
        <v>1989</v>
      </c>
      <c r="C132" s="6">
        <v>0.51685831792766546</v>
      </c>
      <c r="D132" s="6">
        <v>3.2057026677264151</v>
      </c>
      <c r="E132" s="6">
        <v>4.4783602071688202</v>
      </c>
      <c r="F132" s="6">
        <v>1.3943595475735395</v>
      </c>
      <c r="I132" s="25">
        <f t="shared" si="40"/>
        <v>5.1685831792766543E-3</v>
      </c>
      <c r="J132" s="25">
        <f t="shared" si="41"/>
        <v>3.205702667726415E-2</v>
      </c>
      <c r="K132" s="25">
        <f t="shared" si="42"/>
        <v>4.4783602071688203E-2</v>
      </c>
      <c r="L132" s="25">
        <f t="shared" si="43"/>
        <v>1.3943595475735395E-2</v>
      </c>
      <c r="M132" s="25">
        <f t="shared" si="44"/>
        <v>0</v>
      </c>
      <c r="N132" s="25">
        <f t="shared" si="45"/>
        <v>0</v>
      </c>
    </row>
    <row r="133" spans="1:14">
      <c r="A133" s="2" t="s">
        <v>28</v>
      </c>
      <c r="B133" s="2">
        <v>1990</v>
      </c>
      <c r="C133" s="6">
        <v>0.61776765426911229</v>
      </c>
      <c r="D133" s="6">
        <v>3.0430931926433002</v>
      </c>
      <c r="E133" s="6">
        <v>3.9099218305366152</v>
      </c>
      <c r="F133" s="6">
        <v>1.4808367278657717</v>
      </c>
      <c r="I133" s="25">
        <f t="shared" si="40"/>
        <v>6.1776765426911229E-3</v>
      </c>
      <c r="J133" s="25">
        <f t="shared" si="41"/>
        <v>3.0430931926433001E-2</v>
      </c>
      <c r="K133" s="25">
        <f t="shared" si="42"/>
        <v>3.9099218305366154E-2</v>
      </c>
      <c r="L133" s="25">
        <f t="shared" si="43"/>
        <v>1.4808367278657718E-2</v>
      </c>
      <c r="M133" s="25">
        <f t="shared" si="44"/>
        <v>0</v>
      </c>
      <c r="N133" s="25">
        <f t="shared" si="45"/>
        <v>0</v>
      </c>
    </row>
    <row r="134" spans="1:14">
      <c r="A134" s="2" t="s">
        <v>28</v>
      </c>
      <c r="B134" s="2">
        <v>1991</v>
      </c>
      <c r="C134" s="6">
        <v>0.69531135197857707</v>
      </c>
      <c r="D134" s="6">
        <v>2.7510110896209778</v>
      </c>
      <c r="E134" s="6">
        <v>3.5661825927802591</v>
      </c>
      <c r="F134" s="6">
        <v>1.5586290664478817</v>
      </c>
      <c r="I134" s="25">
        <f t="shared" si="40"/>
        <v>6.9531135197857703E-3</v>
      </c>
      <c r="J134" s="25">
        <f t="shared" si="41"/>
        <v>2.7510110896209777E-2</v>
      </c>
      <c r="K134" s="25">
        <f t="shared" si="42"/>
        <v>3.5661825927802593E-2</v>
      </c>
      <c r="L134" s="25">
        <f t="shared" si="43"/>
        <v>1.5586290664478817E-2</v>
      </c>
      <c r="M134" s="25">
        <f t="shared" si="44"/>
        <v>0</v>
      </c>
      <c r="N134" s="25">
        <f t="shared" si="45"/>
        <v>0</v>
      </c>
    </row>
    <row r="135" spans="1:14">
      <c r="A135" s="2" t="s">
        <v>28</v>
      </c>
      <c r="B135" s="2">
        <v>1992</v>
      </c>
      <c r="C135" s="6">
        <v>0.53205371997267836</v>
      </c>
      <c r="D135" s="6">
        <v>2.583991301503981</v>
      </c>
      <c r="E135" s="6">
        <v>3.5291567350555373</v>
      </c>
      <c r="F135" s="6">
        <v>1.4036767928698131</v>
      </c>
      <c r="I135" s="25">
        <f t="shared" si="40"/>
        <v>5.3205371997267839E-3</v>
      </c>
      <c r="J135" s="25">
        <f t="shared" si="41"/>
        <v>2.5839913015039809E-2</v>
      </c>
      <c r="K135" s="25">
        <f t="shared" si="42"/>
        <v>3.5291567350555372E-2</v>
      </c>
      <c r="L135" s="25">
        <f t="shared" si="43"/>
        <v>1.4036767928698131E-2</v>
      </c>
      <c r="M135" s="25">
        <f t="shared" si="44"/>
        <v>0</v>
      </c>
      <c r="N135" s="25">
        <f t="shared" si="45"/>
        <v>0</v>
      </c>
    </row>
    <row r="136" spans="1:14">
      <c r="A136" s="2" t="s">
        <v>28</v>
      </c>
      <c r="B136" s="2">
        <v>1993</v>
      </c>
      <c r="C136" s="6">
        <v>0.78506270348629847</v>
      </c>
      <c r="D136" s="6">
        <v>3.1578725748984451</v>
      </c>
      <c r="E136" s="6">
        <v>3.340203094648897</v>
      </c>
      <c r="F136" s="6">
        <v>1.4154041892694051</v>
      </c>
      <c r="I136" s="25">
        <f t="shared" si="40"/>
        <v>7.8506270348629847E-3</v>
      </c>
      <c r="J136" s="25">
        <f t="shared" si="41"/>
        <v>3.1578725748984453E-2</v>
      </c>
      <c r="K136" s="25">
        <f t="shared" si="42"/>
        <v>3.340203094648897E-2</v>
      </c>
      <c r="L136" s="25">
        <f t="shared" si="43"/>
        <v>1.4154041892694052E-2</v>
      </c>
      <c r="M136" s="25">
        <f t="shared" si="44"/>
        <v>0</v>
      </c>
      <c r="N136" s="25">
        <f t="shared" si="45"/>
        <v>0</v>
      </c>
    </row>
    <row r="137" spans="1:14">
      <c r="A137" s="2" t="s">
        <v>28</v>
      </c>
      <c r="B137" s="2">
        <v>1994</v>
      </c>
      <c r="C137" s="6">
        <v>0.72678204690272286</v>
      </c>
      <c r="D137" s="6">
        <v>3.4127776299568735</v>
      </c>
      <c r="E137" s="6">
        <v>3.1415793719376364</v>
      </c>
      <c r="F137" s="6">
        <v>1.4278877352803903</v>
      </c>
      <c r="I137" s="25">
        <f t="shared" si="40"/>
        <v>7.2678204690272289E-3</v>
      </c>
      <c r="J137" s="25">
        <f t="shared" si="41"/>
        <v>3.4127776299568736E-2</v>
      </c>
      <c r="K137" s="25">
        <f t="shared" si="42"/>
        <v>3.1415793719376361E-2</v>
      </c>
      <c r="L137" s="25">
        <f t="shared" si="43"/>
        <v>1.4278877352803903E-2</v>
      </c>
      <c r="M137" s="25">
        <f t="shared" si="44"/>
        <v>0</v>
      </c>
      <c r="N137" s="25">
        <f t="shared" si="45"/>
        <v>0</v>
      </c>
    </row>
    <row r="138" spans="1:14">
      <c r="A138" s="2" t="s">
        <v>28</v>
      </c>
      <c r="B138" s="2">
        <v>1995</v>
      </c>
      <c r="C138" s="6">
        <v>0.74798341588630657</v>
      </c>
      <c r="D138" s="6">
        <v>3.0953915657714468</v>
      </c>
      <c r="E138" s="6">
        <v>2.8882103253748954</v>
      </c>
      <c r="F138" s="6">
        <v>1.3694665753633575</v>
      </c>
      <c r="I138" s="25">
        <f t="shared" si="40"/>
        <v>7.4798341588630654E-3</v>
      </c>
      <c r="J138" s="25">
        <f t="shared" si="41"/>
        <v>3.0953915657714468E-2</v>
      </c>
      <c r="K138" s="25">
        <f t="shared" si="42"/>
        <v>2.8882103253748955E-2</v>
      </c>
      <c r="L138" s="25">
        <f t="shared" si="43"/>
        <v>1.3694665753633574E-2</v>
      </c>
      <c r="M138" s="25">
        <f t="shared" si="44"/>
        <v>0</v>
      </c>
      <c r="N138" s="25">
        <f t="shared" si="45"/>
        <v>0</v>
      </c>
    </row>
    <row r="139" spans="1:14">
      <c r="A139" s="2" t="s">
        <v>28</v>
      </c>
      <c r="B139" s="2">
        <v>1996</v>
      </c>
      <c r="C139" s="6">
        <v>0.5580394110931215</v>
      </c>
      <c r="D139" s="6">
        <v>3.3737613268578404</v>
      </c>
      <c r="E139" s="6">
        <v>3.3571533595908636</v>
      </c>
      <c r="F139" s="6">
        <v>1.4881540428679765</v>
      </c>
      <c r="I139" s="25">
        <f t="shared" si="40"/>
        <v>5.5803941109312145E-3</v>
      </c>
      <c r="J139" s="25">
        <f t="shared" si="41"/>
        <v>3.3737613268578402E-2</v>
      </c>
      <c r="K139" s="25">
        <f t="shared" si="42"/>
        <v>3.3571533595908636E-2</v>
      </c>
      <c r="L139" s="25">
        <f t="shared" si="43"/>
        <v>1.4881540428679764E-2</v>
      </c>
      <c r="M139" s="25">
        <f t="shared" si="44"/>
        <v>0</v>
      </c>
      <c r="N139" s="25">
        <f t="shared" si="45"/>
        <v>0</v>
      </c>
    </row>
    <row r="140" spans="1:14">
      <c r="A140" s="2" t="s">
        <v>28</v>
      </c>
      <c r="B140" s="2">
        <v>1997</v>
      </c>
      <c r="C140" s="6">
        <v>0.5729559608675775</v>
      </c>
      <c r="D140" s="6">
        <v>3.9187739493888754</v>
      </c>
      <c r="E140" s="6">
        <v>4.3933814118828396</v>
      </c>
      <c r="F140" s="6">
        <v>1.3599862601748134</v>
      </c>
      <c r="I140" s="25">
        <f t="shared" si="40"/>
        <v>5.7295596086757751E-3</v>
      </c>
      <c r="J140" s="25">
        <f t="shared" si="41"/>
        <v>3.9187739493888755E-2</v>
      </c>
      <c r="K140" s="25">
        <f t="shared" si="42"/>
        <v>4.3933814118828393E-2</v>
      </c>
      <c r="L140" s="25">
        <f t="shared" si="43"/>
        <v>1.3599862601748135E-2</v>
      </c>
      <c r="M140" s="25">
        <f t="shared" si="44"/>
        <v>0</v>
      </c>
      <c r="N140" s="25">
        <f t="shared" si="45"/>
        <v>0</v>
      </c>
    </row>
    <row r="141" spans="1:14">
      <c r="A141" s="2" t="s">
        <v>28</v>
      </c>
      <c r="B141" s="2">
        <v>1998</v>
      </c>
      <c r="C141" s="6">
        <v>0.64143015588945185</v>
      </c>
      <c r="D141" s="6">
        <v>4.0953035098275938</v>
      </c>
      <c r="E141" s="6">
        <v>4.3431867756706124</v>
      </c>
      <c r="F141" s="6">
        <v>0.92990502478691484</v>
      </c>
      <c r="I141" s="25">
        <f t="shared" si="40"/>
        <v>6.4143015588945182E-3</v>
      </c>
      <c r="J141" s="25">
        <f t="shared" si="41"/>
        <v>4.0953035098275942E-2</v>
      </c>
      <c r="K141" s="25">
        <f t="shared" si="42"/>
        <v>4.3431867756706127E-2</v>
      </c>
      <c r="L141" s="25">
        <f t="shared" si="43"/>
        <v>9.2990502478691485E-3</v>
      </c>
      <c r="M141" s="25">
        <f t="shared" si="44"/>
        <v>0</v>
      </c>
      <c r="N141" s="25">
        <f t="shared" si="45"/>
        <v>0</v>
      </c>
    </row>
    <row r="142" spans="1:14">
      <c r="A142" s="2" t="s">
        <v>28</v>
      </c>
      <c r="B142" s="2">
        <v>1999</v>
      </c>
      <c r="C142" s="6">
        <v>0.66036422070967526</v>
      </c>
      <c r="D142" s="6">
        <v>4.5780560793356839</v>
      </c>
      <c r="E142" s="6">
        <v>4.4589160803748955</v>
      </c>
      <c r="F142" s="6">
        <v>1.2639453494861244</v>
      </c>
      <c r="I142" s="25">
        <f t="shared" si="40"/>
        <v>6.6036422070967528E-3</v>
      </c>
      <c r="J142" s="25">
        <f t="shared" si="41"/>
        <v>4.5780560793356836E-2</v>
      </c>
      <c r="K142" s="25">
        <f t="shared" si="42"/>
        <v>4.4589160803748952E-2</v>
      </c>
      <c r="L142" s="25">
        <f t="shared" si="43"/>
        <v>1.2639453494861244E-2</v>
      </c>
      <c r="M142" s="25">
        <f t="shared" si="44"/>
        <v>0</v>
      </c>
      <c r="N142" s="25">
        <f t="shared" si="45"/>
        <v>0</v>
      </c>
    </row>
    <row r="143" spans="1:14">
      <c r="A143" s="2" t="s">
        <v>28</v>
      </c>
      <c r="B143" s="2">
        <v>2000</v>
      </c>
      <c r="C143" s="6">
        <v>0.71628676806944835</v>
      </c>
      <c r="D143" s="6">
        <v>5.2782179624861891</v>
      </c>
      <c r="E143" s="6">
        <v>4.2305847323727237</v>
      </c>
      <c r="F143" s="6">
        <v>1.375447170915626</v>
      </c>
      <c r="I143" s="25">
        <f t="shared" si="40"/>
        <v>7.1628676806944833E-3</v>
      </c>
      <c r="J143" s="25">
        <f t="shared" si="41"/>
        <v>5.278217962486189E-2</v>
      </c>
      <c r="K143" s="25">
        <f t="shared" si="42"/>
        <v>4.230584732372724E-2</v>
      </c>
      <c r="L143" s="25">
        <f t="shared" si="43"/>
        <v>1.3754471709156259E-2</v>
      </c>
      <c r="M143" s="25">
        <f t="shared" si="44"/>
        <v>0</v>
      </c>
      <c r="N143" s="25">
        <f t="shared" si="45"/>
        <v>0</v>
      </c>
    </row>
    <row r="144" spans="1:14">
      <c r="A144" s="2" t="s">
        <v>28</v>
      </c>
      <c r="B144" s="2">
        <v>2001</v>
      </c>
      <c r="C144" s="6">
        <v>0.95407396944290379</v>
      </c>
      <c r="D144" s="6">
        <v>5.9071575635128202</v>
      </c>
      <c r="E144" s="6">
        <v>4.7833695720373139</v>
      </c>
      <c r="F144" s="6">
        <v>1.2897915263769604</v>
      </c>
      <c r="I144" s="25">
        <f t="shared" si="40"/>
        <v>9.540739694429038E-3</v>
      </c>
      <c r="J144" s="25">
        <f t="shared" si="41"/>
        <v>5.9071575635128201E-2</v>
      </c>
      <c r="K144" s="25">
        <f t="shared" si="42"/>
        <v>4.7833695720373139E-2</v>
      </c>
      <c r="L144" s="25">
        <f t="shared" si="43"/>
        <v>1.2897915263769604E-2</v>
      </c>
      <c r="M144" s="25">
        <f t="shared" si="44"/>
        <v>0</v>
      </c>
      <c r="N144" s="25">
        <f t="shared" si="45"/>
        <v>0</v>
      </c>
    </row>
    <row r="145" spans="1:14">
      <c r="A145" s="2" t="s">
        <v>28</v>
      </c>
      <c r="B145" s="2">
        <v>2002</v>
      </c>
      <c r="C145" s="6">
        <v>1.1474940239114721</v>
      </c>
      <c r="D145" s="6">
        <v>5.2797811028734518</v>
      </c>
      <c r="E145" s="6">
        <v>5.1093750043163828</v>
      </c>
      <c r="F145" s="6">
        <v>1.1820202109222147</v>
      </c>
      <c r="I145" s="25">
        <f t="shared" si="40"/>
        <v>1.1474940239114722E-2</v>
      </c>
      <c r="J145" s="25">
        <f t="shared" si="41"/>
        <v>5.2797811028734515E-2</v>
      </c>
      <c r="K145" s="25">
        <f t="shared" si="42"/>
        <v>5.1093750043163827E-2</v>
      </c>
      <c r="L145" s="25">
        <f t="shared" si="43"/>
        <v>1.1820202109222147E-2</v>
      </c>
      <c r="M145" s="25">
        <f t="shared" si="44"/>
        <v>0</v>
      </c>
      <c r="N145" s="25">
        <f t="shared" si="45"/>
        <v>0</v>
      </c>
    </row>
    <row r="146" spans="1:14">
      <c r="A146" s="2" t="s">
        <v>28</v>
      </c>
      <c r="B146" s="2">
        <v>2003</v>
      </c>
      <c r="C146" s="6">
        <v>1.1327666698303684</v>
      </c>
      <c r="D146" s="6">
        <v>5.3636762226822077</v>
      </c>
      <c r="E146" s="6">
        <v>5.0096044822881876</v>
      </c>
      <c r="F146" s="6">
        <v>1.1015432783162609</v>
      </c>
      <c r="I146" s="25">
        <f t="shared" si="40"/>
        <v>1.1327666698303684E-2</v>
      </c>
      <c r="J146" s="25">
        <f t="shared" si="41"/>
        <v>5.363676222682208E-2</v>
      </c>
      <c r="K146" s="25">
        <f t="shared" si="42"/>
        <v>5.0096044822881873E-2</v>
      </c>
      <c r="L146" s="25">
        <f t="shared" si="43"/>
        <v>1.1015432783162608E-2</v>
      </c>
      <c r="M146" s="25">
        <f t="shared" si="44"/>
        <v>0</v>
      </c>
      <c r="N146" s="25">
        <f t="shared" si="45"/>
        <v>0</v>
      </c>
    </row>
    <row r="147" spans="1:14">
      <c r="A147" s="2" t="s">
        <v>28</v>
      </c>
      <c r="B147" s="2">
        <v>2004</v>
      </c>
      <c r="C147" s="6">
        <v>1.1861330870836191</v>
      </c>
      <c r="D147" s="6">
        <v>5.9859131658659255</v>
      </c>
      <c r="E147" s="6">
        <v>4.3513717180879752</v>
      </c>
      <c r="F147" s="6">
        <v>1.1977997647617811</v>
      </c>
      <c r="I147" s="25">
        <f t="shared" si="40"/>
        <v>1.1861330870836191E-2</v>
      </c>
      <c r="J147" s="25">
        <f t="shared" si="41"/>
        <v>5.9859131658659255E-2</v>
      </c>
      <c r="K147" s="25">
        <f t="shared" si="42"/>
        <v>4.3513717180879749E-2</v>
      </c>
      <c r="L147" s="25">
        <f t="shared" si="43"/>
        <v>1.1977997647617811E-2</v>
      </c>
      <c r="M147" s="25">
        <f t="shared" si="44"/>
        <v>0</v>
      </c>
      <c r="N147" s="25">
        <f t="shared" si="45"/>
        <v>0</v>
      </c>
    </row>
    <row r="148" spans="1:14">
      <c r="A148" s="2" t="s">
        <v>28</v>
      </c>
      <c r="B148" s="2">
        <v>2005</v>
      </c>
      <c r="C148" s="6">
        <v>1.2598176650855784</v>
      </c>
      <c r="D148" s="6">
        <v>5.5930743387278961</v>
      </c>
      <c r="E148" s="6">
        <v>3.8982589326882406</v>
      </c>
      <c r="F148" s="6">
        <v>1.1156202582740617</v>
      </c>
      <c r="I148" s="25">
        <f t="shared" si="40"/>
        <v>1.2598176650855783E-2</v>
      </c>
      <c r="J148" s="25">
        <f t="shared" si="41"/>
        <v>5.5930743387278964E-2</v>
      </c>
      <c r="K148" s="25">
        <f t="shared" si="42"/>
        <v>3.8982589326882408E-2</v>
      </c>
      <c r="L148" s="25">
        <f t="shared" si="43"/>
        <v>1.1156202582740617E-2</v>
      </c>
      <c r="M148" s="25">
        <f t="shared" si="44"/>
        <v>0</v>
      </c>
      <c r="N148" s="25">
        <f t="shared" si="45"/>
        <v>0</v>
      </c>
    </row>
    <row r="149" spans="1:14">
      <c r="A149" s="2" t="s">
        <v>28</v>
      </c>
      <c r="B149" s="2">
        <v>2006</v>
      </c>
      <c r="C149" s="6">
        <v>1.1244988812053924</v>
      </c>
      <c r="D149" s="6">
        <v>6.0251724357653993</v>
      </c>
      <c r="E149" s="6">
        <v>3.4924978264404225</v>
      </c>
      <c r="F149" s="6">
        <v>1.0363982704270434</v>
      </c>
      <c r="I149" s="25">
        <f t="shared" si="40"/>
        <v>1.1244988812053925E-2</v>
      </c>
      <c r="J149" s="25">
        <f t="shared" si="41"/>
        <v>6.0251724357653996E-2</v>
      </c>
      <c r="K149" s="25">
        <f t="shared" si="42"/>
        <v>3.4924978264404223E-2</v>
      </c>
      <c r="L149" s="25">
        <f t="shared" si="43"/>
        <v>1.0363982704270434E-2</v>
      </c>
      <c r="M149" s="25">
        <f t="shared" si="44"/>
        <v>0</v>
      </c>
      <c r="N149" s="25">
        <f t="shared" si="45"/>
        <v>0</v>
      </c>
    </row>
    <row r="150" spans="1:14">
      <c r="A150" s="2" t="s">
        <v>28</v>
      </c>
      <c r="B150" s="2">
        <v>2007</v>
      </c>
      <c r="C150" s="6">
        <v>1.1244988812053924</v>
      </c>
      <c r="D150" s="6">
        <v>6.0251724357653993</v>
      </c>
      <c r="E150" s="6">
        <v>3.4924978264404225</v>
      </c>
      <c r="F150" s="6">
        <v>1.0363982704270434</v>
      </c>
      <c r="I150" s="25">
        <f t="shared" si="40"/>
        <v>1.1244988812053925E-2</v>
      </c>
      <c r="J150" s="25">
        <f t="shared" si="41"/>
        <v>6.0251724357653996E-2</v>
      </c>
      <c r="K150" s="25">
        <f t="shared" si="42"/>
        <v>3.4924978264404223E-2</v>
      </c>
      <c r="L150" s="25">
        <f t="shared" si="43"/>
        <v>1.0363982704270434E-2</v>
      </c>
      <c r="M150" s="25">
        <f t="shared" si="44"/>
        <v>0</v>
      </c>
      <c r="N150" s="25">
        <f t="shared" si="45"/>
        <v>0</v>
      </c>
    </row>
    <row r="151" spans="1:14">
      <c r="A151" s="2" t="s">
        <v>28</v>
      </c>
      <c r="B151" s="2">
        <v>2008</v>
      </c>
      <c r="C151" s="6">
        <v>1.1244988812053924</v>
      </c>
      <c r="D151" s="6">
        <v>6.0251724357653993</v>
      </c>
      <c r="E151" s="6">
        <v>3.4924978264404225</v>
      </c>
      <c r="F151" s="6">
        <v>1.0363982704270434</v>
      </c>
      <c r="I151" s="25">
        <f t="shared" si="40"/>
        <v>1.1244988812053925E-2</v>
      </c>
      <c r="J151" s="25">
        <f t="shared" si="41"/>
        <v>6.0251724357653996E-2</v>
      </c>
      <c r="K151" s="25">
        <f t="shared" si="42"/>
        <v>3.4924978264404223E-2</v>
      </c>
      <c r="L151" s="25">
        <f t="shared" si="43"/>
        <v>1.0363982704270434E-2</v>
      </c>
      <c r="M151" s="25">
        <f t="shared" si="44"/>
        <v>0</v>
      </c>
      <c r="N151" s="25">
        <f t="shared" si="45"/>
        <v>0</v>
      </c>
    </row>
    <row r="153" spans="1:14">
      <c r="A153" s="2" t="s">
        <v>29</v>
      </c>
      <c r="B153" s="2">
        <v>1980</v>
      </c>
      <c r="C153" s="6">
        <v>0.16167298721483664</v>
      </c>
      <c r="D153" s="6">
        <v>3.1443883846347727</v>
      </c>
      <c r="E153" s="6">
        <v>9.0929222772117875</v>
      </c>
      <c r="F153" s="6">
        <v>0.51475470351846064</v>
      </c>
      <c r="I153" s="25">
        <f t="shared" si="40"/>
        <v>1.6167298721483665E-3</v>
      </c>
      <c r="J153" s="25">
        <f t="shared" si="41"/>
        <v>3.1443883846347727E-2</v>
      </c>
      <c r="K153" s="25">
        <f t="shared" si="42"/>
        <v>9.0929222772117874E-2</v>
      </c>
      <c r="L153" s="25">
        <f t="shared" si="43"/>
        <v>5.1475470351846067E-3</v>
      </c>
      <c r="M153" s="25">
        <f t="shared" si="44"/>
        <v>0</v>
      </c>
      <c r="N153" s="25">
        <f t="shared" si="45"/>
        <v>0</v>
      </c>
    </row>
    <row r="154" spans="1:14">
      <c r="A154" s="2" t="s">
        <v>29</v>
      </c>
      <c r="B154" s="2">
        <v>1981</v>
      </c>
      <c r="C154" s="6">
        <v>0.20854243008669951</v>
      </c>
      <c r="D154" s="6">
        <v>4.147865511697062</v>
      </c>
      <c r="E154" s="6">
        <v>9.4410074263598798</v>
      </c>
      <c r="F154" s="6">
        <v>0.59889164503968595</v>
      </c>
      <c r="I154" s="25">
        <f t="shared" si="40"/>
        <v>2.0854243008669952E-3</v>
      </c>
      <c r="J154" s="25">
        <f t="shared" si="41"/>
        <v>4.1478655116970617E-2</v>
      </c>
      <c r="K154" s="25">
        <f t="shared" si="42"/>
        <v>9.4410074263598792E-2</v>
      </c>
      <c r="L154" s="25">
        <f t="shared" si="43"/>
        <v>5.9889164503968591E-3</v>
      </c>
      <c r="M154" s="25">
        <f t="shared" si="44"/>
        <v>0</v>
      </c>
      <c r="N154" s="25">
        <f t="shared" si="45"/>
        <v>0</v>
      </c>
    </row>
    <row r="155" spans="1:14">
      <c r="A155" s="2" t="s">
        <v>29</v>
      </c>
      <c r="B155" s="2">
        <v>1982</v>
      </c>
      <c r="C155" s="6">
        <v>0.39782988062005353</v>
      </c>
      <c r="D155" s="6">
        <v>4.3587131119016274</v>
      </c>
      <c r="E155" s="6">
        <v>9.9909297032447935</v>
      </c>
      <c r="F155" s="6">
        <v>0.63209966390770178</v>
      </c>
      <c r="I155" s="25">
        <f t="shared" si="40"/>
        <v>3.9782988062005351E-3</v>
      </c>
      <c r="J155" s="25">
        <f t="shared" si="41"/>
        <v>4.358713111901627E-2</v>
      </c>
      <c r="K155" s="25">
        <f t="shared" si="42"/>
        <v>9.9909297032447941E-2</v>
      </c>
      <c r="L155" s="25">
        <f t="shared" si="43"/>
        <v>6.3209966390770176E-3</v>
      </c>
      <c r="M155" s="25">
        <f t="shared" si="44"/>
        <v>0</v>
      </c>
      <c r="N155" s="25">
        <f t="shared" si="45"/>
        <v>0</v>
      </c>
    </row>
    <row r="156" spans="1:14">
      <c r="A156" s="2" t="s">
        <v>29</v>
      </c>
      <c r="B156" s="2">
        <v>1983</v>
      </c>
      <c r="C156" s="6">
        <v>0.41193837810314227</v>
      </c>
      <c r="D156" s="6">
        <v>4.8326976693916404</v>
      </c>
      <c r="E156" s="6">
        <v>9.9521672776726504</v>
      </c>
      <c r="F156" s="6">
        <v>0.70444900166448621</v>
      </c>
      <c r="I156" s="25">
        <f t="shared" si="40"/>
        <v>4.1193837810314226E-3</v>
      </c>
      <c r="J156" s="25">
        <f t="shared" si="41"/>
        <v>4.8326976693916404E-2</v>
      </c>
      <c r="K156" s="25">
        <f t="shared" si="42"/>
        <v>9.9521672776726508E-2</v>
      </c>
      <c r="L156" s="25">
        <f t="shared" si="43"/>
        <v>7.0444900166448622E-3</v>
      </c>
      <c r="M156" s="25">
        <f t="shared" si="44"/>
        <v>0</v>
      </c>
      <c r="N156" s="25">
        <f t="shared" si="45"/>
        <v>0</v>
      </c>
    </row>
    <row r="157" spans="1:14">
      <c r="A157" s="2" t="s">
        <v>29</v>
      </c>
      <c r="B157" s="2">
        <v>1984</v>
      </c>
      <c r="C157" s="6">
        <v>0.46976642804879981</v>
      </c>
      <c r="D157" s="6">
        <v>5.8677969180410834</v>
      </c>
      <c r="E157" s="6">
        <v>10.124683796338562</v>
      </c>
      <c r="F157" s="6">
        <v>0.82623443265609431</v>
      </c>
      <c r="I157" s="25">
        <f t="shared" si="40"/>
        <v>4.6976642804879981E-3</v>
      </c>
      <c r="J157" s="25">
        <f t="shared" si="41"/>
        <v>5.8677969180410836E-2</v>
      </c>
      <c r="K157" s="25">
        <f t="shared" si="42"/>
        <v>0.10124683796338563</v>
      </c>
      <c r="L157" s="25">
        <f t="shared" si="43"/>
        <v>8.2623443265609428E-3</v>
      </c>
      <c r="M157" s="25">
        <f t="shared" si="44"/>
        <v>0</v>
      </c>
      <c r="N157" s="25">
        <f t="shared" si="45"/>
        <v>0</v>
      </c>
    </row>
    <row r="158" spans="1:14">
      <c r="A158" s="2" t="s">
        <v>29</v>
      </c>
      <c r="B158" s="2">
        <v>1985</v>
      </c>
      <c r="C158" s="6">
        <v>0.49865034400844177</v>
      </c>
      <c r="D158" s="6">
        <v>6.0776303398341849</v>
      </c>
      <c r="E158" s="6">
        <v>10.058763194011828</v>
      </c>
      <c r="F158" s="6">
        <v>0.78763955757938775</v>
      </c>
      <c r="I158" s="25">
        <f t="shared" si="40"/>
        <v>4.9865034400844175E-3</v>
      </c>
      <c r="J158" s="25">
        <f t="shared" si="41"/>
        <v>6.0776303398341849E-2</v>
      </c>
      <c r="K158" s="25">
        <f t="shared" si="42"/>
        <v>0.10058763194011827</v>
      </c>
      <c r="L158" s="25">
        <f t="shared" si="43"/>
        <v>7.8763955757938774E-3</v>
      </c>
      <c r="M158" s="25">
        <f t="shared" si="44"/>
        <v>0</v>
      </c>
      <c r="N158" s="25">
        <f t="shared" si="45"/>
        <v>0</v>
      </c>
    </row>
    <row r="159" spans="1:14">
      <c r="A159" s="2" t="s">
        <v>29</v>
      </c>
      <c r="B159" s="2">
        <v>1986</v>
      </c>
      <c r="C159" s="6">
        <v>0.46910805089259006</v>
      </c>
      <c r="D159" s="6">
        <v>5.1491604986115229</v>
      </c>
      <c r="E159" s="6">
        <v>8.8925470099421489</v>
      </c>
      <c r="F159" s="6">
        <v>0.90164135688655356</v>
      </c>
      <c r="I159" s="25">
        <f t="shared" si="40"/>
        <v>4.6910805089259008E-3</v>
      </c>
      <c r="J159" s="25">
        <f t="shared" si="41"/>
        <v>5.1491604986115228E-2</v>
      </c>
      <c r="K159" s="25">
        <f t="shared" si="42"/>
        <v>8.8925470099421491E-2</v>
      </c>
      <c r="L159" s="25">
        <f t="shared" si="43"/>
        <v>9.0164135688655354E-3</v>
      </c>
      <c r="M159" s="25">
        <f t="shared" si="44"/>
        <v>0</v>
      </c>
      <c r="N159" s="25">
        <f t="shared" si="45"/>
        <v>0</v>
      </c>
    </row>
    <row r="160" spans="1:14">
      <c r="A160" s="2" t="s">
        <v>29</v>
      </c>
      <c r="B160" s="2">
        <v>1987</v>
      </c>
      <c r="C160" s="6">
        <v>0.3272238010085054</v>
      </c>
      <c r="D160" s="6">
        <v>4.877180136377735</v>
      </c>
      <c r="E160" s="6">
        <v>8.7044058909370232</v>
      </c>
      <c r="F160" s="6">
        <v>0.9806906386386437</v>
      </c>
      <c r="I160" s="25">
        <f t="shared" si="40"/>
        <v>3.2722380100850541E-3</v>
      </c>
      <c r="J160" s="25">
        <f t="shared" si="41"/>
        <v>4.8771801363777352E-2</v>
      </c>
      <c r="K160" s="25">
        <f t="shared" si="42"/>
        <v>8.7044058909370225E-2</v>
      </c>
      <c r="L160" s="25">
        <f t="shared" si="43"/>
        <v>9.8069063863864374E-3</v>
      </c>
      <c r="M160" s="25">
        <f t="shared" si="44"/>
        <v>0</v>
      </c>
      <c r="N160" s="25">
        <f t="shared" si="45"/>
        <v>0</v>
      </c>
    </row>
    <row r="161" spans="1:14">
      <c r="A161" s="2" t="s">
        <v>29</v>
      </c>
      <c r="B161" s="2">
        <v>1988</v>
      </c>
      <c r="C161" s="6">
        <v>0.38622027189299019</v>
      </c>
      <c r="D161" s="6">
        <v>4.6425476759358482</v>
      </c>
      <c r="E161" s="6">
        <v>9.6555940103008293</v>
      </c>
      <c r="F161" s="6">
        <v>1.1603596755677343</v>
      </c>
      <c r="I161" s="25">
        <f t="shared" ref="I161:I224" si="46">C161/100</f>
        <v>3.8622027189299021E-3</v>
      </c>
      <c r="J161" s="25">
        <f t="shared" si="41"/>
        <v>4.6425476759358479E-2</v>
      </c>
      <c r="K161" s="25">
        <f t="shared" si="42"/>
        <v>9.6555940103008289E-2</v>
      </c>
      <c r="L161" s="25">
        <f t="shared" si="43"/>
        <v>1.1603596755677343E-2</v>
      </c>
      <c r="M161" s="25">
        <f t="shared" si="44"/>
        <v>0</v>
      </c>
      <c r="N161" s="25">
        <f t="shared" si="45"/>
        <v>0</v>
      </c>
    </row>
    <row r="162" spans="1:14">
      <c r="A162" s="2" t="s">
        <v>29</v>
      </c>
      <c r="B162" s="2">
        <v>1989</v>
      </c>
      <c r="C162" s="6">
        <v>0.35502748302205117</v>
      </c>
      <c r="D162" s="6">
        <v>4.6394743618033081</v>
      </c>
      <c r="E162" s="6">
        <v>9.5623359153822705</v>
      </c>
      <c r="F162" s="6">
        <v>1.2708463209626371</v>
      </c>
      <c r="I162" s="25">
        <f t="shared" si="46"/>
        <v>3.5502748302205117E-3</v>
      </c>
      <c r="J162" s="25">
        <f t="shared" si="41"/>
        <v>4.6394743618033078E-2</v>
      </c>
      <c r="K162" s="25">
        <f t="shared" si="42"/>
        <v>9.562335915382271E-2</v>
      </c>
      <c r="L162" s="25">
        <f t="shared" si="43"/>
        <v>1.270846320962637E-2</v>
      </c>
      <c r="M162" s="25">
        <f t="shared" si="44"/>
        <v>0</v>
      </c>
      <c r="N162" s="25">
        <f t="shared" si="45"/>
        <v>0</v>
      </c>
    </row>
    <row r="163" spans="1:14">
      <c r="A163" s="2" t="s">
        <v>29</v>
      </c>
      <c r="B163" s="2">
        <v>1990</v>
      </c>
      <c r="C163" s="6">
        <v>0.29764977780258095</v>
      </c>
      <c r="D163" s="6">
        <v>4.078462261747986</v>
      </c>
      <c r="E163" s="6">
        <v>8.9423437036776789</v>
      </c>
      <c r="F163" s="6">
        <v>1.3160425684448642</v>
      </c>
      <c r="I163" s="25">
        <f t="shared" si="46"/>
        <v>2.9764977780258094E-3</v>
      </c>
      <c r="J163" s="25">
        <f t="shared" si="41"/>
        <v>4.0784622617479858E-2</v>
      </c>
      <c r="K163" s="25">
        <f t="shared" si="42"/>
        <v>8.9423437036776784E-2</v>
      </c>
      <c r="L163" s="25">
        <f t="shared" si="43"/>
        <v>1.3160425684448642E-2</v>
      </c>
      <c r="M163" s="25">
        <f t="shared" si="44"/>
        <v>0</v>
      </c>
      <c r="N163" s="25">
        <f t="shared" si="45"/>
        <v>0</v>
      </c>
    </row>
    <row r="164" spans="1:14">
      <c r="A164" s="2" t="s">
        <v>29</v>
      </c>
      <c r="B164" s="2">
        <v>1991</v>
      </c>
      <c r="C164" s="6">
        <v>0.41428794240373396</v>
      </c>
      <c r="D164" s="6">
        <v>3.4788251975421889</v>
      </c>
      <c r="E164" s="6">
        <v>7.6696719605052017</v>
      </c>
      <c r="F164" s="6">
        <v>1.1677356874412463</v>
      </c>
      <c r="I164" s="25">
        <f t="shared" si="46"/>
        <v>4.1428794240373394E-3</v>
      </c>
      <c r="J164" s="25">
        <f t="shared" si="41"/>
        <v>3.4788251975421888E-2</v>
      </c>
      <c r="K164" s="25">
        <f t="shared" si="42"/>
        <v>7.6696719605052019E-2</v>
      </c>
      <c r="L164" s="25">
        <f t="shared" si="43"/>
        <v>1.1677356874412464E-2</v>
      </c>
      <c r="M164" s="25">
        <f t="shared" si="44"/>
        <v>0</v>
      </c>
      <c r="N164" s="25">
        <f t="shared" si="45"/>
        <v>0</v>
      </c>
    </row>
    <row r="165" spans="1:14">
      <c r="A165" s="2" t="s">
        <v>29</v>
      </c>
      <c r="B165" s="2">
        <v>1992</v>
      </c>
      <c r="C165" s="6">
        <v>0.35562798766586118</v>
      </c>
      <c r="D165" s="6">
        <v>3.6439466619168894</v>
      </c>
      <c r="E165" s="6">
        <v>7.8012774870256747</v>
      </c>
      <c r="F165" s="6">
        <v>1.0118165225834856</v>
      </c>
      <c r="I165" s="25">
        <f t="shared" si="46"/>
        <v>3.5562798766586119E-3</v>
      </c>
      <c r="J165" s="25">
        <f t="shared" si="41"/>
        <v>3.6439466619168893E-2</v>
      </c>
      <c r="K165" s="25">
        <f t="shared" si="42"/>
        <v>7.8012774870256749E-2</v>
      </c>
      <c r="L165" s="25">
        <f t="shared" si="43"/>
        <v>1.0118165225834856E-2</v>
      </c>
      <c r="M165" s="25">
        <f t="shared" si="44"/>
        <v>0</v>
      </c>
      <c r="N165" s="25">
        <f t="shared" si="45"/>
        <v>0</v>
      </c>
    </row>
    <row r="166" spans="1:14">
      <c r="A166" s="2" t="s">
        <v>29</v>
      </c>
      <c r="B166" s="2">
        <v>1993</v>
      </c>
      <c r="C166" s="6">
        <v>0.58878688263984624</v>
      </c>
      <c r="D166" s="6">
        <v>4.8101098002111549</v>
      </c>
      <c r="E166" s="6">
        <v>8.7608829288797505</v>
      </c>
      <c r="F166" s="6">
        <v>1.1444158828231239</v>
      </c>
      <c r="I166" s="25">
        <f t="shared" si="46"/>
        <v>5.8878688263984628E-3</v>
      </c>
      <c r="J166" s="25">
        <f t="shared" si="41"/>
        <v>4.8101098002111549E-2</v>
      </c>
      <c r="K166" s="25">
        <f t="shared" si="42"/>
        <v>8.7608829288797499E-2</v>
      </c>
      <c r="L166" s="25">
        <f t="shared" si="43"/>
        <v>1.1444158828231238E-2</v>
      </c>
      <c r="M166" s="25">
        <f t="shared" si="44"/>
        <v>0</v>
      </c>
      <c r="N166" s="25">
        <f t="shared" si="45"/>
        <v>0</v>
      </c>
    </row>
    <row r="167" spans="1:14">
      <c r="A167" s="2" t="s">
        <v>29</v>
      </c>
      <c r="B167" s="24">
        <v>1994</v>
      </c>
      <c r="C167" s="6">
        <v>0.67683442035821395</v>
      </c>
      <c r="D167" s="6">
        <v>5.1869512985973252</v>
      </c>
      <c r="E167" s="6">
        <v>8.7202169981158768</v>
      </c>
      <c r="F167" s="6">
        <v>1.3393724031619674</v>
      </c>
      <c r="I167" s="25">
        <f t="shared" si="46"/>
        <v>6.7683442035821398E-3</v>
      </c>
      <c r="J167" s="25">
        <f t="shared" si="41"/>
        <v>5.1869512985973254E-2</v>
      </c>
      <c r="K167" s="25">
        <f t="shared" si="42"/>
        <v>8.7202169981158761E-2</v>
      </c>
      <c r="L167" s="25">
        <f t="shared" si="43"/>
        <v>1.3393724031619673E-2</v>
      </c>
      <c r="M167" s="25">
        <f t="shared" si="44"/>
        <v>0</v>
      </c>
      <c r="N167" s="25">
        <f t="shared" si="45"/>
        <v>0</v>
      </c>
    </row>
    <row r="168" spans="1:14">
      <c r="A168" s="2" t="s">
        <v>29</v>
      </c>
      <c r="B168" s="2">
        <v>1995</v>
      </c>
      <c r="C168" s="6">
        <v>0.56065848940167351</v>
      </c>
      <c r="D168" s="6">
        <v>3.9980458493871702</v>
      </c>
      <c r="E168" s="6">
        <v>8.3620404612578429</v>
      </c>
      <c r="F168" s="6">
        <v>1.4032015791015915</v>
      </c>
      <c r="I168" s="25">
        <f t="shared" si="46"/>
        <v>5.6065848940167352E-3</v>
      </c>
      <c r="J168" s="25">
        <f t="shared" si="41"/>
        <v>3.9980458493871704E-2</v>
      </c>
      <c r="K168" s="25">
        <f t="shared" si="42"/>
        <v>8.3620404612578428E-2</v>
      </c>
      <c r="L168" s="25">
        <f t="shared" si="43"/>
        <v>1.4032015791015914E-2</v>
      </c>
      <c r="M168" s="25">
        <f t="shared" si="44"/>
        <v>0</v>
      </c>
      <c r="N168" s="25">
        <f t="shared" si="45"/>
        <v>0</v>
      </c>
    </row>
    <row r="169" spans="1:14">
      <c r="A169" s="2" t="s">
        <v>29</v>
      </c>
      <c r="B169" s="2">
        <v>1996</v>
      </c>
      <c r="C169" s="6">
        <v>0.43649469964664245</v>
      </c>
      <c r="D169" s="6">
        <v>4.5369918702444609</v>
      </c>
      <c r="E169" s="6">
        <v>9.0838738643874279</v>
      </c>
      <c r="F169" s="6">
        <v>1.3998749106667996</v>
      </c>
      <c r="I169" s="25">
        <f t="shared" si="46"/>
        <v>4.3649469964664248E-3</v>
      </c>
      <c r="J169" s="25">
        <f t="shared" si="41"/>
        <v>4.5369918702444612E-2</v>
      </c>
      <c r="K169" s="25">
        <f t="shared" si="42"/>
        <v>9.0838738643874276E-2</v>
      </c>
      <c r="L169" s="25">
        <f t="shared" si="43"/>
        <v>1.3998749106667995E-2</v>
      </c>
      <c r="M169" s="25">
        <f t="shared" si="44"/>
        <v>0</v>
      </c>
      <c r="N169" s="25">
        <f t="shared" si="45"/>
        <v>0</v>
      </c>
    </row>
    <row r="170" spans="1:14">
      <c r="A170" s="2" t="s">
        <v>29</v>
      </c>
      <c r="B170" s="2">
        <v>1997</v>
      </c>
      <c r="C170" s="6">
        <v>0.45861350241671367</v>
      </c>
      <c r="D170" s="6">
        <v>5.5210894800815966</v>
      </c>
      <c r="E170" s="6">
        <v>11.140601720284808</v>
      </c>
      <c r="F170" s="6">
        <v>1.2177237127098384</v>
      </c>
      <c r="I170" s="25">
        <f t="shared" si="46"/>
        <v>4.5861350241671369E-3</v>
      </c>
      <c r="J170" s="25">
        <f t="shared" si="41"/>
        <v>5.5210894800815966E-2</v>
      </c>
      <c r="K170" s="25">
        <f t="shared" si="42"/>
        <v>0.11140601720284808</v>
      </c>
      <c r="L170" s="25">
        <f t="shared" si="43"/>
        <v>1.2177237127098384E-2</v>
      </c>
      <c r="M170" s="25">
        <f t="shared" si="44"/>
        <v>0</v>
      </c>
      <c r="N170" s="25">
        <f t="shared" si="45"/>
        <v>0</v>
      </c>
    </row>
    <row r="171" spans="1:14">
      <c r="A171" s="2" t="s">
        <v>29</v>
      </c>
      <c r="B171" s="2">
        <v>1998</v>
      </c>
      <c r="C171" s="6">
        <v>0.52915843129517059</v>
      </c>
      <c r="D171" s="6">
        <v>6.2530574045615186</v>
      </c>
      <c r="E171" s="6">
        <v>12.086489699777578</v>
      </c>
      <c r="F171" s="6">
        <v>1.1183587137971249</v>
      </c>
      <c r="I171" s="25">
        <f t="shared" si="46"/>
        <v>5.2915843129517056E-3</v>
      </c>
      <c r="J171" s="25">
        <f t="shared" si="41"/>
        <v>6.2530574045615184E-2</v>
      </c>
      <c r="K171" s="25">
        <f t="shared" si="42"/>
        <v>0.12086489699777578</v>
      </c>
      <c r="L171" s="25">
        <f t="shared" si="43"/>
        <v>1.1183587137971249E-2</v>
      </c>
      <c r="M171" s="25">
        <f t="shared" si="44"/>
        <v>0</v>
      </c>
      <c r="N171" s="25">
        <f t="shared" si="45"/>
        <v>0</v>
      </c>
    </row>
    <row r="172" spans="1:14">
      <c r="A172" s="2" t="s">
        <v>29</v>
      </c>
      <c r="B172" s="2">
        <v>1999</v>
      </c>
      <c r="C172" s="6">
        <v>0.6214610696700883</v>
      </c>
      <c r="D172" s="6">
        <v>6.8231209034425593</v>
      </c>
      <c r="E172" s="6">
        <v>12.655723605402841</v>
      </c>
      <c r="F172" s="6">
        <v>1.3614992980600009</v>
      </c>
      <c r="I172" s="25">
        <f t="shared" si="46"/>
        <v>6.2146106967008834E-3</v>
      </c>
      <c r="J172" s="25">
        <f t="shared" si="41"/>
        <v>6.8231209034425588E-2</v>
      </c>
      <c r="K172" s="25">
        <f t="shared" si="42"/>
        <v>0.12655723605402841</v>
      </c>
      <c r="L172" s="25">
        <f t="shared" si="43"/>
        <v>1.3614992980600009E-2</v>
      </c>
      <c r="M172" s="25">
        <f t="shared" si="44"/>
        <v>0</v>
      </c>
      <c r="N172" s="25">
        <f t="shared" si="45"/>
        <v>0</v>
      </c>
    </row>
    <row r="173" spans="1:14">
      <c r="A173" s="2" t="s">
        <v>29</v>
      </c>
      <c r="B173" s="2">
        <v>2000</v>
      </c>
      <c r="C173" s="6">
        <v>0.80470717624415733</v>
      </c>
      <c r="D173" s="6">
        <v>7.4380384920195528</v>
      </c>
      <c r="E173" s="6">
        <v>12.602939977132962</v>
      </c>
      <c r="F173" s="6">
        <v>1.4499053015948453</v>
      </c>
      <c r="I173" s="25">
        <f t="shared" si="46"/>
        <v>8.0470717624415728E-3</v>
      </c>
      <c r="J173" s="25">
        <f t="shared" si="41"/>
        <v>7.4380384920195525E-2</v>
      </c>
      <c r="K173" s="25">
        <f t="shared" si="42"/>
        <v>0.12602939977132963</v>
      </c>
      <c r="L173" s="25">
        <f t="shared" si="43"/>
        <v>1.4499053015948454E-2</v>
      </c>
      <c r="M173" s="25">
        <f t="shared" si="44"/>
        <v>0</v>
      </c>
      <c r="N173" s="25">
        <f t="shared" si="45"/>
        <v>0</v>
      </c>
    </row>
    <row r="174" spans="1:14">
      <c r="A174" s="2" t="s">
        <v>29</v>
      </c>
      <c r="B174" s="2">
        <v>2001</v>
      </c>
      <c r="C174" s="6">
        <v>0.98250128863312713</v>
      </c>
      <c r="D174" s="6">
        <v>7.4501855844864986</v>
      </c>
      <c r="E174" s="6">
        <v>13.73091195040314</v>
      </c>
      <c r="F174" s="6">
        <v>1.2210714124058601</v>
      </c>
      <c r="I174" s="25">
        <f t="shared" si="46"/>
        <v>9.8250128863312716E-3</v>
      </c>
      <c r="J174" s="25">
        <f t="shared" si="41"/>
        <v>7.4501855844864989E-2</v>
      </c>
      <c r="K174" s="25">
        <f t="shared" si="42"/>
        <v>0.13730911950403141</v>
      </c>
      <c r="L174" s="25">
        <f t="shared" si="43"/>
        <v>1.2210714124058601E-2</v>
      </c>
      <c r="M174" s="25">
        <f t="shared" si="44"/>
        <v>0</v>
      </c>
      <c r="N174" s="25">
        <f t="shared" si="45"/>
        <v>0</v>
      </c>
    </row>
    <row r="175" spans="1:14">
      <c r="A175" s="2" t="s">
        <v>29</v>
      </c>
      <c r="B175" s="2">
        <v>2002</v>
      </c>
      <c r="C175" s="6">
        <v>1.1551258139086136</v>
      </c>
      <c r="D175" s="6">
        <v>8.9540694572837793</v>
      </c>
      <c r="E175" s="6">
        <v>14.429149468007607</v>
      </c>
      <c r="F175" s="6">
        <v>1.2607100280170398</v>
      </c>
      <c r="I175" s="25">
        <f t="shared" si="46"/>
        <v>1.1551258139086135E-2</v>
      </c>
      <c r="J175" s="25">
        <f t="shared" si="41"/>
        <v>8.9540694572837795E-2</v>
      </c>
      <c r="K175" s="25">
        <f t="shared" si="42"/>
        <v>0.14429149468007607</v>
      </c>
      <c r="L175" s="25">
        <f t="shared" si="43"/>
        <v>1.2607100280170399E-2</v>
      </c>
      <c r="M175" s="25">
        <f t="shared" si="44"/>
        <v>0</v>
      </c>
      <c r="N175" s="25">
        <f t="shared" si="45"/>
        <v>0</v>
      </c>
    </row>
    <row r="176" spans="1:14">
      <c r="A176" s="2" t="s">
        <v>29</v>
      </c>
      <c r="B176" s="2">
        <v>2003</v>
      </c>
      <c r="C176" s="6">
        <v>1.2898218517632469</v>
      </c>
      <c r="D176" s="6">
        <v>7.3185618247152391</v>
      </c>
      <c r="E176" s="6">
        <v>13.892005894903356</v>
      </c>
      <c r="F176" s="6">
        <v>1.2655438238266585</v>
      </c>
      <c r="I176" s="25">
        <f t="shared" si="46"/>
        <v>1.2898218517632469E-2</v>
      </c>
      <c r="J176" s="25">
        <f t="shared" ref="J176:J239" si="47">D176/100</f>
        <v>7.318561824715239E-2</v>
      </c>
      <c r="K176" s="25">
        <f t="shared" ref="K176:K239" si="48">E176/100</f>
        <v>0.13892005894903356</v>
      </c>
      <c r="L176" s="25">
        <f t="shared" ref="L176:L239" si="49">F176/100</f>
        <v>1.2655438238266585E-2</v>
      </c>
      <c r="M176" s="25">
        <f t="shared" ref="M176:M239" si="50">G176/100</f>
        <v>0</v>
      </c>
      <c r="N176" s="25">
        <f t="shared" ref="N176:N239" si="51">H176/100</f>
        <v>0</v>
      </c>
    </row>
    <row r="177" spans="1:14">
      <c r="A177" s="2" t="s">
        <v>29</v>
      </c>
      <c r="B177" s="2">
        <v>2004</v>
      </c>
      <c r="C177" s="6">
        <v>1.2290183904465255</v>
      </c>
      <c r="D177" s="6">
        <v>7.3329163940501996</v>
      </c>
      <c r="E177" s="6">
        <v>13.031185921616096</v>
      </c>
      <c r="F177" s="6">
        <v>1.271950178534367</v>
      </c>
      <c r="I177" s="25">
        <f t="shared" si="46"/>
        <v>1.2290183904465256E-2</v>
      </c>
      <c r="J177" s="25">
        <f t="shared" si="47"/>
        <v>7.3329163940501998E-2</v>
      </c>
      <c r="K177" s="25">
        <f t="shared" si="48"/>
        <v>0.13031185921616095</v>
      </c>
      <c r="L177" s="25">
        <f t="shared" si="49"/>
        <v>1.271950178534367E-2</v>
      </c>
      <c r="M177" s="25">
        <f t="shared" si="50"/>
        <v>0</v>
      </c>
      <c r="N177" s="25">
        <f t="shared" si="51"/>
        <v>0</v>
      </c>
    </row>
    <row r="178" spans="1:14">
      <c r="A178" s="2" t="s">
        <v>29</v>
      </c>
      <c r="B178" s="2">
        <v>2005</v>
      </c>
      <c r="C178" s="6">
        <v>1.3491627897591467</v>
      </c>
      <c r="D178" s="6">
        <v>7.2837642906473752</v>
      </c>
      <c r="E178" s="6">
        <v>12.394481152663275</v>
      </c>
      <c r="F178" s="6">
        <v>1.2107617088089484</v>
      </c>
      <c r="I178" s="25">
        <f t="shared" si="46"/>
        <v>1.3491627897591467E-2</v>
      </c>
      <c r="J178" s="25">
        <f t="shared" si="47"/>
        <v>7.2837642906473751E-2</v>
      </c>
      <c r="K178" s="25">
        <f t="shared" si="48"/>
        <v>0.12394481152663275</v>
      </c>
      <c r="L178" s="25">
        <f t="shared" si="49"/>
        <v>1.2107617088089485E-2</v>
      </c>
      <c r="M178" s="25">
        <f t="shared" si="50"/>
        <v>0</v>
      </c>
      <c r="N178" s="25">
        <f t="shared" si="51"/>
        <v>0</v>
      </c>
    </row>
    <row r="179" spans="1:14">
      <c r="A179" s="2" t="s">
        <v>29</v>
      </c>
      <c r="B179" s="2">
        <v>2006</v>
      </c>
      <c r="C179" s="6">
        <v>1.3860830052390736</v>
      </c>
      <c r="D179" s="6">
        <v>7.3224472987182265</v>
      </c>
      <c r="E179" s="6">
        <v>12.635912395631166</v>
      </c>
      <c r="F179" s="6">
        <v>0.98855770123905085</v>
      </c>
      <c r="I179" s="25">
        <f t="shared" si="46"/>
        <v>1.3860830052390735E-2</v>
      </c>
      <c r="J179" s="25">
        <f t="shared" si="47"/>
        <v>7.3224472987182265E-2</v>
      </c>
      <c r="K179" s="25">
        <f t="shared" si="48"/>
        <v>0.12635912395631166</v>
      </c>
      <c r="L179" s="25">
        <f t="shared" si="49"/>
        <v>9.8855770123905083E-3</v>
      </c>
      <c r="M179" s="25">
        <f t="shared" si="50"/>
        <v>0</v>
      </c>
      <c r="N179" s="25">
        <f t="shared" si="51"/>
        <v>0</v>
      </c>
    </row>
    <row r="180" spans="1:14">
      <c r="A180" s="2" t="s">
        <v>29</v>
      </c>
      <c r="B180" s="2">
        <v>2007</v>
      </c>
      <c r="C180" s="6">
        <v>1.3860830052390736</v>
      </c>
      <c r="D180" s="6">
        <v>7.3224472987182265</v>
      </c>
      <c r="E180" s="6">
        <v>12.635912395631166</v>
      </c>
      <c r="F180" s="6">
        <v>0.98855770123905085</v>
      </c>
      <c r="I180" s="25">
        <f t="shared" si="46"/>
        <v>1.3860830052390735E-2</v>
      </c>
      <c r="J180" s="25">
        <f t="shared" si="47"/>
        <v>7.3224472987182265E-2</v>
      </c>
      <c r="K180" s="25">
        <f t="shared" si="48"/>
        <v>0.12635912395631166</v>
      </c>
      <c r="L180" s="25">
        <f t="shared" si="49"/>
        <v>9.8855770123905083E-3</v>
      </c>
      <c r="M180" s="25">
        <f t="shared" si="50"/>
        <v>0</v>
      </c>
      <c r="N180" s="25">
        <f t="shared" si="51"/>
        <v>0</v>
      </c>
    </row>
    <row r="181" spans="1:14">
      <c r="A181" s="2" t="s">
        <v>29</v>
      </c>
      <c r="B181" s="2">
        <v>2008</v>
      </c>
      <c r="C181" s="6">
        <v>1.3860830052390736</v>
      </c>
      <c r="D181" s="6">
        <v>7.3224472987182265</v>
      </c>
      <c r="E181" s="6">
        <v>12.635912395631166</v>
      </c>
      <c r="F181" s="6">
        <v>0.98855770123905085</v>
      </c>
      <c r="I181" s="25">
        <f t="shared" si="46"/>
        <v>1.3860830052390735E-2</v>
      </c>
      <c r="J181" s="25">
        <f t="shared" si="47"/>
        <v>7.3224472987182265E-2</v>
      </c>
      <c r="K181" s="25">
        <f t="shared" si="48"/>
        <v>0.12635912395631166</v>
      </c>
      <c r="L181" s="25">
        <f t="shared" si="49"/>
        <v>9.8855770123905083E-3</v>
      </c>
      <c r="M181" s="25">
        <f t="shared" si="50"/>
        <v>0</v>
      </c>
      <c r="N181" s="25">
        <f t="shared" si="51"/>
        <v>0</v>
      </c>
    </row>
    <row r="183" spans="1:14">
      <c r="A183" s="2" t="s">
        <v>30</v>
      </c>
      <c r="B183" s="2">
        <v>1980</v>
      </c>
      <c r="C183" s="6">
        <v>0.56005831758928137</v>
      </c>
      <c r="D183" s="6">
        <v>2.9954866606203763</v>
      </c>
      <c r="E183" s="6">
        <v>11.534767117086869</v>
      </c>
      <c r="F183" s="6">
        <v>0.62384272596775381</v>
      </c>
      <c r="I183" s="25">
        <f t="shared" si="46"/>
        <v>5.6005831758928135E-3</v>
      </c>
      <c r="J183" s="25">
        <f t="shared" si="47"/>
        <v>2.9954866606203764E-2</v>
      </c>
      <c r="K183" s="25">
        <f t="shared" si="48"/>
        <v>0.11534767117086869</v>
      </c>
      <c r="L183" s="25">
        <f t="shared" si="49"/>
        <v>6.2384272596775377E-3</v>
      </c>
      <c r="M183" s="25">
        <f t="shared" si="50"/>
        <v>0</v>
      </c>
      <c r="N183" s="25">
        <f t="shared" si="51"/>
        <v>0</v>
      </c>
    </row>
    <row r="184" spans="1:14">
      <c r="A184" s="2" t="s">
        <v>30</v>
      </c>
      <c r="B184" s="2">
        <v>1981</v>
      </c>
      <c r="C184" s="6">
        <v>0.30213054639185932</v>
      </c>
      <c r="D184" s="6">
        <v>3.5459784065047608</v>
      </c>
      <c r="E184" s="6">
        <v>10.839692286611426</v>
      </c>
      <c r="F184" s="6">
        <v>0.72612963617493542</v>
      </c>
      <c r="I184" s="25">
        <f t="shared" si="46"/>
        <v>3.0213054639185934E-3</v>
      </c>
      <c r="J184" s="25">
        <f t="shared" si="47"/>
        <v>3.5459784065047607E-2</v>
      </c>
      <c r="K184" s="25">
        <f t="shared" si="48"/>
        <v>0.10839692286611426</v>
      </c>
      <c r="L184" s="25">
        <f t="shared" si="49"/>
        <v>7.261296361749354E-3</v>
      </c>
      <c r="M184" s="25">
        <f t="shared" si="50"/>
        <v>0</v>
      </c>
      <c r="N184" s="25">
        <f t="shared" si="51"/>
        <v>0</v>
      </c>
    </row>
    <row r="185" spans="1:14">
      <c r="A185" s="2" t="s">
        <v>30</v>
      </c>
      <c r="B185" s="2">
        <v>1982</v>
      </c>
      <c r="C185" s="6">
        <v>0.30290684926962491</v>
      </c>
      <c r="D185" s="6">
        <v>2.9549620439781044</v>
      </c>
      <c r="E185" s="6">
        <v>10.98432565076603</v>
      </c>
      <c r="F185" s="6">
        <v>0.95070358983690739</v>
      </c>
      <c r="I185" s="25">
        <f t="shared" si="46"/>
        <v>3.029068492696249E-3</v>
      </c>
      <c r="J185" s="25">
        <f t="shared" si="47"/>
        <v>2.9549620439781044E-2</v>
      </c>
      <c r="K185" s="25">
        <f t="shared" si="48"/>
        <v>0.1098432565076603</v>
      </c>
      <c r="L185" s="25">
        <f t="shared" si="49"/>
        <v>9.5070358983690741E-3</v>
      </c>
      <c r="M185" s="25">
        <f t="shared" si="50"/>
        <v>0</v>
      </c>
      <c r="N185" s="25">
        <f t="shared" si="51"/>
        <v>0</v>
      </c>
    </row>
    <row r="186" spans="1:14">
      <c r="A186" s="2" t="s">
        <v>30</v>
      </c>
      <c r="B186" s="2">
        <v>1983</v>
      </c>
      <c r="C186" s="6">
        <v>0.36657943717750774</v>
      </c>
      <c r="D186" s="6">
        <v>3.7321003539517825</v>
      </c>
      <c r="E186" s="6">
        <v>10.543478453883493</v>
      </c>
      <c r="F186" s="6">
        <v>1.0521982685232583</v>
      </c>
      <c r="I186" s="25">
        <f t="shared" si="46"/>
        <v>3.6657943717750773E-3</v>
      </c>
      <c r="J186" s="25">
        <f t="shared" si="47"/>
        <v>3.7321003539517825E-2</v>
      </c>
      <c r="K186" s="25">
        <f t="shared" si="48"/>
        <v>0.10543478453883492</v>
      </c>
      <c r="L186" s="25">
        <f t="shared" si="49"/>
        <v>1.0521982685232583E-2</v>
      </c>
      <c r="M186" s="25">
        <f t="shared" si="50"/>
        <v>0</v>
      </c>
      <c r="N186" s="25">
        <f t="shared" si="51"/>
        <v>0</v>
      </c>
    </row>
    <row r="187" spans="1:14">
      <c r="A187" s="2" t="s">
        <v>30</v>
      </c>
      <c r="B187" s="2">
        <v>1984</v>
      </c>
      <c r="C187" s="6">
        <v>0.64098061075448076</v>
      </c>
      <c r="D187" s="6">
        <v>6.5453305070668382</v>
      </c>
      <c r="E187" s="6">
        <v>11.699744463428356</v>
      </c>
      <c r="F187" s="6">
        <v>1.1780491822565797</v>
      </c>
      <c r="I187" s="25">
        <f t="shared" si="46"/>
        <v>6.4098061075448078E-3</v>
      </c>
      <c r="J187" s="25">
        <f t="shared" si="47"/>
        <v>6.5453305070668377E-2</v>
      </c>
      <c r="K187" s="25">
        <f t="shared" si="48"/>
        <v>0.11699744463428356</v>
      </c>
      <c r="L187" s="25">
        <f t="shared" si="49"/>
        <v>1.1780491822565797E-2</v>
      </c>
      <c r="M187" s="25">
        <f t="shared" si="50"/>
        <v>0</v>
      </c>
      <c r="N187" s="25">
        <f t="shared" si="51"/>
        <v>0</v>
      </c>
    </row>
    <row r="188" spans="1:14">
      <c r="A188" s="2" t="s">
        <v>30</v>
      </c>
      <c r="B188" s="2">
        <v>1985</v>
      </c>
      <c r="C188" s="6">
        <v>0.75146874715845535</v>
      </c>
      <c r="D188" s="6">
        <v>5.8683695414499963</v>
      </c>
      <c r="E188" s="6">
        <v>11.070218465914655</v>
      </c>
      <c r="F188" s="6">
        <v>1.298478378650902</v>
      </c>
      <c r="I188" s="25">
        <f t="shared" si="46"/>
        <v>7.5146874715845535E-3</v>
      </c>
      <c r="J188" s="25">
        <f t="shared" si="47"/>
        <v>5.8683695414499963E-2</v>
      </c>
      <c r="K188" s="25">
        <f t="shared" si="48"/>
        <v>0.11070218465914655</v>
      </c>
      <c r="L188" s="25">
        <f t="shared" si="49"/>
        <v>1.2984783786509019E-2</v>
      </c>
      <c r="M188" s="25">
        <f t="shared" si="50"/>
        <v>0</v>
      </c>
      <c r="N188" s="25">
        <f t="shared" si="51"/>
        <v>0</v>
      </c>
    </row>
    <row r="189" spans="1:14">
      <c r="A189" s="2" t="s">
        <v>30</v>
      </c>
      <c r="B189" s="2">
        <v>1986</v>
      </c>
      <c r="C189" s="6">
        <v>0.67395157923409821</v>
      </c>
      <c r="D189" s="6">
        <v>5.0176464741570523</v>
      </c>
      <c r="E189" s="6">
        <v>10.684623125395492</v>
      </c>
      <c r="F189" s="6">
        <v>1.4220194053140549</v>
      </c>
      <c r="I189" s="25">
        <f t="shared" si="46"/>
        <v>6.7395157923409825E-3</v>
      </c>
      <c r="J189" s="25">
        <f t="shared" si="47"/>
        <v>5.0176464741570524E-2</v>
      </c>
      <c r="K189" s="25">
        <f t="shared" si="48"/>
        <v>0.10684623125395491</v>
      </c>
      <c r="L189" s="25">
        <f t="shared" si="49"/>
        <v>1.4220194053140549E-2</v>
      </c>
      <c r="M189" s="25">
        <f t="shared" si="50"/>
        <v>0</v>
      </c>
      <c r="N189" s="25">
        <f t="shared" si="51"/>
        <v>0</v>
      </c>
    </row>
    <row r="190" spans="1:14">
      <c r="A190" s="2" t="s">
        <v>30</v>
      </c>
      <c r="B190" s="2">
        <v>1987</v>
      </c>
      <c r="C190" s="6">
        <v>0.7847410000317615</v>
      </c>
      <c r="D190" s="6">
        <v>4.7807132646185062</v>
      </c>
      <c r="E190" s="6">
        <v>11.666853767895834</v>
      </c>
      <c r="F190" s="6">
        <v>1.2920123408150694</v>
      </c>
      <c r="I190" s="25">
        <f t="shared" si="46"/>
        <v>7.8474100003176148E-3</v>
      </c>
      <c r="J190" s="25">
        <f t="shared" si="47"/>
        <v>4.7807132646185059E-2</v>
      </c>
      <c r="K190" s="25">
        <f t="shared" si="48"/>
        <v>0.11666853767895834</v>
      </c>
      <c r="L190" s="25">
        <f t="shared" si="49"/>
        <v>1.2920123408150694E-2</v>
      </c>
      <c r="M190" s="25">
        <f t="shared" si="50"/>
        <v>0</v>
      </c>
      <c r="N190" s="25">
        <f t="shared" si="51"/>
        <v>0</v>
      </c>
    </row>
    <row r="191" spans="1:14">
      <c r="A191" s="2" t="s">
        <v>30</v>
      </c>
      <c r="B191" s="2">
        <v>1988</v>
      </c>
      <c r="C191" s="6">
        <v>0.49647560668654933</v>
      </c>
      <c r="D191" s="6">
        <v>5.0282606317013707</v>
      </c>
      <c r="E191" s="6">
        <v>13.114236482471334</v>
      </c>
      <c r="F191" s="6">
        <v>1.6500880336737083</v>
      </c>
      <c r="I191" s="25">
        <f t="shared" si="46"/>
        <v>4.964756066865493E-3</v>
      </c>
      <c r="J191" s="25">
        <f t="shared" si="47"/>
        <v>5.0282606317013707E-2</v>
      </c>
      <c r="K191" s="25">
        <f t="shared" si="48"/>
        <v>0.13114236482471334</v>
      </c>
      <c r="L191" s="25">
        <f t="shared" si="49"/>
        <v>1.6500880336737082E-2</v>
      </c>
      <c r="M191" s="25">
        <f t="shared" si="50"/>
        <v>0</v>
      </c>
      <c r="N191" s="25">
        <f t="shared" si="51"/>
        <v>0</v>
      </c>
    </row>
    <row r="192" spans="1:14">
      <c r="A192" s="2" t="s">
        <v>30</v>
      </c>
      <c r="B192" s="2">
        <v>1989</v>
      </c>
      <c r="C192" s="6">
        <v>0.33549167263423163</v>
      </c>
      <c r="D192" s="6">
        <v>5.7102971183178424</v>
      </c>
      <c r="E192" s="6">
        <v>12.118233839825345</v>
      </c>
      <c r="F192" s="6">
        <v>1.8633551709281093</v>
      </c>
      <c r="I192" s="25">
        <f t="shared" si="46"/>
        <v>3.3549167263423165E-3</v>
      </c>
      <c r="J192" s="25">
        <f t="shared" si="47"/>
        <v>5.7102971183178426E-2</v>
      </c>
      <c r="K192" s="25">
        <f t="shared" si="48"/>
        <v>0.12118233839825346</v>
      </c>
      <c r="L192" s="25">
        <f t="shared" si="49"/>
        <v>1.8633551709281094E-2</v>
      </c>
      <c r="M192" s="25">
        <f t="shared" si="50"/>
        <v>0</v>
      </c>
      <c r="N192" s="25">
        <f t="shared" si="51"/>
        <v>0</v>
      </c>
    </row>
    <row r="193" spans="1:14">
      <c r="A193" s="2" t="s">
        <v>30</v>
      </c>
      <c r="B193" s="2">
        <v>1990</v>
      </c>
      <c r="C193" s="6">
        <v>0.56914650940071265</v>
      </c>
      <c r="D193" s="6">
        <v>5.0140188892981374</v>
      </c>
      <c r="E193" s="6">
        <v>10.504800017030611</v>
      </c>
      <c r="F193" s="6">
        <v>1.3307448459732647</v>
      </c>
      <c r="I193" s="25">
        <f t="shared" si="46"/>
        <v>5.6914650940071265E-3</v>
      </c>
      <c r="J193" s="25">
        <f t="shared" si="47"/>
        <v>5.0140188892981372E-2</v>
      </c>
      <c r="K193" s="25">
        <f t="shared" si="48"/>
        <v>0.10504800017030611</v>
      </c>
      <c r="L193" s="25">
        <f t="shared" si="49"/>
        <v>1.3307448459732647E-2</v>
      </c>
      <c r="M193" s="25">
        <f t="shared" si="50"/>
        <v>0</v>
      </c>
      <c r="N193" s="25">
        <f t="shared" si="51"/>
        <v>0</v>
      </c>
    </row>
    <row r="194" spans="1:14">
      <c r="A194" s="2" t="s">
        <v>30</v>
      </c>
      <c r="B194" s="2">
        <v>1991</v>
      </c>
      <c r="C194" s="6">
        <v>1.0134546107978974</v>
      </c>
      <c r="D194" s="6">
        <v>4.9005609711981579</v>
      </c>
      <c r="E194" s="6">
        <v>10.117368392516783</v>
      </c>
      <c r="F194" s="6">
        <v>1.3422481006902078</v>
      </c>
      <c r="I194" s="25">
        <f t="shared" si="46"/>
        <v>1.0134546107978974E-2</v>
      </c>
      <c r="J194" s="25">
        <f t="shared" si="47"/>
        <v>4.9005609711981576E-2</v>
      </c>
      <c r="K194" s="25">
        <f t="shared" si="48"/>
        <v>0.10117368392516783</v>
      </c>
      <c r="L194" s="25">
        <f t="shared" si="49"/>
        <v>1.3422481006902078E-2</v>
      </c>
      <c r="M194" s="25">
        <f t="shared" si="50"/>
        <v>0</v>
      </c>
      <c r="N194" s="25">
        <f t="shared" si="51"/>
        <v>0</v>
      </c>
    </row>
    <row r="195" spans="1:14">
      <c r="A195" s="2" t="s">
        <v>30</v>
      </c>
      <c r="B195" s="2">
        <v>1992</v>
      </c>
      <c r="C195" s="6">
        <v>1.1365841978106501</v>
      </c>
      <c r="D195" s="6">
        <v>4.8535147829356893</v>
      </c>
      <c r="E195" s="6">
        <v>10.65345346021177</v>
      </c>
      <c r="F195" s="6">
        <v>1.1438446458136349</v>
      </c>
      <c r="I195" s="25">
        <f t="shared" si="46"/>
        <v>1.1365841978106502E-2</v>
      </c>
      <c r="J195" s="25">
        <f t="shared" si="47"/>
        <v>4.8535147829356889E-2</v>
      </c>
      <c r="K195" s="25">
        <f t="shared" si="48"/>
        <v>0.1065345346021177</v>
      </c>
      <c r="L195" s="25">
        <f t="shared" si="49"/>
        <v>1.1438446458136348E-2</v>
      </c>
      <c r="M195" s="25">
        <f t="shared" si="50"/>
        <v>0</v>
      </c>
      <c r="N195" s="25">
        <f t="shared" si="51"/>
        <v>0</v>
      </c>
    </row>
    <row r="196" spans="1:14">
      <c r="A196" s="2" t="s">
        <v>30</v>
      </c>
      <c r="B196" s="2">
        <v>1993</v>
      </c>
      <c r="C196" s="6">
        <v>1.0925735054051759</v>
      </c>
      <c r="D196" s="6">
        <v>6.7294447224765612</v>
      </c>
      <c r="E196" s="6">
        <v>10.586824783355405</v>
      </c>
      <c r="F196" s="6">
        <v>1.3949358146227426</v>
      </c>
      <c r="I196" s="25">
        <f t="shared" si="46"/>
        <v>1.092573505405176E-2</v>
      </c>
      <c r="J196" s="25">
        <f t="shared" si="47"/>
        <v>6.7294447224765616E-2</v>
      </c>
      <c r="K196" s="25">
        <f t="shared" si="48"/>
        <v>0.10586824783355406</v>
      </c>
      <c r="L196" s="25">
        <f t="shared" si="49"/>
        <v>1.3949358146227426E-2</v>
      </c>
      <c r="M196" s="25">
        <f t="shared" si="50"/>
        <v>0</v>
      </c>
      <c r="N196" s="25">
        <f t="shared" si="51"/>
        <v>0</v>
      </c>
    </row>
    <row r="197" spans="1:14">
      <c r="A197" s="2" t="s">
        <v>30</v>
      </c>
      <c r="B197" s="2">
        <v>1994</v>
      </c>
      <c r="C197" s="6">
        <v>1.4626305052959283</v>
      </c>
      <c r="D197" s="6">
        <v>6.1960428173782951</v>
      </c>
      <c r="E197" s="6">
        <v>10.26620038978478</v>
      </c>
      <c r="F197" s="6">
        <v>1.845245540851179</v>
      </c>
      <c r="I197" s="25">
        <f t="shared" si="46"/>
        <v>1.4626305052959284E-2</v>
      </c>
      <c r="J197" s="25">
        <f t="shared" si="47"/>
        <v>6.1960428173782951E-2</v>
      </c>
      <c r="K197" s="25">
        <f t="shared" si="48"/>
        <v>0.1026620038978478</v>
      </c>
      <c r="L197" s="25">
        <f t="shared" si="49"/>
        <v>1.845245540851179E-2</v>
      </c>
      <c r="M197" s="25">
        <f t="shared" si="50"/>
        <v>0</v>
      </c>
      <c r="N197" s="25">
        <f t="shared" si="51"/>
        <v>0</v>
      </c>
    </row>
    <row r="198" spans="1:14">
      <c r="A198" s="2" t="s">
        <v>30</v>
      </c>
      <c r="B198" s="2">
        <v>1995</v>
      </c>
      <c r="C198" s="6">
        <v>1.4751230964077162</v>
      </c>
      <c r="D198" s="6">
        <v>6.2278842515281845</v>
      </c>
      <c r="E198" s="6">
        <v>8.9332180912032442</v>
      </c>
      <c r="F198" s="6">
        <v>2.720965032620958</v>
      </c>
      <c r="I198" s="25">
        <f t="shared" si="46"/>
        <v>1.4751230964077162E-2</v>
      </c>
      <c r="J198" s="25">
        <f t="shared" si="47"/>
        <v>6.2278842515281846E-2</v>
      </c>
      <c r="K198" s="25">
        <f t="shared" si="48"/>
        <v>8.9332180912032447E-2</v>
      </c>
      <c r="L198" s="25">
        <f t="shared" si="49"/>
        <v>2.7209650326209579E-2</v>
      </c>
      <c r="M198" s="25">
        <f t="shared" si="50"/>
        <v>0</v>
      </c>
      <c r="N198" s="25">
        <f t="shared" si="51"/>
        <v>0</v>
      </c>
    </row>
    <row r="199" spans="1:14">
      <c r="A199" s="2" t="s">
        <v>30</v>
      </c>
      <c r="B199" s="2">
        <v>1996</v>
      </c>
      <c r="C199" s="6">
        <v>1.4491405789703882</v>
      </c>
      <c r="D199" s="6">
        <v>7.4845621886434941</v>
      </c>
      <c r="E199" s="6">
        <v>9.0756020367533488</v>
      </c>
      <c r="F199" s="6">
        <v>2.7036069453649629</v>
      </c>
      <c r="I199" s="25">
        <f t="shared" si="46"/>
        <v>1.4491405789703881E-2</v>
      </c>
      <c r="J199" s="25">
        <f t="shared" si="47"/>
        <v>7.484562188643494E-2</v>
      </c>
      <c r="K199" s="25">
        <f t="shared" si="48"/>
        <v>9.0756020367533483E-2</v>
      </c>
      <c r="L199" s="25">
        <f t="shared" si="49"/>
        <v>2.7036069453649628E-2</v>
      </c>
      <c r="M199" s="25">
        <f t="shared" si="50"/>
        <v>0</v>
      </c>
      <c r="N199" s="25">
        <f t="shared" si="51"/>
        <v>0</v>
      </c>
    </row>
    <row r="200" spans="1:14">
      <c r="A200" s="2" t="s">
        <v>30</v>
      </c>
      <c r="B200" s="2">
        <v>1997</v>
      </c>
      <c r="C200" s="6">
        <v>1.7815828580312054</v>
      </c>
      <c r="D200" s="6">
        <v>6.5711578228668799</v>
      </c>
      <c r="E200" s="6">
        <v>9.0657430520095446</v>
      </c>
      <c r="F200" s="6">
        <v>1.8832385273884762</v>
      </c>
      <c r="I200" s="25">
        <f t="shared" si="46"/>
        <v>1.7815828580312054E-2</v>
      </c>
      <c r="J200" s="25">
        <f t="shared" si="47"/>
        <v>6.5711578228668799E-2</v>
      </c>
      <c r="K200" s="25">
        <f t="shared" si="48"/>
        <v>9.065743052009545E-2</v>
      </c>
      <c r="L200" s="25">
        <f t="shared" si="49"/>
        <v>1.8832385273884762E-2</v>
      </c>
      <c r="M200" s="25">
        <f t="shared" si="50"/>
        <v>0</v>
      </c>
      <c r="N200" s="25">
        <f t="shared" si="51"/>
        <v>0</v>
      </c>
    </row>
    <row r="201" spans="1:14">
      <c r="A201" s="2" t="s">
        <v>30</v>
      </c>
      <c r="B201" s="2">
        <v>1998</v>
      </c>
      <c r="C201" s="6">
        <v>2.9295345563605659</v>
      </c>
      <c r="D201" s="6">
        <v>7.1999723912669218</v>
      </c>
      <c r="E201" s="6">
        <v>9.1735144097844454</v>
      </c>
      <c r="F201" s="6">
        <v>1.5273721261251929</v>
      </c>
      <c r="I201" s="25">
        <f t="shared" si="46"/>
        <v>2.9295345563605659E-2</v>
      </c>
      <c r="J201" s="25">
        <f t="shared" si="47"/>
        <v>7.199972391266922E-2</v>
      </c>
      <c r="K201" s="25">
        <f t="shared" si="48"/>
        <v>9.1735144097844459E-2</v>
      </c>
      <c r="L201" s="25">
        <f t="shared" si="49"/>
        <v>1.5273721261251929E-2</v>
      </c>
      <c r="M201" s="25">
        <f t="shared" si="50"/>
        <v>0</v>
      </c>
      <c r="N201" s="25">
        <f t="shared" si="51"/>
        <v>0</v>
      </c>
    </row>
    <row r="202" spans="1:14">
      <c r="A202" s="2" t="s">
        <v>30</v>
      </c>
      <c r="B202" s="2">
        <v>1999</v>
      </c>
      <c r="C202" s="6">
        <v>2.4701348550832511</v>
      </c>
      <c r="D202" s="6">
        <v>7.7758210100596203</v>
      </c>
      <c r="E202" s="6">
        <v>9.0463668627146454</v>
      </c>
      <c r="F202" s="6">
        <v>1.6381475867896189</v>
      </c>
      <c r="I202" s="25">
        <f t="shared" si="46"/>
        <v>2.4701348550832513E-2</v>
      </c>
      <c r="J202" s="25">
        <f t="shared" si="47"/>
        <v>7.7758210100596206E-2</v>
      </c>
      <c r="K202" s="25">
        <f t="shared" si="48"/>
        <v>9.0463668627146457E-2</v>
      </c>
      <c r="L202" s="25">
        <f t="shared" si="49"/>
        <v>1.6381475867896188E-2</v>
      </c>
      <c r="M202" s="25">
        <f t="shared" si="50"/>
        <v>0</v>
      </c>
      <c r="N202" s="25">
        <f t="shared" si="51"/>
        <v>0</v>
      </c>
    </row>
    <row r="203" spans="1:14">
      <c r="A203" s="2" t="s">
        <v>30</v>
      </c>
      <c r="B203" s="2">
        <v>2000</v>
      </c>
      <c r="C203" s="6">
        <v>2.912921618662534</v>
      </c>
      <c r="D203" s="6">
        <v>7.4087640959375509</v>
      </c>
      <c r="E203" s="6">
        <v>9.149105581451817</v>
      </c>
      <c r="F203" s="6">
        <v>1.6876476529361453</v>
      </c>
      <c r="I203" s="25">
        <f t="shared" si="46"/>
        <v>2.912921618662534E-2</v>
      </c>
      <c r="J203" s="25">
        <f t="shared" si="47"/>
        <v>7.4087640959375506E-2</v>
      </c>
      <c r="K203" s="25">
        <f t="shared" si="48"/>
        <v>9.1491055814518163E-2</v>
      </c>
      <c r="L203" s="25">
        <f t="shared" si="49"/>
        <v>1.6876476529361452E-2</v>
      </c>
      <c r="M203" s="25">
        <f t="shared" si="50"/>
        <v>0</v>
      </c>
      <c r="N203" s="25">
        <f t="shared" si="51"/>
        <v>0</v>
      </c>
    </row>
    <row r="204" spans="1:14">
      <c r="A204" s="2" t="s">
        <v>30</v>
      </c>
      <c r="B204" s="2">
        <v>2001</v>
      </c>
      <c r="C204" s="6">
        <v>2.6117717735903692</v>
      </c>
      <c r="D204" s="6">
        <v>9.4836340173277556</v>
      </c>
      <c r="E204" s="6">
        <v>9.0419217792591038</v>
      </c>
      <c r="F204" s="6">
        <v>1.7432309776298913</v>
      </c>
      <c r="I204" s="25">
        <f t="shared" si="46"/>
        <v>2.6117717735903691E-2</v>
      </c>
      <c r="J204" s="25">
        <f t="shared" si="47"/>
        <v>9.483634017327755E-2</v>
      </c>
      <c r="K204" s="25">
        <f t="shared" si="48"/>
        <v>9.0419217792591045E-2</v>
      </c>
      <c r="L204" s="25">
        <f t="shared" si="49"/>
        <v>1.7432309776298914E-2</v>
      </c>
      <c r="M204" s="25">
        <f t="shared" si="50"/>
        <v>0</v>
      </c>
      <c r="N204" s="25">
        <f t="shared" si="51"/>
        <v>0</v>
      </c>
    </row>
    <row r="205" spans="1:14">
      <c r="A205" s="2" t="s">
        <v>30</v>
      </c>
      <c r="B205" s="2">
        <v>2002</v>
      </c>
      <c r="C205" s="6">
        <v>2.5191333631289816</v>
      </c>
      <c r="D205" s="6">
        <v>8.8255549010547067</v>
      </c>
      <c r="E205" s="6">
        <v>8.8011452753354042</v>
      </c>
      <c r="F205" s="6">
        <v>2.0177055538471351</v>
      </c>
      <c r="I205" s="25">
        <f t="shared" si="46"/>
        <v>2.5191333631289815E-2</v>
      </c>
      <c r="J205" s="25">
        <f t="shared" si="47"/>
        <v>8.8255549010547066E-2</v>
      </c>
      <c r="K205" s="25">
        <f t="shared" si="48"/>
        <v>8.8011452753354036E-2</v>
      </c>
      <c r="L205" s="25">
        <f t="shared" si="49"/>
        <v>2.017705553847135E-2</v>
      </c>
      <c r="M205" s="25">
        <f t="shared" si="50"/>
        <v>0</v>
      </c>
      <c r="N205" s="25">
        <f t="shared" si="51"/>
        <v>0</v>
      </c>
    </row>
    <row r="206" spans="1:14">
      <c r="A206" s="2" t="s">
        <v>30</v>
      </c>
      <c r="B206" s="2">
        <v>2003</v>
      </c>
      <c r="C206" s="6">
        <v>2.7276866827444048</v>
      </c>
      <c r="D206" s="6">
        <v>7.6582391300074413</v>
      </c>
      <c r="E206" s="6">
        <v>7.9924001446671511</v>
      </c>
      <c r="F206" s="6">
        <v>2.0182937641835279</v>
      </c>
      <c r="I206" s="25">
        <f t="shared" si="46"/>
        <v>2.7276866827444048E-2</v>
      </c>
      <c r="J206" s="25">
        <f t="shared" si="47"/>
        <v>7.6582391300074409E-2</v>
      </c>
      <c r="K206" s="25">
        <f t="shared" si="48"/>
        <v>7.9924001446671514E-2</v>
      </c>
      <c r="L206" s="25">
        <f t="shared" si="49"/>
        <v>2.0182937641835277E-2</v>
      </c>
      <c r="M206" s="25">
        <f t="shared" si="50"/>
        <v>0</v>
      </c>
      <c r="N206" s="25">
        <f t="shared" si="51"/>
        <v>0</v>
      </c>
    </row>
    <row r="207" spans="1:14">
      <c r="A207" s="2" t="s">
        <v>30</v>
      </c>
      <c r="B207" s="2">
        <v>2004</v>
      </c>
      <c r="C207" s="6">
        <v>3.9889271143328573</v>
      </c>
      <c r="D207" s="6">
        <v>5.9588924973871737</v>
      </c>
      <c r="E207" s="6">
        <v>6.4067612157042433</v>
      </c>
      <c r="F207" s="6">
        <v>1.8546916929908623</v>
      </c>
      <c r="I207" s="25">
        <f t="shared" si="46"/>
        <v>3.9889271143328575E-2</v>
      </c>
      <c r="J207" s="25">
        <f t="shared" si="47"/>
        <v>5.9588924973871735E-2</v>
      </c>
      <c r="K207" s="25">
        <f t="shared" si="48"/>
        <v>6.4067612157042431E-2</v>
      </c>
      <c r="L207" s="25">
        <f t="shared" si="49"/>
        <v>1.8546916929908622E-2</v>
      </c>
      <c r="M207" s="25">
        <f t="shared" si="50"/>
        <v>0</v>
      </c>
      <c r="N207" s="25">
        <f t="shared" si="51"/>
        <v>0</v>
      </c>
    </row>
    <row r="208" spans="1:14">
      <c r="A208" s="2" t="s">
        <v>30</v>
      </c>
      <c r="B208" s="2">
        <v>2005</v>
      </c>
      <c r="C208" s="6">
        <v>2.9541295400547445</v>
      </c>
      <c r="D208" s="6">
        <v>5.9946488870758552</v>
      </c>
      <c r="E208" s="6">
        <v>5.8917431109740006</v>
      </c>
      <c r="F208" s="6">
        <v>1.5361615785160441</v>
      </c>
      <c r="I208" s="25">
        <f t="shared" si="46"/>
        <v>2.9541295400547445E-2</v>
      </c>
      <c r="J208" s="25">
        <f t="shared" si="47"/>
        <v>5.9946488870758555E-2</v>
      </c>
      <c r="K208" s="25">
        <f t="shared" si="48"/>
        <v>5.8917431109740008E-2</v>
      </c>
      <c r="L208" s="25">
        <f t="shared" si="49"/>
        <v>1.536161578516044E-2</v>
      </c>
      <c r="M208" s="25">
        <f t="shared" si="50"/>
        <v>0</v>
      </c>
      <c r="N208" s="25">
        <f t="shared" si="51"/>
        <v>0</v>
      </c>
    </row>
    <row r="209" spans="1:14">
      <c r="A209" s="2" t="s">
        <v>30</v>
      </c>
      <c r="B209" s="2">
        <v>2006</v>
      </c>
      <c r="C209" s="6">
        <v>3.1948763797835227</v>
      </c>
      <c r="D209" s="6">
        <v>6.1498300986904395</v>
      </c>
      <c r="E209" s="6">
        <v>6.0062429548134117</v>
      </c>
      <c r="F209" s="6">
        <v>1.4157453601826353</v>
      </c>
      <c r="I209" s="25">
        <f t="shared" si="46"/>
        <v>3.1948763797835227E-2</v>
      </c>
      <c r="J209" s="25">
        <f t="shared" si="47"/>
        <v>6.1498300986904397E-2</v>
      </c>
      <c r="K209" s="25">
        <f t="shared" si="48"/>
        <v>6.0062429548134115E-2</v>
      </c>
      <c r="L209" s="25">
        <f t="shared" si="49"/>
        <v>1.4157453601826353E-2</v>
      </c>
      <c r="M209" s="25">
        <f t="shared" si="50"/>
        <v>0</v>
      </c>
      <c r="N209" s="25">
        <f t="shared" si="51"/>
        <v>0</v>
      </c>
    </row>
    <row r="210" spans="1:14">
      <c r="A210" s="2" t="s">
        <v>30</v>
      </c>
      <c r="B210" s="2">
        <v>2007</v>
      </c>
      <c r="C210" s="6">
        <v>3.1948763797835227</v>
      </c>
      <c r="D210" s="6">
        <v>6.1498300986904395</v>
      </c>
      <c r="E210" s="6">
        <v>6.0062429548134117</v>
      </c>
      <c r="F210" s="6">
        <v>1.4157453601826353</v>
      </c>
      <c r="I210" s="25">
        <f t="shared" si="46"/>
        <v>3.1948763797835227E-2</v>
      </c>
      <c r="J210" s="25">
        <f t="shared" si="47"/>
        <v>6.1498300986904397E-2</v>
      </c>
      <c r="K210" s="25">
        <f t="shared" si="48"/>
        <v>6.0062429548134115E-2</v>
      </c>
      <c r="L210" s="25">
        <f t="shared" si="49"/>
        <v>1.4157453601826353E-2</v>
      </c>
      <c r="M210" s="25">
        <f t="shared" si="50"/>
        <v>0</v>
      </c>
      <c r="N210" s="25">
        <f t="shared" si="51"/>
        <v>0</v>
      </c>
    </row>
    <row r="211" spans="1:14">
      <c r="A211" s="2" t="s">
        <v>30</v>
      </c>
      <c r="B211" s="2">
        <v>2008</v>
      </c>
      <c r="C211" s="6">
        <v>3.1948763797835227</v>
      </c>
      <c r="D211" s="6">
        <v>6.1498300986904395</v>
      </c>
      <c r="E211" s="6">
        <v>6.0062429548134117</v>
      </c>
      <c r="F211" s="6">
        <v>1.4157453601826353</v>
      </c>
      <c r="I211" s="25">
        <f t="shared" si="46"/>
        <v>3.1948763797835227E-2</v>
      </c>
      <c r="J211" s="25">
        <f t="shared" si="47"/>
        <v>6.1498300986904397E-2</v>
      </c>
      <c r="K211" s="25">
        <f t="shared" si="48"/>
        <v>6.0062429548134115E-2</v>
      </c>
      <c r="L211" s="25">
        <f t="shared" si="49"/>
        <v>1.4157453601826353E-2</v>
      </c>
      <c r="M211" s="25">
        <f t="shared" si="50"/>
        <v>0</v>
      </c>
      <c r="N211" s="25">
        <f t="shared" si="51"/>
        <v>0</v>
      </c>
    </row>
    <row r="213" spans="1:14">
      <c r="A213" s="2" t="s">
        <v>31</v>
      </c>
      <c r="B213" s="2">
        <v>1980</v>
      </c>
      <c r="C213" s="6">
        <v>0.25190270520174007</v>
      </c>
      <c r="D213" s="6">
        <v>4.3824505062557764</v>
      </c>
      <c r="E213" s="6">
        <v>4.5002965391672003</v>
      </c>
      <c r="F213" s="6">
        <v>0.48074811649696347</v>
      </c>
      <c r="I213" s="25">
        <f t="shared" si="46"/>
        <v>2.5190270520174009E-3</v>
      </c>
      <c r="J213" s="25">
        <f t="shared" si="47"/>
        <v>4.3824505062557764E-2</v>
      </c>
      <c r="K213" s="25">
        <f t="shared" si="48"/>
        <v>4.5002965391672006E-2</v>
      </c>
      <c r="L213" s="25">
        <f t="shared" si="49"/>
        <v>4.8074811649696349E-3</v>
      </c>
      <c r="M213" s="25">
        <f t="shared" si="50"/>
        <v>0</v>
      </c>
      <c r="N213" s="25">
        <f t="shared" si="51"/>
        <v>0</v>
      </c>
    </row>
    <row r="214" spans="1:14">
      <c r="A214" s="2" t="s">
        <v>31</v>
      </c>
      <c r="B214" s="2">
        <v>1981</v>
      </c>
      <c r="C214" s="6">
        <v>0.23259993886453281</v>
      </c>
      <c r="D214" s="6">
        <v>5.4898903704527635</v>
      </c>
      <c r="E214" s="6">
        <v>5.208812102670068</v>
      </c>
      <c r="F214" s="6">
        <v>0.62940932784438153</v>
      </c>
      <c r="I214" s="25">
        <f t="shared" si="46"/>
        <v>2.3259993886453282E-3</v>
      </c>
      <c r="J214" s="25">
        <f t="shared" si="47"/>
        <v>5.4898903704527637E-2</v>
      </c>
      <c r="K214" s="25">
        <f t="shared" si="48"/>
        <v>5.2088121026700678E-2</v>
      </c>
      <c r="L214" s="25">
        <f t="shared" si="49"/>
        <v>6.2940932784438155E-3</v>
      </c>
      <c r="M214" s="25">
        <f t="shared" si="50"/>
        <v>0</v>
      </c>
      <c r="N214" s="25">
        <f t="shared" si="51"/>
        <v>0</v>
      </c>
    </row>
    <row r="215" spans="1:14">
      <c r="A215" s="2" t="s">
        <v>31</v>
      </c>
      <c r="B215" s="2">
        <v>1982</v>
      </c>
      <c r="C215" s="6">
        <v>5.5987772170545839E-2</v>
      </c>
      <c r="D215" s="6">
        <v>5.1689912429569596</v>
      </c>
      <c r="E215" s="6">
        <v>5.0046186942578341</v>
      </c>
      <c r="F215" s="6">
        <v>0.67639694577119236</v>
      </c>
      <c r="I215" s="25">
        <f t="shared" si="46"/>
        <v>5.5987772170545838E-4</v>
      </c>
      <c r="J215" s="25">
        <f t="shared" si="47"/>
        <v>5.1689912429569593E-2</v>
      </c>
      <c r="K215" s="25">
        <f t="shared" si="48"/>
        <v>5.0046186942578341E-2</v>
      </c>
      <c r="L215" s="25">
        <f t="shared" si="49"/>
        <v>6.7639694577119238E-3</v>
      </c>
      <c r="M215" s="25">
        <f t="shared" si="50"/>
        <v>0</v>
      </c>
      <c r="N215" s="25">
        <f t="shared" si="51"/>
        <v>0</v>
      </c>
    </row>
    <row r="216" spans="1:14">
      <c r="A216" s="2" t="s">
        <v>31</v>
      </c>
      <c r="B216" s="2">
        <v>1983</v>
      </c>
      <c r="C216" s="6">
        <v>0.10432958751952455</v>
      </c>
      <c r="D216" s="6">
        <v>4.0597048769555766</v>
      </c>
      <c r="E216" s="6">
        <v>4.9676938239788075</v>
      </c>
      <c r="F216" s="6">
        <v>0.54293890147686152</v>
      </c>
      <c r="I216" s="25">
        <f t="shared" si="46"/>
        <v>1.0432958751952456E-3</v>
      </c>
      <c r="J216" s="25">
        <f t="shared" si="47"/>
        <v>4.0597048769555763E-2</v>
      </c>
      <c r="K216" s="25">
        <f t="shared" si="48"/>
        <v>4.9676938239788075E-2</v>
      </c>
      <c r="L216" s="25">
        <f t="shared" si="49"/>
        <v>5.4293890147686149E-3</v>
      </c>
      <c r="M216" s="25">
        <f t="shared" si="50"/>
        <v>0</v>
      </c>
      <c r="N216" s="25">
        <f t="shared" si="51"/>
        <v>0</v>
      </c>
    </row>
    <row r="217" spans="1:14">
      <c r="A217" s="2" t="s">
        <v>31</v>
      </c>
      <c r="B217" s="2">
        <v>1984</v>
      </c>
      <c r="C217" s="6">
        <v>0.54355530888091419</v>
      </c>
      <c r="D217" s="6">
        <v>6.7051904895543748</v>
      </c>
      <c r="E217" s="6">
        <v>6.6923596857582703</v>
      </c>
      <c r="F217" s="6">
        <v>1.1485343991797474</v>
      </c>
      <c r="I217" s="25">
        <f t="shared" si="46"/>
        <v>5.4355530888091416E-3</v>
      </c>
      <c r="J217" s="25">
        <f t="shared" si="47"/>
        <v>6.7051904895543746E-2</v>
      </c>
      <c r="K217" s="25">
        <f t="shared" si="48"/>
        <v>6.6923596857582701E-2</v>
      </c>
      <c r="L217" s="25">
        <f t="shared" si="49"/>
        <v>1.1485343991797474E-2</v>
      </c>
      <c r="M217" s="25">
        <f t="shared" si="50"/>
        <v>0</v>
      </c>
      <c r="N217" s="25">
        <f t="shared" si="51"/>
        <v>0</v>
      </c>
    </row>
    <row r="218" spans="1:14">
      <c r="A218" s="2" t="s">
        <v>31</v>
      </c>
      <c r="B218" s="2">
        <v>1985</v>
      </c>
      <c r="C218" s="6">
        <v>1.0293619960204126</v>
      </c>
      <c r="D218" s="6">
        <v>7.1774229944354726</v>
      </c>
      <c r="E218" s="6">
        <v>7.2579737438482868</v>
      </c>
      <c r="F218" s="6">
        <v>0.845045104211537</v>
      </c>
      <c r="I218" s="25">
        <f t="shared" si="46"/>
        <v>1.0293619960204125E-2</v>
      </c>
      <c r="J218" s="25">
        <f t="shared" si="47"/>
        <v>7.1774229944354728E-2</v>
      </c>
      <c r="K218" s="25">
        <f t="shared" si="48"/>
        <v>7.2579737438482866E-2</v>
      </c>
      <c r="L218" s="25">
        <f t="shared" si="49"/>
        <v>8.4504510421153697E-3</v>
      </c>
      <c r="M218" s="25">
        <f t="shared" si="50"/>
        <v>0</v>
      </c>
      <c r="N218" s="25">
        <f t="shared" si="51"/>
        <v>0</v>
      </c>
    </row>
    <row r="219" spans="1:14">
      <c r="A219" s="2" t="s">
        <v>31</v>
      </c>
      <c r="B219" s="2">
        <v>1986</v>
      </c>
      <c r="C219" s="6">
        <v>0.51449520415626082</v>
      </c>
      <c r="D219" s="6">
        <v>6.157224750022503</v>
      </c>
      <c r="E219" s="6">
        <v>6.9809757989194532</v>
      </c>
      <c r="F219" s="6">
        <v>0.88306820439926093</v>
      </c>
      <c r="I219" s="25">
        <f t="shared" si="46"/>
        <v>5.1449520415626079E-3</v>
      </c>
      <c r="J219" s="25">
        <f t="shared" si="47"/>
        <v>6.1572247500225032E-2</v>
      </c>
      <c r="K219" s="25">
        <f t="shared" si="48"/>
        <v>6.9809757989194532E-2</v>
      </c>
      <c r="L219" s="25">
        <f t="shared" si="49"/>
        <v>8.8306820439926093E-3</v>
      </c>
      <c r="M219" s="25">
        <f t="shared" si="50"/>
        <v>0</v>
      </c>
      <c r="N219" s="25">
        <f t="shared" si="51"/>
        <v>0</v>
      </c>
    </row>
    <row r="220" spans="1:14">
      <c r="A220" s="2" t="s">
        <v>31</v>
      </c>
      <c r="B220" s="2">
        <v>1987</v>
      </c>
      <c r="C220" s="6">
        <v>0.32556301769229307</v>
      </c>
      <c r="D220" s="6">
        <v>6.1402257744322553</v>
      </c>
      <c r="E220" s="6">
        <v>7.7751993435153457</v>
      </c>
      <c r="F220" s="6">
        <v>0.83443379500804749</v>
      </c>
      <c r="I220" s="25">
        <f t="shared" si="46"/>
        <v>3.2556301769229305E-3</v>
      </c>
      <c r="J220" s="25">
        <f t="shared" si="47"/>
        <v>6.140225774432255E-2</v>
      </c>
      <c r="K220" s="25">
        <f t="shared" si="48"/>
        <v>7.775199343515346E-2</v>
      </c>
      <c r="L220" s="25">
        <f t="shared" si="49"/>
        <v>8.3443379500804746E-3</v>
      </c>
      <c r="M220" s="25">
        <f t="shared" si="50"/>
        <v>0</v>
      </c>
      <c r="N220" s="25">
        <f t="shared" si="51"/>
        <v>0</v>
      </c>
    </row>
    <row r="221" spans="1:14">
      <c r="A221" s="2" t="s">
        <v>31</v>
      </c>
      <c r="B221" s="2">
        <v>1988</v>
      </c>
      <c r="C221" s="6">
        <v>0.38746637149516266</v>
      </c>
      <c r="D221" s="6">
        <v>5.9068715412379094</v>
      </c>
      <c r="E221" s="6">
        <v>7.6214841976702434</v>
      </c>
      <c r="F221" s="6">
        <v>1.2377198876111959</v>
      </c>
      <c r="I221" s="25">
        <f t="shared" si="46"/>
        <v>3.8746637149516265E-3</v>
      </c>
      <c r="J221" s="25">
        <f t="shared" si="47"/>
        <v>5.9068715412379097E-2</v>
      </c>
      <c r="K221" s="25">
        <f t="shared" si="48"/>
        <v>7.6214841976702433E-2</v>
      </c>
      <c r="L221" s="25">
        <f t="shared" si="49"/>
        <v>1.237719887611196E-2</v>
      </c>
      <c r="M221" s="25">
        <f t="shared" si="50"/>
        <v>0</v>
      </c>
      <c r="N221" s="25">
        <f t="shared" si="51"/>
        <v>0</v>
      </c>
    </row>
    <row r="222" spans="1:14">
      <c r="A222" s="2" t="s">
        <v>31</v>
      </c>
      <c r="B222" s="2">
        <v>1989</v>
      </c>
      <c r="C222" s="6">
        <v>0.32102062231335515</v>
      </c>
      <c r="D222" s="6">
        <v>5.5257726654603507</v>
      </c>
      <c r="E222" s="6">
        <v>7.2033504427912618</v>
      </c>
      <c r="F222" s="6">
        <v>1.2314748879227777</v>
      </c>
      <c r="I222" s="25">
        <f t="shared" si="46"/>
        <v>3.2102062231335517E-3</v>
      </c>
      <c r="J222" s="25">
        <f t="shared" si="47"/>
        <v>5.525772665460351E-2</v>
      </c>
      <c r="K222" s="25">
        <f t="shared" si="48"/>
        <v>7.203350442791262E-2</v>
      </c>
      <c r="L222" s="25">
        <f t="shared" si="49"/>
        <v>1.2314748879227778E-2</v>
      </c>
      <c r="M222" s="25">
        <f t="shared" si="50"/>
        <v>0</v>
      </c>
      <c r="N222" s="25">
        <f t="shared" si="51"/>
        <v>0</v>
      </c>
    </row>
    <row r="223" spans="1:14">
      <c r="A223" s="2" t="s">
        <v>31</v>
      </c>
      <c r="B223" s="2">
        <v>1990</v>
      </c>
      <c r="C223" s="6">
        <v>0.40931959445224531</v>
      </c>
      <c r="D223" s="6">
        <v>5.4032401021590646</v>
      </c>
      <c r="E223" s="6">
        <v>7.2632438631981779</v>
      </c>
      <c r="F223" s="6">
        <v>1.0302913192678427</v>
      </c>
      <c r="I223" s="25">
        <f t="shared" si="46"/>
        <v>4.0931959445224533E-3</v>
      </c>
      <c r="J223" s="25">
        <f t="shared" si="47"/>
        <v>5.4032401021590647E-2</v>
      </c>
      <c r="K223" s="25">
        <f t="shared" si="48"/>
        <v>7.263243863198178E-2</v>
      </c>
      <c r="L223" s="25">
        <f t="shared" si="49"/>
        <v>1.0302913192678427E-2</v>
      </c>
      <c r="M223" s="25">
        <f t="shared" si="50"/>
        <v>0</v>
      </c>
      <c r="N223" s="25">
        <f t="shared" si="51"/>
        <v>0</v>
      </c>
    </row>
    <row r="224" spans="1:14">
      <c r="A224" s="2" t="s">
        <v>31</v>
      </c>
      <c r="B224" s="2">
        <v>1991</v>
      </c>
      <c r="C224" s="6">
        <v>0.2946106514366027</v>
      </c>
      <c r="D224" s="6">
        <v>5.4594894612093139</v>
      </c>
      <c r="E224" s="6">
        <v>6.7770396584342514</v>
      </c>
      <c r="F224" s="6">
        <v>0.76649297607237588</v>
      </c>
      <c r="I224" s="25">
        <f t="shared" si="46"/>
        <v>2.9461065143660272E-3</v>
      </c>
      <c r="J224" s="25">
        <f t="shared" si="47"/>
        <v>5.4594894612093138E-2</v>
      </c>
      <c r="K224" s="25">
        <f t="shared" si="48"/>
        <v>6.7770396584342515E-2</v>
      </c>
      <c r="L224" s="25">
        <f t="shared" si="49"/>
        <v>7.6649297607237592E-3</v>
      </c>
      <c r="M224" s="25">
        <f t="shared" si="50"/>
        <v>0</v>
      </c>
      <c r="N224" s="25">
        <f t="shared" si="51"/>
        <v>0</v>
      </c>
    </row>
    <row r="225" spans="1:14">
      <c r="A225" s="2" t="s">
        <v>31</v>
      </c>
      <c r="B225" s="2">
        <v>1992</v>
      </c>
      <c r="C225" s="6">
        <v>0.18962210178743974</v>
      </c>
      <c r="D225" s="6">
        <v>3.9699600022405259</v>
      </c>
      <c r="E225" s="6">
        <v>6.8701436945846055</v>
      </c>
      <c r="F225" s="6">
        <v>0.85908796710320434</v>
      </c>
      <c r="I225" s="25">
        <f t="shared" ref="I225:I288" si="52">C225/100</f>
        <v>1.8962210178743973E-3</v>
      </c>
      <c r="J225" s="25">
        <f t="shared" si="47"/>
        <v>3.969960002240526E-2</v>
      </c>
      <c r="K225" s="25">
        <f t="shared" si="48"/>
        <v>6.8701436945846059E-2</v>
      </c>
      <c r="L225" s="25">
        <f t="shared" si="49"/>
        <v>8.5908796710320433E-3</v>
      </c>
      <c r="M225" s="25">
        <f t="shared" si="50"/>
        <v>0</v>
      </c>
      <c r="N225" s="25">
        <f t="shared" si="51"/>
        <v>0</v>
      </c>
    </row>
    <row r="226" spans="1:14">
      <c r="A226" s="2" t="s">
        <v>31</v>
      </c>
      <c r="B226" s="2">
        <v>1993</v>
      </c>
      <c r="C226" s="6">
        <v>0.500695265359409</v>
      </c>
      <c r="D226" s="6">
        <v>3.9581464770628529</v>
      </c>
      <c r="E226" s="6">
        <v>11.218424929049268</v>
      </c>
      <c r="F226" s="6">
        <v>0.83047433791570147</v>
      </c>
      <c r="I226" s="25">
        <f t="shared" si="52"/>
        <v>5.0069526535940897E-3</v>
      </c>
      <c r="J226" s="25">
        <f t="shared" si="47"/>
        <v>3.958146477062853E-2</v>
      </c>
      <c r="K226" s="25">
        <f t="shared" si="48"/>
        <v>0.11218424929049269</v>
      </c>
      <c r="L226" s="25">
        <f t="shared" si="49"/>
        <v>8.3047433791570147E-3</v>
      </c>
      <c r="M226" s="25">
        <f t="shared" si="50"/>
        <v>0</v>
      </c>
      <c r="N226" s="25">
        <f t="shared" si="51"/>
        <v>0</v>
      </c>
    </row>
    <row r="227" spans="1:14">
      <c r="A227" s="2" t="s">
        <v>31</v>
      </c>
      <c r="B227" s="2">
        <v>1994</v>
      </c>
      <c r="C227" s="6">
        <v>0.18408951448167662</v>
      </c>
      <c r="D227" s="6">
        <v>4.9056515289127898</v>
      </c>
      <c r="E227" s="6">
        <v>5.6382659954134713</v>
      </c>
      <c r="F227" s="6">
        <v>0.89798750520203741</v>
      </c>
      <c r="I227" s="25">
        <f t="shared" si="52"/>
        <v>1.8408951448167662E-3</v>
      </c>
      <c r="J227" s="25">
        <f t="shared" si="47"/>
        <v>4.9056515289127897E-2</v>
      </c>
      <c r="K227" s="25">
        <f t="shared" si="48"/>
        <v>5.638265995413471E-2</v>
      </c>
      <c r="L227" s="25">
        <f t="shared" si="49"/>
        <v>8.9798750520203741E-3</v>
      </c>
      <c r="M227" s="25">
        <f t="shared" si="50"/>
        <v>0</v>
      </c>
      <c r="N227" s="25">
        <f t="shared" si="51"/>
        <v>0</v>
      </c>
    </row>
    <row r="228" spans="1:14">
      <c r="A228" s="2" t="s">
        <v>31</v>
      </c>
      <c r="B228" s="2">
        <v>1995</v>
      </c>
      <c r="C228" s="6">
        <v>0.15101088863931977</v>
      </c>
      <c r="D228" s="6">
        <v>3.3875509802553903</v>
      </c>
      <c r="E228" s="6">
        <v>5.8733604894775135</v>
      </c>
      <c r="F228" s="6">
        <v>0.79244664249007901</v>
      </c>
      <c r="I228" s="25">
        <f t="shared" si="52"/>
        <v>1.5101088863931978E-3</v>
      </c>
      <c r="J228" s="25">
        <f t="shared" si="47"/>
        <v>3.3875509802553903E-2</v>
      </c>
      <c r="K228" s="25">
        <f t="shared" si="48"/>
        <v>5.8733604894775138E-2</v>
      </c>
      <c r="L228" s="25">
        <f t="shared" si="49"/>
        <v>7.9244664249007897E-3</v>
      </c>
      <c r="M228" s="25">
        <f t="shared" si="50"/>
        <v>0</v>
      </c>
      <c r="N228" s="25">
        <f t="shared" si="51"/>
        <v>0</v>
      </c>
    </row>
    <row r="229" spans="1:14">
      <c r="A229" s="2" t="s">
        <v>31</v>
      </c>
      <c r="B229" s="2">
        <v>1996</v>
      </c>
      <c r="C229" s="6">
        <v>0.40823400588540715</v>
      </c>
      <c r="D229" s="6">
        <v>4.1235538540851815</v>
      </c>
      <c r="E229" s="6">
        <v>5.5043109750958896</v>
      </c>
      <c r="F229" s="6">
        <v>0.67022923448932903</v>
      </c>
      <c r="I229" s="25">
        <f t="shared" si="52"/>
        <v>4.0823400588540712E-3</v>
      </c>
      <c r="J229" s="25">
        <f t="shared" si="47"/>
        <v>4.1235538540851817E-2</v>
      </c>
      <c r="K229" s="25">
        <f t="shared" si="48"/>
        <v>5.5043109750958899E-2</v>
      </c>
      <c r="L229" s="25">
        <f t="shared" si="49"/>
        <v>6.7022923448932905E-3</v>
      </c>
      <c r="M229" s="25">
        <f t="shared" si="50"/>
        <v>0</v>
      </c>
      <c r="N229" s="25">
        <f t="shared" si="51"/>
        <v>0</v>
      </c>
    </row>
    <row r="230" spans="1:14">
      <c r="A230" s="2" t="s">
        <v>31</v>
      </c>
      <c r="B230" s="2">
        <v>1997</v>
      </c>
      <c r="C230" s="6">
        <v>0.51510512564112176</v>
      </c>
      <c r="D230" s="6">
        <v>4.2234745295841805</v>
      </c>
      <c r="E230" s="6">
        <v>5.7416539469651431</v>
      </c>
      <c r="F230" s="6">
        <v>0.6871755744784166</v>
      </c>
      <c r="I230" s="25">
        <f t="shared" si="52"/>
        <v>5.151051256411218E-3</v>
      </c>
      <c r="J230" s="25">
        <f t="shared" si="47"/>
        <v>4.2234745295841807E-2</v>
      </c>
      <c r="K230" s="25">
        <f t="shared" si="48"/>
        <v>5.7416539469651431E-2</v>
      </c>
      <c r="L230" s="25">
        <f t="shared" si="49"/>
        <v>6.871755744784166E-3</v>
      </c>
      <c r="M230" s="25">
        <f t="shared" si="50"/>
        <v>0</v>
      </c>
      <c r="N230" s="25">
        <f t="shared" si="51"/>
        <v>0</v>
      </c>
    </row>
    <row r="231" spans="1:14">
      <c r="A231" s="2" t="s">
        <v>31</v>
      </c>
      <c r="B231" s="2">
        <v>1998</v>
      </c>
      <c r="C231" s="6">
        <v>0.1610072689826304</v>
      </c>
      <c r="D231" s="6">
        <v>4.8376781131648121</v>
      </c>
      <c r="E231" s="6">
        <v>6.3318779944129338</v>
      </c>
      <c r="F231" s="6">
        <v>0.71211816886502644</v>
      </c>
      <c r="I231" s="25">
        <f t="shared" si="52"/>
        <v>1.6100726898263041E-3</v>
      </c>
      <c r="J231" s="25">
        <f t="shared" si="47"/>
        <v>4.8376781131648124E-2</v>
      </c>
      <c r="K231" s="25">
        <f t="shared" si="48"/>
        <v>6.3318779944129336E-2</v>
      </c>
      <c r="L231" s="25">
        <f t="shared" si="49"/>
        <v>7.1211816886502643E-3</v>
      </c>
      <c r="M231" s="25">
        <f t="shared" si="50"/>
        <v>0</v>
      </c>
      <c r="N231" s="25">
        <f t="shared" si="51"/>
        <v>0</v>
      </c>
    </row>
    <row r="232" spans="1:14">
      <c r="A232" s="2" t="s">
        <v>31</v>
      </c>
      <c r="B232" s="2">
        <v>1999</v>
      </c>
      <c r="C232" s="6">
        <v>0.17665264593045696</v>
      </c>
      <c r="D232" s="6">
        <v>5.3575868066462355</v>
      </c>
      <c r="E232" s="6">
        <v>6.4798468528350996</v>
      </c>
      <c r="F232" s="6">
        <v>0.78996716959544244</v>
      </c>
      <c r="I232" s="25">
        <f t="shared" si="52"/>
        <v>1.7665264593045697E-3</v>
      </c>
      <c r="J232" s="25">
        <f t="shared" si="47"/>
        <v>5.3575868066462355E-2</v>
      </c>
      <c r="K232" s="25">
        <f t="shared" si="48"/>
        <v>6.4798468528351E-2</v>
      </c>
      <c r="L232" s="25">
        <f t="shared" si="49"/>
        <v>7.8996716959544248E-3</v>
      </c>
      <c r="M232" s="25">
        <f t="shared" si="50"/>
        <v>0</v>
      </c>
      <c r="N232" s="25">
        <f t="shared" si="51"/>
        <v>0</v>
      </c>
    </row>
    <row r="233" spans="1:14">
      <c r="A233" s="2" t="s">
        <v>31</v>
      </c>
      <c r="B233" s="2">
        <v>2000</v>
      </c>
      <c r="C233" s="6">
        <v>0.27971796537023447</v>
      </c>
      <c r="D233" s="6">
        <v>5.3734786085480311</v>
      </c>
      <c r="E233" s="6">
        <v>5.5399937534778454</v>
      </c>
      <c r="F233" s="6">
        <v>0.72222869535189826</v>
      </c>
      <c r="I233" s="25">
        <f t="shared" si="52"/>
        <v>2.7971796537023448E-3</v>
      </c>
      <c r="J233" s="25">
        <f t="shared" si="47"/>
        <v>5.373478608548031E-2</v>
      </c>
      <c r="K233" s="25">
        <f t="shared" si="48"/>
        <v>5.5399937534778454E-2</v>
      </c>
      <c r="L233" s="25">
        <f t="shared" si="49"/>
        <v>7.222286953518983E-3</v>
      </c>
      <c r="M233" s="25">
        <f t="shared" si="50"/>
        <v>0</v>
      </c>
      <c r="N233" s="25">
        <f t="shared" si="51"/>
        <v>0</v>
      </c>
    </row>
    <row r="234" spans="1:14">
      <c r="A234" s="2" t="s">
        <v>31</v>
      </c>
      <c r="B234" s="2">
        <v>2001</v>
      </c>
      <c r="C234" s="6">
        <v>0.42394319330040459</v>
      </c>
      <c r="D234" s="6">
        <v>4.7720479091690793</v>
      </c>
      <c r="E234" s="6">
        <v>6.4070405952090708</v>
      </c>
      <c r="F234" s="6">
        <v>0.50944791163244385</v>
      </c>
      <c r="I234" s="25">
        <f t="shared" si="52"/>
        <v>4.2394319330040457E-3</v>
      </c>
      <c r="J234" s="25">
        <f t="shared" si="47"/>
        <v>4.772047909169079E-2</v>
      </c>
      <c r="K234" s="25">
        <f t="shared" si="48"/>
        <v>6.4070405952090709E-2</v>
      </c>
      <c r="L234" s="25">
        <f t="shared" si="49"/>
        <v>5.0944791163244386E-3</v>
      </c>
      <c r="M234" s="25">
        <f t="shared" si="50"/>
        <v>0</v>
      </c>
      <c r="N234" s="25">
        <f t="shared" si="51"/>
        <v>0</v>
      </c>
    </row>
    <row r="235" spans="1:14">
      <c r="A235" s="2" t="s">
        <v>31</v>
      </c>
      <c r="B235" s="2">
        <v>2002</v>
      </c>
      <c r="C235" s="6">
        <v>0.5495678500861354</v>
      </c>
      <c r="D235" s="6">
        <v>4.393901491702926</v>
      </c>
      <c r="E235" s="6">
        <v>6.1736528746634152</v>
      </c>
      <c r="F235" s="6">
        <v>0.45432340787032055</v>
      </c>
      <c r="I235" s="25">
        <f t="shared" si="52"/>
        <v>5.4956785008613536E-3</v>
      </c>
      <c r="J235" s="25">
        <f t="shared" si="47"/>
        <v>4.3939014917029257E-2</v>
      </c>
      <c r="K235" s="25">
        <f t="shared" si="48"/>
        <v>6.1736528746634149E-2</v>
      </c>
      <c r="L235" s="25">
        <f t="shared" si="49"/>
        <v>4.5432340787032056E-3</v>
      </c>
      <c r="M235" s="25">
        <f t="shared" si="50"/>
        <v>0</v>
      </c>
      <c r="N235" s="25">
        <f t="shared" si="51"/>
        <v>0</v>
      </c>
    </row>
    <row r="236" spans="1:14">
      <c r="A236" s="2" t="s">
        <v>31</v>
      </c>
      <c r="B236" s="2">
        <v>2003</v>
      </c>
      <c r="C236" s="6">
        <v>0.44581145566643499</v>
      </c>
      <c r="D236" s="6">
        <v>5.4037942145013034</v>
      </c>
      <c r="E236" s="6">
        <v>7.388814265071983</v>
      </c>
      <c r="F236" s="6">
        <v>0.60211388299844881</v>
      </c>
      <c r="I236" s="25">
        <f t="shared" si="52"/>
        <v>4.45811455666435E-3</v>
      </c>
      <c r="J236" s="25">
        <f t="shared" si="47"/>
        <v>5.4037942145013035E-2</v>
      </c>
      <c r="K236" s="25">
        <f t="shared" si="48"/>
        <v>7.3888142650719829E-2</v>
      </c>
      <c r="L236" s="25">
        <f t="shared" si="49"/>
        <v>6.0211388299844879E-3</v>
      </c>
      <c r="M236" s="25">
        <f t="shared" si="50"/>
        <v>0</v>
      </c>
      <c r="N236" s="25">
        <f t="shared" si="51"/>
        <v>0</v>
      </c>
    </row>
    <row r="237" spans="1:14">
      <c r="A237" s="2" t="s">
        <v>31</v>
      </c>
      <c r="B237" s="2">
        <v>2004</v>
      </c>
      <c r="C237" s="6">
        <v>0.47699371676893937</v>
      </c>
      <c r="D237" s="6">
        <v>4.9687230482511096</v>
      </c>
      <c r="E237" s="6">
        <v>7.5413821120466515</v>
      </c>
      <c r="F237" s="6">
        <v>0.46109999694856602</v>
      </c>
      <c r="I237" s="25">
        <f t="shared" si="52"/>
        <v>4.7699371676893938E-3</v>
      </c>
      <c r="J237" s="25">
        <f t="shared" si="47"/>
        <v>4.9687230482511092E-2</v>
      </c>
      <c r="K237" s="25">
        <f t="shared" si="48"/>
        <v>7.5413821120466518E-2</v>
      </c>
      <c r="L237" s="25">
        <f t="shared" si="49"/>
        <v>4.6109999694856603E-3</v>
      </c>
      <c r="M237" s="25">
        <f t="shared" si="50"/>
        <v>0</v>
      </c>
      <c r="N237" s="25">
        <f t="shared" si="51"/>
        <v>0</v>
      </c>
    </row>
    <row r="238" spans="1:14">
      <c r="A238" s="2" t="s">
        <v>31</v>
      </c>
      <c r="B238" s="2">
        <v>2005</v>
      </c>
      <c r="C238" s="6">
        <v>0.57610184608733206</v>
      </c>
      <c r="D238" s="6">
        <v>5.1538891981497947</v>
      </c>
      <c r="E238" s="6">
        <v>7.0193937355057603</v>
      </c>
      <c r="F238" s="6">
        <v>0.4709289098929284</v>
      </c>
      <c r="I238" s="25">
        <f t="shared" si="52"/>
        <v>5.761018460873321E-3</v>
      </c>
      <c r="J238" s="25">
        <f t="shared" si="47"/>
        <v>5.1538891981497949E-2</v>
      </c>
      <c r="K238" s="25">
        <f t="shared" si="48"/>
        <v>7.0193937355057606E-2</v>
      </c>
      <c r="L238" s="25">
        <f t="shared" si="49"/>
        <v>4.7092890989292842E-3</v>
      </c>
      <c r="M238" s="25">
        <f t="shared" si="50"/>
        <v>0</v>
      </c>
      <c r="N238" s="25">
        <f t="shared" si="51"/>
        <v>0</v>
      </c>
    </row>
    <row r="239" spans="1:14">
      <c r="A239" s="2" t="s">
        <v>31</v>
      </c>
      <c r="B239" s="2">
        <v>2006</v>
      </c>
      <c r="C239" s="6">
        <v>0.74644181382413122</v>
      </c>
      <c r="D239" s="6">
        <v>4.9289240366365155</v>
      </c>
      <c r="E239" s="6">
        <v>5.8850688267537858</v>
      </c>
      <c r="F239" s="6">
        <v>0.30618201525059185</v>
      </c>
      <c r="I239" s="25">
        <f t="shared" si="52"/>
        <v>7.4644181382413121E-3</v>
      </c>
      <c r="J239" s="25">
        <f t="shared" si="47"/>
        <v>4.9289240366365152E-2</v>
      </c>
      <c r="K239" s="25">
        <f t="shared" si="48"/>
        <v>5.8850688267537858E-2</v>
      </c>
      <c r="L239" s="25">
        <f t="shared" si="49"/>
        <v>3.0618201525059187E-3</v>
      </c>
      <c r="M239" s="25">
        <f t="shared" si="50"/>
        <v>0</v>
      </c>
      <c r="N239" s="25">
        <f t="shared" si="51"/>
        <v>0</v>
      </c>
    </row>
    <row r="240" spans="1:14">
      <c r="A240" s="2" t="s">
        <v>31</v>
      </c>
      <c r="B240" s="2">
        <v>2007</v>
      </c>
      <c r="C240" s="6">
        <v>0.74644181382413122</v>
      </c>
      <c r="D240" s="6">
        <v>4.9289240366365155</v>
      </c>
      <c r="E240" s="6">
        <v>5.8850688267537858</v>
      </c>
      <c r="F240" s="6">
        <v>0.30618201525059185</v>
      </c>
      <c r="I240" s="25">
        <f t="shared" si="52"/>
        <v>7.4644181382413121E-3</v>
      </c>
      <c r="J240" s="25">
        <f t="shared" ref="J240:J303" si="53">D240/100</f>
        <v>4.9289240366365152E-2</v>
      </c>
      <c r="K240" s="25">
        <f t="shared" ref="K240:K303" si="54">E240/100</f>
        <v>5.8850688267537858E-2</v>
      </c>
      <c r="L240" s="25">
        <f t="shared" ref="L240:L303" si="55">F240/100</f>
        <v>3.0618201525059187E-3</v>
      </c>
      <c r="M240" s="25">
        <f t="shared" ref="M240:M303" si="56">G240/100</f>
        <v>0</v>
      </c>
      <c r="N240" s="25">
        <f t="shared" ref="N240:N303" si="57">H240/100</f>
        <v>0</v>
      </c>
    </row>
    <row r="241" spans="1:14">
      <c r="A241" s="2" t="s">
        <v>31</v>
      </c>
      <c r="B241" s="2">
        <v>2008</v>
      </c>
      <c r="C241" s="6">
        <v>0.74644181382413122</v>
      </c>
      <c r="D241" s="6">
        <v>4.9289240366365155</v>
      </c>
      <c r="E241" s="6">
        <v>5.8850688267537858</v>
      </c>
      <c r="F241" s="6">
        <v>0.30618201525059185</v>
      </c>
      <c r="I241" s="25">
        <f t="shared" si="52"/>
        <v>7.4644181382413121E-3</v>
      </c>
      <c r="J241" s="25">
        <f t="shared" si="53"/>
        <v>4.9289240366365152E-2</v>
      </c>
      <c r="K241" s="25">
        <f t="shared" si="54"/>
        <v>5.8850688267537858E-2</v>
      </c>
      <c r="L241" s="25">
        <f t="shared" si="55"/>
        <v>3.0618201525059187E-3</v>
      </c>
      <c r="M241" s="25">
        <f t="shared" si="56"/>
        <v>0</v>
      </c>
      <c r="N241" s="25">
        <f t="shared" si="57"/>
        <v>0</v>
      </c>
    </row>
    <row r="243" spans="1:14">
      <c r="A243" s="2" t="s">
        <v>32</v>
      </c>
      <c r="B243" s="2">
        <v>1980</v>
      </c>
      <c r="C243" s="6">
        <v>2.9865204344580835E-2</v>
      </c>
      <c r="D243" s="6">
        <v>5.1654822199129233</v>
      </c>
      <c r="E243" s="6">
        <v>44.412934662538554</v>
      </c>
      <c r="F243" s="6">
        <v>0.62737123582070309</v>
      </c>
      <c r="I243" s="25">
        <f t="shared" si="52"/>
        <v>2.9865204344580837E-4</v>
      </c>
      <c r="J243" s="25">
        <f t="shared" si="53"/>
        <v>5.165482219912923E-2</v>
      </c>
      <c r="K243" s="25">
        <f t="shared" si="54"/>
        <v>0.44412934662538556</v>
      </c>
      <c r="L243" s="25">
        <f t="shared" si="55"/>
        <v>6.2737123582070307E-3</v>
      </c>
      <c r="M243" s="25">
        <f t="shared" si="56"/>
        <v>0</v>
      </c>
      <c r="N243" s="25">
        <f t="shared" si="57"/>
        <v>0</v>
      </c>
    </row>
    <row r="244" spans="1:14">
      <c r="A244" s="2" t="s">
        <v>32</v>
      </c>
      <c r="B244" s="2">
        <v>1981</v>
      </c>
      <c r="C244" s="6">
        <v>1.881687625893266E-2</v>
      </c>
      <c r="D244" s="6">
        <v>6.2391052107364251</v>
      </c>
      <c r="E244" s="6">
        <v>41.334483001007889</v>
      </c>
      <c r="F244" s="6">
        <v>0.9997930376433426</v>
      </c>
      <c r="I244" s="25">
        <f t="shared" si="52"/>
        <v>1.881687625893266E-4</v>
      </c>
      <c r="J244" s="25">
        <f t="shared" si="53"/>
        <v>6.2391052107364252E-2</v>
      </c>
      <c r="K244" s="25">
        <f t="shared" si="54"/>
        <v>0.41334483001007888</v>
      </c>
      <c r="L244" s="25">
        <f t="shared" si="55"/>
        <v>9.9979303764334265E-3</v>
      </c>
      <c r="M244" s="25">
        <f t="shared" si="56"/>
        <v>0</v>
      </c>
      <c r="N244" s="25">
        <f t="shared" si="57"/>
        <v>0</v>
      </c>
    </row>
    <row r="245" spans="1:14">
      <c r="A245" s="2" t="s">
        <v>32</v>
      </c>
      <c r="B245" s="2">
        <v>1982</v>
      </c>
      <c r="C245" s="6">
        <v>5.512621558340982E-2</v>
      </c>
      <c r="D245" s="6">
        <v>7.0433587895151044</v>
      </c>
      <c r="E245" s="6">
        <v>40.54930916893337</v>
      </c>
      <c r="F245" s="6">
        <v>1.710353483396216</v>
      </c>
      <c r="I245" s="25">
        <f t="shared" si="52"/>
        <v>5.5126215583409818E-4</v>
      </c>
      <c r="J245" s="25">
        <f t="shared" si="53"/>
        <v>7.0433587895151042E-2</v>
      </c>
      <c r="K245" s="25">
        <f t="shared" si="54"/>
        <v>0.40549309168933367</v>
      </c>
      <c r="L245" s="25">
        <f t="shared" si="55"/>
        <v>1.710353483396216E-2</v>
      </c>
      <c r="M245" s="25">
        <f t="shared" si="56"/>
        <v>0</v>
      </c>
      <c r="N245" s="25">
        <f t="shared" si="57"/>
        <v>0</v>
      </c>
    </row>
    <row r="246" spans="1:14">
      <c r="A246" s="2" t="s">
        <v>32</v>
      </c>
      <c r="B246" s="2">
        <v>1983</v>
      </c>
      <c r="C246" s="6">
        <v>5.0778689306252255E-2</v>
      </c>
      <c r="D246" s="6">
        <v>7.4185195337596213</v>
      </c>
      <c r="E246" s="6">
        <v>39.411748396069555</v>
      </c>
      <c r="F246" s="6">
        <v>2.5638266085088897</v>
      </c>
      <c r="I246" s="25">
        <f t="shared" si="52"/>
        <v>5.0778689306252257E-4</v>
      </c>
      <c r="J246" s="25">
        <f t="shared" si="53"/>
        <v>7.418519533759621E-2</v>
      </c>
      <c r="K246" s="25">
        <f t="shared" si="54"/>
        <v>0.39411748396069557</v>
      </c>
      <c r="L246" s="25">
        <f t="shared" si="55"/>
        <v>2.5638266085088898E-2</v>
      </c>
      <c r="M246" s="25">
        <f t="shared" si="56"/>
        <v>0</v>
      </c>
      <c r="N246" s="25">
        <f t="shared" si="57"/>
        <v>0</v>
      </c>
    </row>
    <row r="247" spans="1:14">
      <c r="A247" s="2" t="s">
        <v>32</v>
      </c>
      <c r="B247" s="2">
        <v>1984</v>
      </c>
      <c r="C247" s="6">
        <v>7.4684801659936156E-2</v>
      </c>
      <c r="D247" s="6">
        <v>9.3128264050408607</v>
      </c>
      <c r="E247" s="6">
        <v>37.063612749648819</v>
      </c>
      <c r="F247" s="6">
        <v>1.9893074710564749</v>
      </c>
      <c r="I247" s="25">
        <f t="shared" si="52"/>
        <v>7.4684801659936158E-4</v>
      </c>
      <c r="J247" s="25">
        <f t="shared" si="53"/>
        <v>9.312826405040861E-2</v>
      </c>
      <c r="K247" s="25">
        <f t="shared" si="54"/>
        <v>0.37063612749648817</v>
      </c>
      <c r="L247" s="25">
        <f t="shared" si="55"/>
        <v>1.989307471056475E-2</v>
      </c>
      <c r="M247" s="25">
        <f t="shared" si="56"/>
        <v>0</v>
      </c>
      <c r="N247" s="25">
        <f t="shared" si="57"/>
        <v>0</v>
      </c>
    </row>
    <row r="248" spans="1:14">
      <c r="A248" s="2" t="s">
        <v>32</v>
      </c>
      <c r="B248" s="2">
        <v>1985</v>
      </c>
      <c r="C248" s="6">
        <v>0.12652100141785008</v>
      </c>
      <c r="D248" s="6">
        <v>9.4979541185377094</v>
      </c>
      <c r="E248" s="6">
        <v>35.392549195389186</v>
      </c>
      <c r="F248" s="6">
        <v>1.6210939940322067</v>
      </c>
      <c r="I248" s="25">
        <f t="shared" si="52"/>
        <v>1.2652100141785007E-3</v>
      </c>
      <c r="J248" s="25">
        <f t="shared" si="53"/>
        <v>9.4979541185377089E-2</v>
      </c>
      <c r="K248" s="25">
        <f t="shared" si="54"/>
        <v>0.35392549195389189</v>
      </c>
      <c r="L248" s="25">
        <f t="shared" si="55"/>
        <v>1.6210939940322067E-2</v>
      </c>
      <c r="M248" s="25">
        <f t="shared" si="56"/>
        <v>0</v>
      </c>
      <c r="N248" s="25">
        <f t="shared" si="57"/>
        <v>0</v>
      </c>
    </row>
    <row r="249" spans="1:14">
      <c r="A249" s="2" t="s">
        <v>32</v>
      </c>
      <c r="B249" s="2">
        <v>1986</v>
      </c>
      <c r="C249" s="6">
        <v>7.0147894451722898E-2</v>
      </c>
      <c r="D249" s="6">
        <v>8.2578195912300458</v>
      </c>
      <c r="E249" s="6">
        <v>36.157425120831043</v>
      </c>
      <c r="F249" s="6">
        <v>1.7717961176802763</v>
      </c>
      <c r="I249" s="25">
        <f t="shared" si="52"/>
        <v>7.0147894451722892E-4</v>
      </c>
      <c r="J249" s="25">
        <f t="shared" si="53"/>
        <v>8.2578195912300464E-2</v>
      </c>
      <c r="K249" s="25">
        <f t="shared" si="54"/>
        <v>0.36157425120831044</v>
      </c>
      <c r="L249" s="25">
        <f t="shared" si="55"/>
        <v>1.7717961176802764E-2</v>
      </c>
      <c r="M249" s="25">
        <f t="shared" si="56"/>
        <v>0</v>
      </c>
      <c r="N249" s="25">
        <f t="shared" si="57"/>
        <v>0</v>
      </c>
    </row>
    <row r="250" spans="1:14">
      <c r="A250" s="2" t="s">
        <v>32</v>
      </c>
      <c r="B250" s="2">
        <v>1987</v>
      </c>
      <c r="C250" s="6">
        <v>0.14040190782424147</v>
      </c>
      <c r="D250" s="6">
        <v>7.1070118633067878</v>
      </c>
      <c r="E250" s="6">
        <v>36.413804817507611</v>
      </c>
      <c r="F250" s="6">
        <v>1.8563926094443215</v>
      </c>
      <c r="I250" s="25">
        <f t="shared" si="52"/>
        <v>1.4040190782424148E-3</v>
      </c>
      <c r="J250" s="25">
        <f t="shared" si="53"/>
        <v>7.1070118633067877E-2</v>
      </c>
      <c r="K250" s="25">
        <f t="shared" si="54"/>
        <v>0.36413804817507611</v>
      </c>
      <c r="L250" s="25">
        <f t="shared" si="55"/>
        <v>1.8563926094443215E-2</v>
      </c>
      <c r="M250" s="25">
        <f t="shared" si="56"/>
        <v>0</v>
      </c>
      <c r="N250" s="25">
        <f t="shared" si="57"/>
        <v>0</v>
      </c>
    </row>
    <row r="251" spans="1:14">
      <c r="A251" s="2" t="s">
        <v>32</v>
      </c>
      <c r="B251" s="2">
        <v>1988</v>
      </c>
      <c r="C251" s="6">
        <v>9.4566503721480608E-2</v>
      </c>
      <c r="D251" s="6">
        <v>7.0197137613324578</v>
      </c>
      <c r="E251" s="6">
        <v>37.851642520781795</v>
      </c>
      <c r="F251" s="6">
        <v>2.162145478421726</v>
      </c>
      <c r="I251" s="25">
        <f t="shared" si="52"/>
        <v>9.4566503721480605E-4</v>
      </c>
      <c r="J251" s="25">
        <f t="shared" si="53"/>
        <v>7.0197137613324578E-2</v>
      </c>
      <c r="K251" s="25">
        <f t="shared" si="54"/>
        <v>0.37851642520781792</v>
      </c>
      <c r="L251" s="25">
        <f t="shared" si="55"/>
        <v>2.1621454784217259E-2</v>
      </c>
      <c r="M251" s="25">
        <f t="shared" si="56"/>
        <v>0</v>
      </c>
      <c r="N251" s="25">
        <f t="shared" si="57"/>
        <v>0</v>
      </c>
    </row>
    <row r="252" spans="1:14">
      <c r="A252" s="2" t="s">
        <v>32</v>
      </c>
      <c r="B252" s="2">
        <v>1989</v>
      </c>
      <c r="C252" s="6">
        <v>7.6521362691934922E-2</v>
      </c>
      <c r="D252" s="6">
        <v>7.5360967203812619</v>
      </c>
      <c r="E252" s="6">
        <v>35.320140218853687</v>
      </c>
      <c r="F252" s="6">
        <v>2.5303991697683634</v>
      </c>
      <c r="I252" s="25">
        <f t="shared" si="52"/>
        <v>7.6521362691934916E-4</v>
      </c>
      <c r="J252" s="25">
        <f t="shared" si="53"/>
        <v>7.536096720381262E-2</v>
      </c>
      <c r="K252" s="25">
        <f t="shared" si="54"/>
        <v>0.35320140218853685</v>
      </c>
      <c r="L252" s="25">
        <f t="shared" si="55"/>
        <v>2.5303991697683634E-2</v>
      </c>
      <c r="M252" s="25">
        <f t="shared" si="56"/>
        <v>0</v>
      </c>
      <c r="N252" s="25">
        <f t="shared" si="57"/>
        <v>0</v>
      </c>
    </row>
    <row r="253" spans="1:14">
      <c r="A253" s="2" t="s">
        <v>32</v>
      </c>
      <c r="B253" s="2">
        <v>1990</v>
      </c>
      <c r="C253" s="6">
        <v>3.0941571906265095E-2</v>
      </c>
      <c r="D253" s="6">
        <v>7.6820595591163707</v>
      </c>
      <c r="E253" s="6">
        <v>35.012259491877707</v>
      </c>
      <c r="F253" s="6">
        <v>2.1175455720581913</v>
      </c>
      <c r="I253" s="25">
        <f t="shared" si="52"/>
        <v>3.0941571906265095E-4</v>
      </c>
      <c r="J253" s="25">
        <f t="shared" si="53"/>
        <v>7.6820595591163707E-2</v>
      </c>
      <c r="K253" s="25">
        <f t="shared" si="54"/>
        <v>0.35012259491877706</v>
      </c>
      <c r="L253" s="25">
        <f t="shared" si="55"/>
        <v>2.1175455720581913E-2</v>
      </c>
      <c r="M253" s="25">
        <f t="shared" si="56"/>
        <v>0</v>
      </c>
      <c r="N253" s="25">
        <f t="shared" si="57"/>
        <v>0</v>
      </c>
    </row>
    <row r="254" spans="1:14">
      <c r="A254" s="2" t="s">
        <v>32</v>
      </c>
      <c r="B254" s="2">
        <v>1991</v>
      </c>
      <c r="C254" s="6">
        <v>3.201830921129116E-2</v>
      </c>
      <c r="D254" s="6">
        <v>8.2202226551459638</v>
      </c>
      <c r="E254" s="6">
        <v>32.665696926570341</v>
      </c>
      <c r="F254" s="6">
        <v>2.7090906649146507</v>
      </c>
      <c r="I254" s="25">
        <f t="shared" si="52"/>
        <v>3.2018309211291163E-4</v>
      </c>
      <c r="J254" s="25">
        <f t="shared" si="53"/>
        <v>8.2202226551459645E-2</v>
      </c>
      <c r="K254" s="25">
        <f t="shared" si="54"/>
        <v>0.32665696926570342</v>
      </c>
      <c r="L254" s="25">
        <f t="shared" si="55"/>
        <v>2.7090906649146505E-2</v>
      </c>
      <c r="M254" s="25">
        <f t="shared" si="56"/>
        <v>0</v>
      </c>
      <c r="N254" s="25">
        <f t="shared" si="57"/>
        <v>0</v>
      </c>
    </row>
    <row r="255" spans="1:14">
      <c r="A255" s="2" t="s">
        <v>32</v>
      </c>
      <c r="B255" s="2">
        <v>1992</v>
      </c>
      <c r="C255" s="6">
        <v>5.6243895083615984E-2</v>
      </c>
      <c r="D255" s="6">
        <v>7.7044639566051289</v>
      </c>
      <c r="E255" s="6">
        <v>32.317669572112692</v>
      </c>
      <c r="F255" s="6">
        <v>3.1164869481276782</v>
      </c>
      <c r="I255" s="25">
        <f t="shared" si="52"/>
        <v>5.6243895083615987E-4</v>
      </c>
      <c r="J255" s="25">
        <f t="shared" si="53"/>
        <v>7.7044639566051287E-2</v>
      </c>
      <c r="K255" s="25">
        <f t="shared" si="54"/>
        <v>0.32317669572112689</v>
      </c>
      <c r="L255" s="25">
        <f t="shared" si="55"/>
        <v>3.1164869481276784E-2</v>
      </c>
      <c r="M255" s="25">
        <f t="shared" si="56"/>
        <v>0</v>
      </c>
      <c r="N255" s="25">
        <f t="shared" si="57"/>
        <v>0</v>
      </c>
    </row>
    <row r="256" spans="1:14">
      <c r="A256" s="2" t="s">
        <v>32</v>
      </c>
      <c r="B256" s="2">
        <v>1993</v>
      </c>
      <c r="C256" s="6">
        <v>0.10135201908796609</v>
      </c>
      <c r="D256" s="6">
        <v>8.4704465152258859</v>
      </c>
      <c r="E256" s="6">
        <v>32.860618041111422</v>
      </c>
      <c r="F256" s="6">
        <v>3.8330948042969117</v>
      </c>
      <c r="I256" s="25">
        <f t="shared" si="52"/>
        <v>1.013520190879661E-3</v>
      </c>
      <c r="J256" s="25">
        <f t="shared" si="53"/>
        <v>8.4704465152258865E-2</v>
      </c>
      <c r="K256" s="25">
        <f t="shared" si="54"/>
        <v>0.32860618041111422</v>
      </c>
      <c r="L256" s="25">
        <f t="shared" si="55"/>
        <v>3.8330948042969118E-2</v>
      </c>
      <c r="M256" s="25">
        <f t="shared" si="56"/>
        <v>0</v>
      </c>
      <c r="N256" s="25">
        <f t="shared" si="57"/>
        <v>0</v>
      </c>
    </row>
    <row r="257" spans="1:14">
      <c r="A257" s="2" t="s">
        <v>32</v>
      </c>
      <c r="B257" s="2">
        <v>1994</v>
      </c>
      <c r="C257" s="6">
        <v>9.722273700167991E-2</v>
      </c>
      <c r="D257" s="6">
        <v>7.8861031476133245</v>
      </c>
      <c r="E257" s="6">
        <v>28.883146852474418</v>
      </c>
      <c r="F257" s="6">
        <v>3.6658722275350839</v>
      </c>
      <c r="I257" s="25">
        <f t="shared" si="52"/>
        <v>9.7222737001679909E-4</v>
      </c>
      <c r="J257" s="25">
        <f t="shared" si="53"/>
        <v>7.8861031476133242E-2</v>
      </c>
      <c r="K257" s="25">
        <f t="shared" si="54"/>
        <v>0.28883146852474417</v>
      </c>
      <c r="L257" s="25">
        <f t="shared" si="55"/>
        <v>3.6658722275350837E-2</v>
      </c>
      <c r="M257" s="25">
        <f t="shared" si="56"/>
        <v>0</v>
      </c>
      <c r="N257" s="25">
        <f t="shared" si="57"/>
        <v>0</v>
      </c>
    </row>
    <row r="258" spans="1:14">
      <c r="A258" s="2" t="s">
        <v>32</v>
      </c>
      <c r="B258" s="2">
        <v>1995</v>
      </c>
      <c r="C258" s="6">
        <v>8.6559006907067387E-2</v>
      </c>
      <c r="D258" s="6">
        <v>8.8734240278014322</v>
      </c>
      <c r="E258" s="6">
        <v>26.493767454341409</v>
      </c>
      <c r="F258" s="6">
        <v>3.6991232041518156</v>
      </c>
      <c r="I258" s="25">
        <f t="shared" si="52"/>
        <v>8.6559006907067383E-4</v>
      </c>
      <c r="J258" s="25">
        <f t="shared" si="53"/>
        <v>8.8734240278014326E-2</v>
      </c>
      <c r="K258" s="25">
        <f t="shared" si="54"/>
        <v>0.2649376745434141</v>
      </c>
      <c r="L258" s="25">
        <f t="shared" si="55"/>
        <v>3.6991232041518156E-2</v>
      </c>
      <c r="M258" s="25">
        <f t="shared" si="56"/>
        <v>0</v>
      </c>
      <c r="N258" s="25">
        <f t="shared" si="57"/>
        <v>0</v>
      </c>
    </row>
    <row r="259" spans="1:14">
      <c r="A259" s="2" t="s">
        <v>32</v>
      </c>
      <c r="B259" s="2">
        <v>1996</v>
      </c>
      <c r="C259" s="6">
        <v>0.1082143942321236</v>
      </c>
      <c r="D259" s="6">
        <v>9.683875703446077</v>
      </c>
      <c r="E259" s="6">
        <v>25.211833892401231</v>
      </c>
      <c r="F259" s="6">
        <v>4.0299110406887211</v>
      </c>
      <c r="I259" s="25">
        <f t="shared" si="52"/>
        <v>1.0821439423212361E-3</v>
      </c>
      <c r="J259" s="25">
        <f t="shared" si="53"/>
        <v>9.6838757034460765E-2</v>
      </c>
      <c r="K259" s="25">
        <f t="shared" si="54"/>
        <v>0.25211833892401231</v>
      </c>
      <c r="L259" s="25">
        <f t="shared" si="55"/>
        <v>4.0299110406887211E-2</v>
      </c>
      <c r="M259" s="25">
        <f t="shared" si="56"/>
        <v>0</v>
      </c>
      <c r="N259" s="25">
        <f t="shared" si="57"/>
        <v>0</v>
      </c>
    </row>
    <row r="260" spans="1:14">
      <c r="A260" s="2" t="s">
        <v>32</v>
      </c>
      <c r="B260" s="2">
        <v>1997</v>
      </c>
      <c r="C260" s="6">
        <v>9.4652447824521313E-2</v>
      </c>
      <c r="D260" s="6">
        <v>11.028825178341419</v>
      </c>
      <c r="E260" s="6">
        <v>24.177903764480853</v>
      </c>
      <c r="F260" s="6">
        <v>4.1049326536771211</v>
      </c>
      <c r="I260" s="25">
        <f t="shared" si="52"/>
        <v>9.4652447824521309E-4</v>
      </c>
      <c r="J260" s="25">
        <f t="shared" si="53"/>
        <v>0.1102882517834142</v>
      </c>
      <c r="K260" s="25">
        <f t="shared" si="54"/>
        <v>0.24177903764480851</v>
      </c>
      <c r="L260" s="25">
        <f t="shared" si="55"/>
        <v>4.1049326536771208E-2</v>
      </c>
      <c r="M260" s="25">
        <f t="shared" si="56"/>
        <v>0</v>
      </c>
      <c r="N260" s="25">
        <f t="shared" si="57"/>
        <v>0</v>
      </c>
    </row>
    <row r="261" spans="1:14">
      <c r="A261" s="2" t="s">
        <v>32</v>
      </c>
      <c r="B261" s="2">
        <v>1998</v>
      </c>
      <c r="C261" s="6">
        <v>0.13197118155650614</v>
      </c>
      <c r="D261" s="6">
        <v>13.334880914217676</v>
      </c>
      <c r="E261" s="6">
        <v>22.196706551995682</v>
      </c>
      <c r="F261" s="6">
        <v>3.3478770420676782</v>
      </c>
      <c r="I261" s="25">
        <f t="shared" si="52"/>
        <v>1.3197118155650613E-3</v>
      </c>
      <c r="J261" s="25">
        <f t="shared" si="53"/>
        <v>0.13334880914217676</v>
      </c>
      <c r="K261" s="25">
        <f t="shared" si="54"/>
        <v>0.22196706551995682</v>
      </c>
      <c r="L261" s="25">
        <f t="shared" si="55"/>
        <v>3.3478770420676783E-2</v>
      </c>
      <c r="M261" s="25">
        <f t="shared" si="56"/>
        <v>0</v>
      </c>
      <c r="N261" s="25">
        <f t="shared" si="57"/>
        <v>0</v>
      </c>
    </row>
    <row r="262" spans="1:14">
      <c r="A262" s="2" t="s">
        <v>32</v>
      </c>
      <c r="B262" s="2">
        <v>1999</v>
      </c>
      <c r="C262" s="6">
        <v>0.17774813482146629</v>
      </c>
      <c r="D262" s="6">
        <v>14.405655669743936</v>
      </c>
      <c r="E262" s="6">
        <v>21.447124817276151</v>
      </c>
      <c r="F262" s="6">
        <v>3.6115770266422662</v>
      </c>
      <c r="I262" s="25">
        <f t="shared" si="52"/>
        <v>1.7774813482146629E-3</v>
      </c>
      <c r="J262" s="25">
        <f t="shared" si="53"/>
        <v>0.14405655669743936</v>
      </c>
      <c r="K262" s="25">
        <f t="shared" si="54"/>
        <v>0.2144712481727615</v>
      </c>
      <c r="L262" s="25">
        <f t="shared" si="55"/>
        <v>3.611577026642266E-2</v>
      </c>
      <c r="M262" s="25">
        <f t="shared" si="56"/>
        <v>0</v>
      </c>
      <c r="N262" s="25">
        <f t="shared" si="57"/>
        <v>0</v>
      </c>
    </row>
    <row r="263" spans="1:14">
      <c r="A263" s="2" t="s">
        <v>32</v>
      </c>
      <c r="B263" s="2">
        <v>2000</v>
      </c>
      <c r="C263" s="6">
        <v>0.20065472375609167</v>
      </c>
      <c r="D263" s="6">
        <v>17.543161255169849</v>
      </c>
      <c r="E263" s="6">
        <v>20.890059787933069</v>
      </c>
      <c r="F263" s="6">
        <v>4.552907014818607</v>
      </c>
      <c r="I263" s="25">
        <f t="shared" si="52"/>
        <v>2.0065472375609167E-3</v>
      </c>
      <c r="J263" s="25">
        <f t="shared" si="53"/>
        <v>0.17543161255169848</v>
      </c>
      <c r="K263" s="25">
        <f t="shared" si="54"/>
        <v>0.20890059787933069</v>
      </c>
      <c r="L263" s="25">
        <f t="shared" si="55"/>
        <v>4.5529070148186072E-2</v>
      </c>
      <c r="M263" s="25">
        <f t="shared" si="56"/>
        <v>0</v>
      </c>
      <c r="N263" s="25">
        <f t="shared" si="57"/>
        <v>0</v>
      </c>
    </row>
    <row r="264" spans="1:14">
      <c r="A264" s="2" t="s">
        <v>32</v>
      </c>
      <c r="B264" s="2">
        <v>2001</v>
      </c>
      <c r="C264" s="6">
        <v>0.37783115181068588</v>
      </c>
      <c r="D264" s="6">
        <v>17.004416575978667</v>
      </c>
      <c r="E264" s="6">
        <v>20.41143414707717</v>
      </c>
      <c r="F264" s="6">
        <v>4.1337474319536014</v>
      </c>
      <c r="I264" s="25">
        <f t="shared" si="52"/>
        <v>3.778311518106859E-3</v>
      </c>
      <c r="J264" s="25">
        <f t="shared" si="53"/>
        <v>0.17004416575978668</v>
      </c>
      <c r="K264" s="25">
        <f t="shared" si="54"/>
        <v>0.2041143414707717</v>
      </c>
      <c r="L264" s="25">
        <f t="shared" si="55"/>
        <v>4.1337474319536015E-2</v>
      </c>
      <c r="M264" s="25">
        <f t="shared" si="56"/>
        <v>0</v>
      </c>
      <c r="N264" s="25">
        <f t="shared" si="57"/>
        <v>0</v>
      </c>
    </row>
    <row r="265" spans="1:14">
      <c r="A265" s="2" t="s">
        <v>32</v>
      </c>
      <c r="B265" s="2">
        <v>2002</v>
      </c>
      <c r="C265" s="6">
        <v>0.58255127599312018</v>
      </c>
      <c r="D265" s="6">
        <v>19.1245588795408</v>
      </c>
      <c r="E265" s="6">
        <v>19.161837804876836</v>
      </c>
      <c r="F265" s="6">
        <v>3.1998369279110159</v>
      </c>
      <c r="I265" s="25">
        <f t="shared" si="52"/>
        <v>5.8255127599312019E-3</v>
      </c>
      <c r="J265" s="25">
        <f t="shared" si="53"/>
        <v>0.19124558879540798</v>
      </c>
      <c r="K265" s="25">
        <f t="shared" si="54"/>
        <v>0.19161837804876836</v>
      </c>
      <c r="L265" s="25">
        <f t="shared" si="55"/>
        <v>3.1998369279110157E-2</v>
      </c>
      <c r="M265" s="25">
        <f t="shared" si="56"/>
        <v>0</v>
      </c>
      <c r="N265" s="25">
        <f t="shared" si="57"/>
        <v>0</v>
      </c>
    </row>
    <row r="266" spans="1:14">
      <c r="A266" s="2" t="s">
        <v>32</v>
      </c>
      <c r="B266" s="2">
        <v>2003</v>
      </c>
      <c r="C266" s="6">
        <v>0.71029895303534241</v>
      </c>
      <c r="D266" s="6">
        <v>20.990005974841974</v>
      </c>
      <c r="E266" s="6">
        <v>16.770574164513143</v>
      </c>
      <c r="F266" s="6">
        <v>3.0792909049773067</v>
      </c>
      <c r="I266" s="25">
        <f t="shared" si="52"/>
        <v>7.102989530353424E-3</v>
      </c>
      <c r="J266" s="25">
        <f t="shared" si="53"/>
        <v>0.20990005974841974</v>
      </c>
      <c r="K266" s="25">
        <f t="shared" si="54"/>
        <v>0.16770574164513141</v>
      </c>
      <c r="L266" s="25">
        <f t="shared" si="55"/>
        <v>3.0792909049773068E-2</v>
      </c>
      <c r="M266" s="25">
        <f t="shared" si="56"/>
        <v>0</v>
      </c>
      <c r="N266" s="25">
        <f t="shared" si="57"/>
        <v>0</v>
      </c>
    </row>
    <row r="267" spans="1:14">
      <c r="A267" s="2" t="s">
        <v>32</v>
      </c>
      <c r="B267" s="2">
        <v>2004</v>
      </c>
      <c r="C267" s="6">
        <v>0.76194688863664173</v>
      </c>
      <c r="D267" s="6">
        <v>19.770838420445116</v>
      </c>
      <c r="E267" s="6">
        <v>16.331694526141909</v>
      </c>
      <c r="F267" s="6">
        <v>3.0642734688162165</v>
      </c>
      <c r="I267" s="25">
        <f t="shared" si="52"/>
        <v>7.6194688863664177E-3</v>
      </c>
      <c r="J267" s="25">
        <f t="shared" si="53"/>
        <v>0.19770838420445117</v>
      </c>
      <c r="K267" s="25">
        <f t="shared" si="54"/>
        <v>0.1633169452614191</v>
      </c>
      <c r="L267" s="25">
        <f t="shared" si="55"/>
        <v>3.0642734688162164E-2</v>
      </c>
      <c r="M267" s="25">
        <f t="shared" si="56"/>
        <v>0</v>
      </c>
      <c r="N267" s="25">
        <f t="shared" si="57"/>
        <v>0</v>
      </c>
    </row>
    <row r="268" spans="1:14">
      <c r="A268" s="2" t="s">
        <v>32</v>
      </c>
      <c r="B268" s="2">
        <v>2005</v>
      </c>
      <c r="C268" s="6">
        <v>1.0251196205519513</v>
      </c>
      <c r="D268" s="6">
        <v>18.926007377512626</v>
      </c>
      <c r="E268" s="6">
        <v>15.573418044182494</v>
      </c>
      <c r="F268" s="6">
        <v>2.8993203339581171</v>
      </c>
      <c r="I268" s="25">
        <f t="shared" si="52"/>
        <v>1.0251196205519513E-2</v>
      </c>
      <c r="J268" s="25">
        <f t="shared" si="53"/>
        <v>0.18926007377512627</v>
      </c>
      <c r="K268" s="25">
        <f t="shared" si="54"/>
        <v>0.15573418044182494</v>
      </c>
      <c r="L268" s="25">
        <f t="shared" si="55"/>
        <v>2.8993203339581171E-2</v>
      </c>
      <c r="M268" s="25">
        <f t="shared" si="56"/>
        <v>0</v>
      </c>
      <c r="N268" s="25">
        <f t="shared" si="57"/>
        <v>0</v>
      </c>
    </row>
    <row r="269" spans="1:14">
      <c r="A269" s="2" t="s">
        <v>32</v>
      </c>
      <c r="B269" s="2">
        <v>2006</v>
      </c>
      <c r="C269" s="6">
        <v>1.0080774901089575</v>
      </c>
      <c r="D269" s="6">
        <v>18.318833999107294</v>
      </c>
      <c r="E269" s="6">
        <v>16.772670041194555</v>
      </c>
      <c r="F269" s="6">
        <v>2.3586964166048547</v>
      </c>
      <c r="I269" s="25">
        <f t="shared" si="52"/>
        <v>1.0080774901089575E-2</v>
      </c>
      <c r="J269" s="25">
        <f t="shared" si="53"/>
        <v>0.18318833999107295</v>
      </c>
      <c r="K269" s="25">
        <f t="shared" si="54"/>
        <v>0.16772670041194554</v>
      </c>
      <c r="L269" s="25">
        <f t="shared" si="55"/>
        <v>2.3586964166048548E-2</v>
      </c>
      <c r="M269" s="25">
        <f t="shared" si="56"/>
        <v>0</v>
      </c>
      <c r="N269" s="25">
        <f t="shared" si="57"/>
        <v>0</v>
      </c>
    </row>
    <row r="270" spans="1:14">
      <c r="A270" s="2" t="s">
        <v>32</v>
      </c>
      <c r="B270" s="2">
        <v>2007</v>
      </c>
      <c r="C270" s="6">
        <v>1.0080774901089575</v>
      </c>
      <c r="D270" s="6">
        <v>18.318833999107294</v>
      </c>
      <c r="E270" s="6">
        <v>16.772670041194555</v>
      </c>
      <c r="F270" s="6">
        <v>2.3586964166048547</v>
      </c>
      <c r="I270" s="25">
        <f t="shared" si="52"/>
        <v>1.0080774901089575E-2</v>
      </c>
      <c r="J270" s="25">
        <f t="shared" si="53"/>
        <v>0.18318833999107295</v>
      </c>
      <c r="K270" s="25">
        <f t="shared" si="54"/>
        <v>0.16772670041194554</v>
      </c>
      <c r="L270" s="25">
        <f t="shared" si="55"/>
        <v>2.3586964166048548E-2</v>
      </c>
      <c r="M270" s="25">
        <f t="shared" si="56"/>
        <v>0</v>
      </c>
      <c r="N270" s="25">
        <f t="shared" si="57"/>
        <v>0</v>
      </c>
    </row>
    <row r="271" spans="1:14">
      <c r="A271" s="2" t="s">
        <v>32</v>
      </c>
      <c r="B271" s="2">
        <v>2008</v>
      </c>
      <c r="C271" s="6">
        <v>1.0080774901089575</v>
      </c>
      <c r="D271" s="6">
        <v>18.318833999107294</v>
      </c>
      <c r="E271" s="6">
        <v>16.772670041194555</v>
      </c>
      <c r="F271" s="6">
        <v>2.3586964166048547</v>
      </c>
      <c r="I271" s="25">
        <f t="shared" si="52"/>
        <v>1.0080774901089575E-2</v>
      </c>
      <c r="J271" s="25">
        <f t="shared" si="53"/>
        <v>0.18318833999107295</v>
      </c>
      <c r="K271" s="25">
        <f t="shared" si="54"/>
        <v>0.16772670041194554</v>
      </c>
      <c r="L271" s="25">
        <f t="shared" si="55"/>
        <v>2.3586964166048548E-2</v>
      </c>
      <c r="M271" s="25">
        <f t="shared" si="56"/>
        <v>0</v>
      </c>
      <c r="N271" s="25">
        <f t="shared" si="57"/>
        <v>0</v>
      </c>
    </row>
    <row r="273" spans="1:14">
      <c r="A273" s="2" t="s">
        <v>33</v>
      </c>
      <c r="B273" s="2">
        <v>1980</v>
      </c>
      <c r="C273" s="6">
        <v>0.17702073032994589</v>
      </c>
      <c r="D273" s="6">
        <v>2.0801210852803438</v>
      </c>
      <c r="E273" s="6">
        <v>8.8099558667908617</v>
      </c>
      <c r="F273" s="6">
        <v>0.38579069588818343</v>
      </c>
      <c r="I273" s="25">
        <f t="shared" si="52"/>
        <v>1.7702073032994589E-3</v>
      </c>
      <c r="J273" s="25">
        <f t="shared" si="53"/>
        <v>2.080121085280344E-2</v>
      </c>
      <c r="K273" s="25">
        <f t="shared" si="54"/>
        <v>8.8099558667908612E-2</v>
      </c>
      <c r="L273" s="25">
        <f t="shared" si="55"/>
        <v>3.8579069588818345E-3</v>
      </c>
      <c r="M273" s="25">
        <f t="shared" si="56"/>
        <v>0</v>
      </c>
      <c r="N273" s="25">
        <f t="shared" si="57"/>
        <v>0</v>
      </c>
    </row>
    <row r="274" spans="1:14">
      <c r="A274" s="2" t="s">
        <v>33</v>
      </c>
      <c r="B274" s="2">
        <v>1981</v>
      </c>
      <c r="C274" s="6">
        <v>0.11573513599827286</v>
      </c>
      <c r="D274" s="6">
        <v>2.6625249788683787</v>
      </c>
      <c r="E274" s="6">
        <v>9.5015837356213542</v>
      </c>
      <c r="F274" s="6">
        <v>0.4531503976327198</v>
      </c>
      <c r="I274" s="25">
        <f t="shared" si="52"/>
        <v>1.1573513599827286E-3</v>
      </c>
      <c r="J274" s="25">
        <f t="shared" si="53"/>
        <v>2.6625249788683789E-2</v>
      </c>
      <c r="K274" s="25">
        <f t="shared" si="54"/>
        <v>9.5015837356213537E-2</v>
      </c>
      <c r="L274" s="25">
        <f t="shared" si="55"/>
        <v>4.531503976327198E-3</v>
      </c>
      <c r="M274" s="25">
        <f t="shared" si="56"/>
        <v>0</v>
      </c>
      <c r="N274" s="25">
        <f t="shared" si="57"/>
        <v>0</v>
      </c>
    </row>
    <row r="275" spans="1:14">
      <c r="A275" s="2" t="s">
        <v>33</v>
      </c>
      <c r="B275" s="2">
        <v>1982</v>
      </c>
      <c r="C275" s="6">
        <v>8.3700543051272294E-2</v>
      </c>
      <c r="D275" s="6">
        <v>2.8019365105369074</v>
      </c>
      <c r="E275" s="6">
        <v>10.088792182239214</v>
      </c>
      <c r="F275" s="6">
        <v>0.3920728136733686</v>
      </c>
      <c r="I275" s="25">
        <f t="shared" si="52"/>
        <v>8.3700543051272295E-4</v>
      </c>
      <c r="J275" s="25">
        <f t="shared" si="53"/>
        <v>2.8019365105369076E-2</v>
      </c>
      <c r="K275" s="25">
        <f t="shared" si="54"/>
        <v>0.10088792182239213</v>
      </c>
      <c r="L275" s="25">
        <f t="shared" si="55"/>
        <v>3.9207281367336861E-3</v>
      </c>
      <c r="M275" s="25">
        <f t="shared" si="56"/>
        <v>0</v>
      </c>
      <c r="N275" s="25">
        <f t="shared" si="57"/>
        <v>0</v>
      </c>
    </row>
    <row r="276" spans="1:14">
      <c r="A276" s="2" t="s">
        <v>33</v>
      </c>
      <c r="B276" s="2">
        <v>1983</v>
      </c>
      <c r="C276" s="6">
        <v>0.12140102499579458</v>
      </c>
      <c r="D276" s="6">
        <v>3.3935839057518793</v>
      </c>
      <c r="E276" s="6">
        <v>9.8709368796907793</v>
      </c>
      <c r="F276" s="6">
        <v>0.50371942294450422</v>
      </c>
      <c r="I276" s="25">
        <f t="shared" si="52"/>
        <v>1.2140102499579458E-3</v>
      </c>
      <c r="J276" s="25">
        <f t="shared" si="53"/>
        <v>3.3935839057518791E-2</v>
      </c>
      <c r="K276" s="25">
        <f t="shared" si="54"/>
        <v>9.8709368796907795E-2</v>
      </c>
      <c r="L276" s="25">
        <f t="shared" si="55"/>
        <v>5.037194229445042E-3</v>
      </c>
      <c r="M276" s="25">
        <f t="shared" si="56"/>
        <v>0</v>
      </c>
      <c r="N276" s="25">
        <f t="shared" si="57"/>
        <v>0</v>
      </c>
    </row>
    <row r="277" spans="1:14">
      <c r="A277" s="2" t="s">
        <v>33</v>
      </c>
      <c r="B277" s="2">
        <v>1984</v>
      </c>
      <c r="C277" s="6">
        <v>0.15386449965643145</v>
      </c>
      <c r="D277" s="6">
        <v>4.5084697076421145</v>
      </c>
      <c r="E277" s="6">
        <v>10.035030013038442</v>
      </c>
      <c r="F277" s="6">
        <v>0.46722221295252109</v>
      </c>
      <c r="I277" s="25">
        <f t="shared" si="52"/>
        <v>1.5386449965643146E-3</v>
      </c>
      <c r="J277" s="25">
        <f t="shared" si="53"/>
        <v>4.5084697076421147E-2</v>
      </c>
      <c r="K277" s="25">
        <f t="shared" si="54"/>
        <v>0.10035030013038443</v>
      </c>
      <c r="L277" s="25">
        <f t="shared" si="55"/>
        <v>4.672222129525211E-3</v>
      </c>
      <c r="M277" s="25">
        <f t="shared" si="56"/>
        <v>0</v>
      </c>
      <c r="N277" s="25">
        <f t="shared" si="57"/>
        <v>0</v>
      </c>
    </row>
    <row r="278" spans="1:14">
      <c r="A278" s="2" t="s">
        <v>33</v>
      </c>
      <c r="B278" s="2">
        <v>1985</v>
      </c>
      <c r="C278" s="6">
        <v>0.2740592650010093</v>
      </c>
      <c r="D278" s="6">
        <v>4.3537957377562764</v>
      </c>
      <c r="E278" s="6">
        <v>9.9874771473374189</v>
      </c>
      <c r="F278" s="6">
        <v>0.43394944226318838</v>
      </c>
      <c r="I278" s="25">
        <f t="shared" si="52"/>
        <v>2.7405926500100931E-3</v>
      </c>
      <c r="J278" s="25">
        <f t="shared" si="53"/>
        <v>4.3537957377562761E-2</v>
      </c>
      <c r="K278" s="25">
        <f t="shared" si="54"/>
        <v>9.9874771473374188E-2</v>
      </c>
      <c r="L278" s="25">
        <f t="shared" si="55"/>
        <v>4.3394944226318836E-3</v>
      </c>
      <c r="M278" s="25">
        <f t="shared" si="56"/>
        <v>0</v>
      </c>
      <c r="N278" s="25">
        <f t="shared" si="57"/>
        <v>0</v>
      </c>
    </row>
    <row r="279" spans="1:14">
      <c r="A279" s="2" t="s">
        <v>33</v>
      </c>
      <c r="B279" s="2">
        <v>1986</v>
      </c>
      <c r="C279" s="6">
        <v>0.19498108053123517</v>
      </c>
      <c r="D279" s="6">
        <v>3.8754929877269828</v>
      </c>
      <c r="E279" s="6">
        <v>9.9963453970287741</v>
      </c>
      <c r="F279" s="6">
        <v>0.5186071634999555</v>
      </c>
      <c r="I279" s="25">
        <f t="shared" si="52"/>
        <v>1.9498108053123517E-3</v>
      </c>
      <c r="J279" s="25">
        <f t="shared" si="53"/>
        <v>3.8754929877269827E-2</v>
      </c>
      <c r="K279" s="25">
        <f t="shared" si="54"/>
        <v>9.9963453970287747E-2</v>
      </c>
      <c r="L279" s="25">
        <f t="shared" si="55"/>
        <v>5.1860716349995551E-3</v>
      </c>
      <c r="M279" s="25">
        <f t="shared" si="56"/>
        <v>0</v>
      </c>
      <c r="N279" s="25">
        <f t="shared" si="57"/>
        <v>0</v>
      </c>
    </row>
    <row r="280" spans="1:14">
      <c r="A280" s="2" t="s">
        <v>33</v>
      </c>
      <c r="B280" s="2">
        <v>1987</v>
      </c>
      <c r="C280" s="6">
        <v>0.14268704066318266</v>
      </c>
      <c r="D280" s="6">
        <v>3.3370403380938654</v>
      </c>
      <c r="E280" s="6">
        <v>10.453554498517951</v>
      </c>
      <c r="F280" s="6">
        <v>0.58120959343645073</v>
      </c>
      <c r="I280" s="25">
        <f t="shared" si="52"/>
        <v>1.4268704066318265E-3</v>
      </c>
      <c r="J280" s="25">
        <f t="shared" si="53"/>
        <v>3.3370403380938655E-2</v>
      </c>
      <c r="K280" s="25">
        <f t="shared" si="54"/>
        <v>0.10453554498517952</v>
      </c>
      <c r="L280" s="25">
        <f t="shared" si="55"/>
        <v>5.8120959343645074E-3</v>
      </c>
      <c r="M280" s="25">
        <f t="shared" si="56"/>
        <v>0</v>
      </c>
      <c r="N280" s="25">
        <f t="shared" si="57"/>
        <v>0</v>
      </c>
    </row>
    <row r="281" spans="1:14">
      <c r="A281" s="2" t="s">
        <v>33</v>
      </c>
      <c r="B281" s="2">
        <v>1988</v>
      </c>
      <c r="C281" s="6">
        <v>0.20978727567829253</v>
      </c>
      <c r="D281" s="6">
        <v>3.5507588673290882</v>
      </c>
      <c r="E281" s="6">
        <v>11.819291075159386</v>
      </c>
      <c r="F281" s="6">
        <v>0.73385306905674375</v>
      </c>
      <c r="I281" s="25">
        <f t="shared" si="52"/>
        <v>2.0978727567829251E-3</v>
      </c>
      <c r="J281" s="25">
        <f t="shared" si="53"/>
        <v>3.5507588673290881E-2</v>
      </c>
      <c r="K281" s="25">
        <f t="shared" si="54"/>
        <v>0.11819291075159385</v>
      </c>
      <c r="L281" s="25">
        <f t="shared" si="55"/>
        <v>7.3385306905674377E-3</v>
      </c>
      <c r="M281" s="25">
        <f t="shared" si="56"/>
        <v>0</v>
      </c>
      <c r="N281" s="25">
        <f t="shared" si="57"/>
        <v>0</v>
      </c>
    </row>
    <row r="282" spans="1:14">
      <c r="A282" s="2" t="s">
        <v>33</v>
      </c>
      <c r="B282" s="2">
        <v>1989</v>
      </c>
      <c r="C282" s="6">
        <v>0.20157773465337811</v>
      </c>
      <c r="D282" s="6">
        <v>3.6369555672789979</v>
      </c>
      <c r="E282" s="6">
        <v>11.981970855522253</v>
      </c>
      <c r="F282" s="6">
        <v>0.78719257604176973</v>
      </c>
      <c r="I282" s="25">
        <f t="shared" si="52"/>
        <v>2.0157773465337811E-3</v>
      </c>
      <c r="J282" s="25">
        <f t="shared" si="53"/>
        <v>3.6369555672789981E-2</v>
      </c>
      <c r="K282" s="25">
        <f t="shared" si="54"/>
        <v>0.11981970855522253</v>
      </c>
      <c r="L282" s="25">
        <f t="shared" si="55"/>
        <v>7.8719257604176977E-3</v>
      </c>
      <c r="M282" s="25">
        <f t="shared" si="56"/>
        <v>0</v>
      </c>
      <c r="N282" s="25">
        <f t="shared" si="57"/>
        <v>0</v>
      </c>
    </row>
    <row r="283" spans="1:14">
      <c r="A283" s="2" t="s">
        <v>33</v>
      </c>
      <c r="B283" s="2">
        <v>1990</v>
      </c>
      <c r="C283" s="6">
        <v>0.12831940310447812</v>
      </c>
      <c r="D283" s="6">
        <v>3.1626793055599518</v>
      </c>
      <c r="E283" s="6">
        <v>11.529011768500592</v>
      </c>
      <c r="F283" s="6">
        <v>0.66138874339851972</v>
      </c>
      <c r="I283" s="25">
        <f t="shared" si="52"/>
        <v>1.2831940310447812E-3</v>
      </c>
      <c r="J283" s="25">
        <f t="shared" si="53"/>
        <v>3.1626793055599518E-2</v>
      </c>
      <c r="K283" s="25">
        <f t="shared" si="54"/>
        <v>0.11529011768500591</v>
      </c>
      <c r="L283" s="25">
        <f t="shared" si="55"/>
        <v>6.6138874339851973E-3</v>
      </c>
      <c r="M283" s="25">
        <f t="shared" si="56"/>
        <v>0</v>
      </c>
      <c r="N283" s="25">
        <f t="shared" si="57"/>
        <v>0</v>
      </c>
    </row>
    <row r="284" spans="1:14">
      <c r="A284" s="2" t="s">
        <v>33</v>
      </c>
      <c r="B284" s="2">
        <v>1991</v>
      </c>
      <c r="C284" s="6">
        <v>0.16281298534488181</v>
      </c>
      <c r="D284" s="6">
        <v>2.9920623838496185</v>
      </c>
      <c r="E284" s="6">
        <v>10.046199332934613</v>
      </c>
      <c r="F284" s="6">
        <v>0.6811681535677786</v>
      </c>
      <c r="I284" s="25">
        <f t="shared" si="52"/>
        <v>1.6281298534488182E-3</v>
      </c>
      <c r="J284" s="25">
        <f t="shared" si="53"/>
        <v>2.9920623838496186E-2</v>
      </c>
      <c r="K284" s="25">
        <f t="shared" si="54"/>
        <v>0.10046199332934613</v>
      </c>
      <c r="L284" s="25">
        <f t="shared" si="55"/>
        <v>6.811681535677786E-3</v>
      </c>
      <c r="M284" s="25">
        <f t="shared" si="56"/>
        <v>0</v>
      </c>
      <c r="N284" s="25">
        <f t="shared" si="57"/>
        <v>0</v>
      </c>
    </row>
    <row r="285" spans="1:14">
      <c r="A285" s="2" t="s">
        <v>33</v>
      </c>
      <c r="B285" s="2">
        <v>1992</v>
      </c>
      <c r="C285" s="6">
        <v>0.23909926755419364</v>
      </c>
      <c r="D285" s="6">
        <v>3.1340801334398352</v>
      </c>
      <c r="E285" s="6">
        <v>9.7057484564250487</v>
      </c>
      <c r="F285" s="6">
        <v>0.69362603200049522</v>
      </c>
      <c r="I285" s="25">
        <f t="shared" si="52"/>
        <v>2.3909926755419364E-3</v>
      </c>
      <c r="J285" s="25">
        <f t="shared" si="53"/>
        <v>3.1340801334398351E-2</v>
      </c>
      <c r="K285" s="25">
        <f t="shared" si="54"/>
        <v>9.7057484564250493E-2</v>
      </c>
      <c r="L285" s="25">
        <f t="shared" si="55"/>
        <v>6.9362603200049519E-3</v>
      </c>
      <c r="M285" s="25">
        <f t="shared" si="56"/>
        <v>0</v>
      </c>
      <c r="N285" s="25">
        <f t="shared" si="57"/>
        <v>0</v>
      </c>
    </row>
    <row r="286" spans="1:14">
      <c r="A286" s="2" t="s">
        <v>33</v>
      </c>
      <c r="B286" s="2">
        <v>1993</v>
      </c>
      <c r="C286" s="6">
        <v>0.46481542188645897</v>
      </c>
      <c r="D286" s="6">
        <v>3.685572773038269</v>
      </c>
      <c r="E286" s="6">
        <v>9.1512189406533846</v>
      </c>
      <c r="F286" s="6">
        <v>0.81106151844203855</v>
      </c>
      <c r="I286" s="25">
        <f t="shared" si="52"/>
        <v>4.6481542188645895E-3</v>
      </c>
      <c r="J286" s="25">
        <f t="shared" si="53"/>
        <v>3.685572773038269E-2</v>
      </c>
      <c r="K286" s="25">
        <f t="shared" si="54"/>
        <v>9.1512189406533842E-2</v>
      </c>
      <c r="L286" s="25">
        <f t="shared" si="55"/>
        <v>8.1106151844203851E-3</v>
      </c>
      <c r="M286" s="25">
        <f t="shared" si="56"/>
        <v>0</v>
      </c>
      <c r="N286" s="25">
        <f t="shared" si="57"/>
        <v>0</v>
      </c>
    </row>
    <row r="287" spans="1:14">
      <c r="A287" s="2" t="s">
        <v>33</v>
      </c>
      <c r="B287" s="2">
        <v>1994</v>
      </c>
      <c r="C287" s="6">
        <v>0.38586713680106766</v>
      </c>
      <c r="D287" s="6">
        <v>3.6757081866918639</v>
      </c>
      <c r="E287" s="6">
        <v>9.4977868940534318</v>
      </c>
      <c r="F287" s="6">
        <v>0.89746901642784016</v>
      </c>
      <c r="I287" s="25">
        <f t="shared" si="52"/>
        <v>3.8586713680106768E-3</v>
      </c>
      <c r="J287" s="25">
        <f t="shared" si="53"/>
        <v>3.6757081866918638E-2</v>
      </c>
      <c r="K287" s="25">
        <f t="shared" si="54"/>
        <v>9.4977868940534324E-2</v>
      </c>
      <c r="L287" s="25">
        <f t="shared" si="55"/>
        <v>8.9746901642784021E-3</v>
      </c>
      <c r="M287" s="25">
        <f t="shared" si="56"/>
        <v>0</v>
      </c>
      <c r="N287" s="25">
        <f t="shared" si="57"/>
        <v>0</v>
      </c>
    </row>
    <row r="288" spans="1:14">
      <c r="A288" s="2" t="s">
        <v>33</v>
      </c>
      <c r="B288" s="2">
        <v>1995</v>
      </c>
      <c r="C288" s="6">
        <v>0.40682431135477137</v>
      </c>
      <c r="D288" s="6">
        <v>3.1649114689242364</v>
      </c>
      <c r="E288" s="6">
        <v>9.2653950364406228</v>
      </c>
      <c r="F288" s="6">
        <v>0.99077484013653982</v>
      </c>
      <c r="I288" s="25">
        <f t="shared" si="52"/>
        <v>4.0682431135477138E-3</v>
      </c>
      <c r="J288" s="25">
        <f t="shared" si="53"/>
        <v>3.1649114689242364E-2</v>
      </c>
      <c r="K288" s="25">
        <f t="shared" si="54"/>
        <v>9.2653950364406226E-2</v>
      </c>
      <c r="L288" s="25">
        <f t="shared" si="55"/>
        <v>9.9077484013653985E-3</v>
      </c>
      <c r="M288" s="25">
        <f t="shared" si="56"/>
        <v>0</v>
      </c>
      <c r="N288" s="25">
        <f t="shared" si="57"/>
        <v>0</v>
      </c>
    </row>
    <row r="289" spans="1:14">
      <c r="A289" s="2" t="s">
        <v>33</v>
      </c>
      <c r="B289" s="2">
        <v>1996</v>
      </c>
      <c r="C289" s="6">
        <v>0.36376408134664051</v>
      </c>
      <c r="D289" s="6">
        <v>3.1675760325179256</v>
      </c>
      <c r="E289" s="6">
        <v>9.4359624331973766</v>
      </c>
      <c r="F289" s="6">
        <v>0.95468017093122104</v>
      </c>
      <c r="I289" s="25">
        <f t="shared" ref="I289:I331" si="58">C289/100</f>
        <v>3.6376408134664051E-3</v>
      </c>
      <c r="J289" s="25">
        <f t="shared" si="53"/>
        <v>3.1675760325179256E-2</v>
      </c>
      <c r="K289" s="25">
        <f t="shared" si="54"/>
        <v>9.4359624331973771E-2</v>
      </c>
      <c r="L289" s="25">
        <f t="shared" si="55"/>
        <v>9.5468017093122103E-3</v>
      </c>
      <c r="M289" s="25">
        <f t="shared" si="56"/>
        <v>0</v>
      </c>
      <c r="N289" s="25">
        <f t="shared" si="57"/>
        <v>0</v>
      </c>
    </row>
    <row r="290" spans="1:14">
      <c r="A290" s="2" t="s">
        <v>33</v>
      </c>
      <c r="B290" s="2">
        <v>1997</v>
      </c>
      <c r="C290" s="6">
        <v>0.44100402456184523</v>
      </c>
      <c r="D290" s="6">
        <v>3.8118498135723837</v>
      </c>
      <c r="E290" s="6">
        <v>11.251740450291404</v>
      </c>
      <c r="F290" s="6">
        <v>0.97746391108373132</v>
      </c>
      <c r="I290" s="25">
        <f t="shared" si="58"/>
        <v>4.4100402456184523E-3</v>
      </c>
      <c r="J290" s="25">
        <f t="shared" si="53"/>
        <v>3.8118498135723836E-2</v>
      </c>
      <c r="K290" s="25">
        <f t="shared" si="54"/>
        <v>0.11251740450291405</v>
      </c>
      <c r="L290" s="25">
        <f t="shared" si="55"/>
        <v>9.7746391108373132E-3</v>
      </c>
      <c r="M290" s="25">
        <f t="shared" si="56"/>
        <v>0</v>
      </c>
      <c r="N290" s="25">
        <f t="shared" si="57"/>
        <v>0</v>
      </c>
    </row>
    <row r="291" spans="1:14">
      <c r="A291" s="2" t="s">
        <v>33</v>
      </c>
      <c r="B291" s="2">
        <v>1998</v>
      </c>
      <c r="C291" s="6">
        <v>0.35667485928361026</v>
      </c>
      <c r="D291" s="6">
        <v>3.4979250329744147</v>
      </c>
      <c r="E291" s="6">
        <v>10.712745159434407</v>
      </c>
      <c r="F291" s="6">
        <v>0.8411252687741354</v>
      </c>
      <c r="I291" s="25">
        <f t="shared" si="58"/>
        <v>3.5667485928361025E-3</v>
      </c>
      <c r="J291" s="25">
        <f t="shared" si="53"/>
        <v>3.4979250329744145E-2</v>
      </c>
      <c r="K291" s="25">
        <f t="shared" si="54"/>
        <v>0.10712745159434407</v>
      </c>
      <c r="L291" s="25">
        <f t="shared" si="55"/>
        <v>8.4112526877413545E-3</v>
      </c>
      <c r="M291" s="25">
        <f t="shared" si="56"/>
        <v>0</v>
      </c>
      <c r="N291" s="25">
        <f t="shared" si="57"/>
        <v>0</v>
      </c>
    </row>
    <row r="292" spans="1:14">
      <c r="A292" s="2" t="s">
        <v>33</v>
      </c>
      <c r="B292" s="2">
        <v>1999</v>
      </c>
      <c r="C292" s="6">
        <v>0.37570591516255086</v>
      </c>
      <c r="D292" s="6">
        <v>4.0822536583688445</v>
      </c>
      <c r="E292" s="6">
        <v>11.284981064655648</v>
      </c>
      <c r="F292" s="6">
        <v>0.94577104013416069</v>
      </c>
      <c r="I292" s="25">
        <f t="shared" si="58"/>
        <v>3.7570591516255087E-3</v>
      </c>
      <c r="J292" s="25">
        <f t="shared" si="53"/>
        <v>4.0822536583688444E-2</v>
      </c>
      <c r="K292" s="25">
        <f t="shared" si="54"/>
        <v>0.11284981064655648</v>
      </c>
      <c r="L292" s="25">
        <f t="shared" si="55"/>
        <v>9.4577104013416069E-3</v>
      </c>
      <c r="M292" s="25">
        <f t="shared" si="56"/>
        <v>0</v>
      </c>
      <c r="N292" s="25">
        <f t="shared" si="57"/>
        <v>0</v>
      </c>
    </row>
    <row r="293" spans="1:14">
      <c r="A293" s="2" t="s">
        <v>33</v>
      </c>
      <c r="B293" s="2">
        <v>2000</v>
      </c>
      <c r="C293" s="6">
        <v>0.43958601279742437</v>
      </c>
      <c r="D293" s="6">
        <v>4.6394931973846116</v>
      </c>
      <c r="E293" s="6">
        <v>11.384562065613174</v>
      </c>
      <c r="F293" s="6">
        <v>0.93909821753771461</v>
      </c>
      <c r="I293" s="25">
        <f t="shared" si="58"/>
        <v>4.3958601279742437E-3</v>
      </c>
      <c r="J293" s="25">
        <f t="shared" si="53"/>
        <v>4.6394931973846115E-2</v>
      </c>
      <c r="K293" s="25">
        <f t="shared" si="54"/>
        <v>0.11384562065613174</v>
      </c>
      <c r="L293" s="25">
        <f t="shared" si="55"/>
        <v>9.3909821753771459E-3</v>
      </c>
      <c r="M293" s="25">
        <f t="shared" si="56"/>
        <v>0</v>
      </c>
      <c r="N293" s="25">
        <f t="shared" si="57"/>
        <v>0</v>
      </c>
    </row>
    <row r="294" spans="1:14">
      <c r="A294" s="2" t="s">
        <v>33</v>
      </c>
      <c r="B294" s="2">
        <v>2001</v>
      </c>
      <c r="C294" s="6">
        <v>0.56015443272650844</v>
      </c>
      <c r="D294" s="6">
        <v>4.7058653897417866</v>
      </c>
      <c r="E294" s="6">
        <v>12.012297398305662</v>
      </c>
      <c r="F294" s="6">
        <v>0.98685962062170818</v>
      </c>
      <c r="I294" s="25">
        <f t="shared" si="58"/>
        <v>5.6015443272650848E-3</v>
      </c>
      <c r="J294" s="25">
        <f t="shared" si="53"/>
        <v>4.7058653897417868E-2</v>
      </c>
      <c r="K294" s="25">
        <f t="shared" si="54"/>
        <v>0.12012297398305663</v>
      </c>
      <c r="L294" s="25">
        <f t="shared" si="55"/>
        <v>9.8685962062170819E-3</v>
      </c>
      <c r="M294" s="25">
        <f t="shared" si="56"/>
        <v>0</v>
      </c>
      <c r="N294" s="25">
        <f t="shared" si="57"/>
        <v>0</v>
      </c>
    </row>
    <row r="295" spans="1:14">
      <c r="A295" s="2" t="s">
        <v>33</v>
      </c>
      <c r="B295" s="2">
        <v>2002</v>
      </c>
      <c r="C295" s="6">
        <v>0.72000148945306708</v>
      </c>
      <c r="D295" s="6">
        <v>5.0118730655822104</v>
      </c>
      <c r="E295" s="6">
        <v>11.783103220209613</v>
      </c>
      <c r="F295" s="6">
        <v>0.93389514167903864</v>
      </c>
      <c r="I295" s="25">
        <f t="shared" si="58"/>
        <v>7.2000148945306711E-3</v>
      </c>
      <c r="J295" s="25">
        <f t="shared" si="53"/>
        <v>5.0118730655822105E-2</v>
      </c>
      <c r="K295" s="25">
        <f t="shared" si="54"/>
        <v>0.11783103220209613</v>
      </c>
      <c r="L295" s="25">
        <f t="shared" si="55"/>
        <v>9.3389514167903868E-3</v>
      </c>
      <c r="M295" s="25">
        <f t="shared" si="56"/>
        <v>0</v>
      </c>
      <c r="N295" s="25">
        <f t="shared" si="57"/>
        <v>0</v>
      </c>
    </row>
    <row r="296" spans="1:14">
      <c r="A296" s="2" t="s">
        <v>33</v>
      </c>
      <c r="B296" s="2">
        <v>2003</v>
      </c>
      <c r="C296" s="6">
        <v>0.72642768550247572</v>
      </c>
      <c r="D296" s="6">
        <v>4.7939412808271706</v>
      </c>
      <c r="E296" s="6">
        <v>11.597206839142535</v>
      </c>
      <c r="F296" s="6">
        <v>0.82333167268690333</v>
      </c>
      <c r="I296" s="25">
        <f t="shared" si="58"/>
        <v>7.2642768550247568E-3</v>
      </c>
      <c r="J296" s="25">
        <f t="shared" si="53"/>
        <v>4.7939412808271707E-2</v>
      </c>
      <c r="K296" s="25">
        <f t="shared" si="54"/>
        <v>0.11597206839142535</v>
      </c>
      <c r="L296" s="25">
        <f t="shared" si="55"/>
        <v>8.2333167268690329E-3</v>
      </c>
      <c r="M296" s="25">
        <f t="shared" si="56"/>
        <v>0</v>
      </c>
      <c r="N296" s="25">
        <f t="shared" si="57"/>
        <v>0</v>
      </c>
    </row>
    <row r="297" spans="1:14">
      <c r="A297" s="2" t="s">
        <v>33</v>
      </c>
      <c r="B297" s="2">
        <v>2004</v>
      </c>
      <c r="C297" s="6">
        <v>0.94871874342482898</v>
      </c>
      <c r="D297" s="6">
        <v>4.2566195614878453</v>
      </c>
      <c r="E297" s="6">
        <v>11.453514380208652</v>
      </c>
      <c r="F297" s="6">
        <v>0.73535050937742186</v>
      </c>
      <c r="I297" s="25">
        <f t="shared" si="58"/>
        <v>9.4871874342482895E-3</v>
      </c>
      <c r="J297" s="25">
        <f t="shared" si="53"/>
        <v>4.2566195614878455E-2</v>
      </c>
      <c r="K297" s="25">
        <f t="shared" si="54"/>
        <v>0.11453514380208653</v>
      </c>
      <c r="L297" s="25">
        <f t="shared" si="55"/>
        <v>7.3535050937742182E-3</v>
      </c>
      <c r="M297" s="25">
        <f t="shared" si="56"/>
        <v>0</v>
      </c>
      <c r="N297" s="25">
        <f t="shared" si="57"/>
        <v>0</v>
      </c>
    </row>
    <row r="298" spans="1:14">
      <c r="A298" s="2" t="s">
        <v>33</v>
      </c>
      <c r="B298" s="2">
        <v>2005</v>
      </c>
      <c r="C298" s="6">
        <v>0.98294129862277946</v>
      </c>
      <c r="D298" s="6">
        <v>4.691176740763602</v>
      </c>
      <c r="E298" s="6">
        <v>10.927683033888668</v>
      </c>
      <c r="F298" s="6">
        <v>0.70252290009925911</v>
      </c>
      <c r="I298" s="25">
        <f t="shared" si="58"/>
        <v>9.8294129862277948E-3</v>
      </c>
      <c r="J298" s="25">
        <f t="shared" si="53"/>
        <v>4.6911767407636022E-2</v>
      </c>
      <c r="K298" s="25">
        <f t="shared" si="54"/>
        <v>0.10927683033888667</v>
      </c>
      <c r="L298" s="25">
        <f t="shared" si="55"/>
        <v>7.0252290009925914E-3</v>
      </c>
      <c r="M298" s="25">
        <f t="shared" si="56"/>
        <v>0</v>
      </c>
      <c r="N298" s="25">
        <f t="shared" si="57"/>
        <v>0</v>
      </c>
    </row>
    <row r="299" spans="1:14">
      <c r="A299" s="2" t="s">
        <v>33</v>
      </c>
      <c r="B299" s="2">
        <v>2006</v>
      </c>
      <c r="C299" s="6">
        <v>1.0954295693462306</v>
      </c>
      <c r="D299" s="6">
        <v>4.9405826137645539</v>
      </c>
      <c r="E299" s="6">
        <v>10.630753779857907</v>
      </c>
      <c r="F299" s="6">
        <v>0.61231898759566561</v>
      </c>
      <c r="I299" s="25">
        <f t="shared" si="58"/>
        <v>1.0954295693462306E-2</v>
      </c>
      <c r="J299" s="25">
        <f t="shared" si="53"/>
        <v>4.9405826137645541E-2</v>
      </c>
      <c r="K299" s="25">
        <f t="shared" si="54"/>
        <v>0.10630753779857907</v>
      </c>
      <c r="L299" s="25">
        <f t="shared" si="55"/>
        <v>6.1231898759566564E-3</v>
      </c>
      <c r="M299" s="25">
        <f t="shared" si="56"/>
        <v>0</v>
      </c>
      <c r="N299" s="25">
        <f t="shared" si="57"/>
        <v>0</v>
      </c>
    </row>
    <row r="300" spans="1:14">
      <c r="A300" s="2" t="s">
        <v>33</v>
      </c>
      <c r="B300" s="2">
        <v>2007</v>
      </c>
      <c r="C300" s="6">
        <v>1.0954295693462306</v>
      </c>
      <c r="D300" s="6">
        <v>4.9405826137645539</v>
      </c>
      <c r="E300" s="6">
        <v>10.630753779857907</v>
      </c>
      <c r="F300" s="6">
        <v>0.61231898759566561</v>
      </c>
      <c r="I300" s="25">
        <f t="shared" si="58"/>
        <v>1.0954295693462306E-2</v>
      </c>
      <c r="J300" s="25">
        <f t="shared" si="53"/>
        <v>4.9405826137645541E-2</v>
      </c>
      <c r="K300" s="25">
        <f t="shared" si="54"/>
        <v>0.10630753779857907</v>
      </c>
      <c r="L300" s="25">
        <f t="shared" si="55"/>
        <v>6.1231898759566564E-3</v>
      </c>
      <c r="M300" s="25">
        <f t="shared" si="56"/>
        <v>0</v>
      </c>
      <c r="N300" s="25">
        <f t="shared" si="57"/>
        <v>0</v>
      </c>
    </row>
    <row r="301" spans="1:14">
      <c r="A301" s="2" t="s">
        <v>33</v>
      </c>
      <c r="B301" s="2">
        <v>2008</v>
      </c>
      <c r="C301" s="6">
        <v>1.0954295693462306</v>
      </c>
      <c r="D301" s="6">
        <v>4.9405826137645539</v>
      </c>
      <c r="E301" s="6">
        <v>10.630753779857907</v>
      </c>
      <c r="F301" s="6">
        <v>0.61231898759566561</v>
      </c>
      <c r="I301" s="25">
        <f t="shared" si="58"/>
        <v>1.0954295693462306E-2</v>
      </c>
      <c r="J301" s="25">
        <f t="shared" si="53"/>
        <v>4.9405826137645541E-2</v>
      </c>
      <c r="K301" s="25">
        <f t="shared" si="54"/>
        <v>0.10630753779857907</v>
      </c>
      <c r="L301" s="25">
        <f t="shared" si="55"/>
        <v>6.1231898759566564E-3</v>
      </c>
      <c r="M301" s="25">
        <f t="shared" si="56"/>
        <v>0</v>
      </c>
      <c r="N301" s="25">
        <f t="shared" si="57"/>
        <v>0</v>
      </c>
    </row>
    <row r="303" spans="1:14">
      <c r="A303" s="2" t="s">
        <v>34</v>
      </c>
      <c r="B303" s="2">
        <v>1980</v>
      </c>
      <c r="C303" s="6">
        <v>6.633931683209518E-2</v>
      </c>
      <c r="D303" s="6">
        <v>5.0895986423935469</v>
      </c>
      <c r="E303" s="6">
        <v>15.375176394375096</v>
      </c>
      <c r="F303" s="6">
        <v>0.91943622561341065</v>
      </c>
      <c r="I303" s="25">
        <f t="shared" si="58"/>
        <v>6.6339316832095176E-4</v>
      </c>
      <c r="J303" s="25">
        <f t="shared" si="53"/>
        <v>5.0895986423935467E-2</v>
      </c>
      <c r="K303" s="25">
        <f t="shared" si="54"/>
        <v>0.15375176394375095</v>
      </c>
      <c r="L303" s="25">
        <f t="shared" si="55"/>
        <v>9.1943622561341063E-3</v>
      </c>
      <c r="M303" s="25">
        <f t="shared" si="56"/>
        <v>0</v>
      </c>
      <c r="N303" s="25">
        <f t="shared" si="57"/>
        <v>0</v>
      </c>
    </row>
    <row r="304" spans="1:14">
      <c r="A304" s="2" t="s">
        <v>34</v>
      </c>
      <c r="B304" s="2">
        <v>1981</v>
      </c>
      <c r="C304" s="6">
        <v>0.16339214030850338</v>
      </c>
      <c r="D304" s="6">
        <v>5.2003059154355755</v>
      </c>
      <c r="E304" s="6">
        <v>14.973642649669806</v>
      </c>
      <c r="F304" s="6">
        <v>0.79390588045000277</v>
      </c>
      <c r="I304" s="25">
        <f t="shared" si="58"/>
        <v>1.6339214030850339E-3</v>
      </c>
      <c r="J304" s="25">
        <f t="shared" ref="J304:J331" si="59">D304/100</f>
        <v>5.2003059154355755E-2</v>
      </c>
      <c r="K304" s="25">
        <f t="shared" ref="K304:K331" si="60">E304/100</f>
        <v>0.14973642649669805</v>
      </c>
      <c r="L304" s="25">
        <f t="shared" ref="L304:L331" si="61">F304/100</f>
        <v>7.9390588045000279E-3</v>
      </c>
      <c r="M304" s="25">
        <f t="shared" ref="M304:M331" si="62">G304/100</f>
        <v>0</v>
      </c>
      <c r="N304" s="25">
        <f t="shared" ref="N304:N331" si="63">H304/100</f>
        <v>0</v>
      </c>
    </row>
    <row r="305" spans="1:14">
      <c r="A305" s="2" t="s">
        <v>34</v>
      </c>
      <c r="B305" s="2">
        <v>1982</v>
      </c>
      <c r="C305" s="6">
        <v>0.15799614913322937</v>
      </c>
      <c r="D305" s="6">
        <v>6.2451482823361815</v>
      </c>
      <c r="E305" s="6">
        <v>14.962677198462979</v>
      </c>
      <c r="F305" s="6">
        <v>0.88788201519655696</v>
      </c>
      <c r="I305" s="25">
        <f t="shared" si="58"/>
        <v>1.5799614913322938E-3</v>
      </c>
      <c r="J305" s="25">
        <f t="shared" si="59"/>
        <v>6.2451482823361812E-2</v>
      </c>
      <c r="K305" s="25">
        <f t="shared" si="60"/>
        <v>0.14962677198462979</v>
      </c>
      <c r="L305" s="25">
        <f t="shared" si="61"/>
        <v>8.8788201519655694E-3</v>
      </c>
      <c r="M305" s="25">
        <f t="shared" si="62"/>
        <v>0</v>
      </c>
      <c r="N305" s="25">
        <f t="shared" si="63"/>
        <v>0</v>
      </c>
    </row>
    <row r="306" spans="1:14">
      <c r="A306" s="2" t="s">
        <v>34</v>
      </c>
      <c r="B306" s="2">
        <v>1983</v>
      </c>
      <c r="C306" s="6">
        <v>0.36607854394107503</v>
      </c>
      <c r="D306" s="6">
        <v>5.9585798285989346</v>
      </c>
      <c r="E306" s="6">
        <v>14.721270038779387</v>
      </c>
      <c r="F306" s="6">
        <v>1.0055336491545037</v>
      </c>
      <c r="I306" s="25">
        <f t="shared" si="58"/>
        <v>3.6607854394107501E-3</v>
      </c>
      <c r="J306" s="25">
        <f t="shared" si="59"/>
        <v>5.9585798285989346E-2</v>
      </c>
      <c r="K306" s="25">
        <f t="shared" si="60"/>
        <v>0.14721270038779388</v>
      </c>
      <c r="L306" s="25">
        <f t="shared" si="61"/>
        <v>1.0055336491545037E-2</v>
      </c>
      <c r="M306" s="25">
        <f t="shared" si="62"/>
        <v>0</v>
      </c>
      <c r="N306" s="25">
        <f t="shared" si="63"/>
        <v>0</v>
      </c>
    </row>
    <row r="307" spans="1:14">
      <c r="A307" s="2" t="s">
        <v>34</v>
      </c>
      <c r="B307" s="2">
        <v>1984</v>
      </c>
      <c r="C307" s="6">
        <v>0.2843674817158342</v>
      </c>
      <c r="D307" s="6">
        <v>8.2345227841699487</v>
      </c>
      <c r="E307" s="6">
        <v>15.524295850097724</v>
      </c>
      <c r="F307" s="6">
        <v>0.97778419212110146</v>
      </c>
      <c r="I307" s="25">
        <f t="shared" si="58"/>
        <v>2.8436748171583419E-3</v>
      </c>
      <c r="J307" s="25">
        <f t="shared" si="59"/>
        <v>8.2345227841699481E-2</v>
      </c>
      <c r="K307" s="25">
        <f t="shared" si="60"/>
        <v>0.15524295850097725</v>
      </c>
      <c r="L307" s="25">
        <f t="shared" si="61"/>
        <v>9.7778419212110144E-3</v>
      </c>
      <c r="M307" s="25">
        <f t="shared" si="62"/>
        <v>0</v>
      </c>
      <c r="N307" s="25">
        <f t="shared" si="63"/>
        <v>0</v>
      </c>
    </row>
    <row r="308" spans="1:14">
      <c r="A308" s="2" t="s">
        <v>34</v>
      </c>
      <c r="B308" s="2">
        <v>1985</v>
      </c>
      <c r="C308" s="6">
        <v>0.21852722634592603</v>
      </c>
      <c r="D308" s="6">
        <v>9.1376506637831447</v>
      </c>
      <c r="E308" s="6">
        <v>14.544282237893016</v>
      </c>
      <c r="F308" s="6">
        <v>0.73318785727186053</v>
      </c>
      <c r="I308" s="25">
        <f t="shared" si="58"/>
        <v>2.1852722634592603E-3</v>
      </c>
      <c r="J308" s="25">
        <f t="shared" si="59"/>
        <v>9.1376506637831451E-2</v>
      </c>
      <c r="K308" s="25">
        <f t="shared" si="60"/>
        <v>0.14544282237893016</v>
      </c>
      <c r="L308" s="25">
        <f t="shared" si="61"/>
        <v>7.3318785727186052E-3</v>
      </c>
      <c r="M308" s="25">
        <f t="shared" si="62"/>
        <v>0</v>
      </c>
      <c r="N308" s="25">
        <f t="shared" si="63"/>
        <v>0</v>
      </c>
    </row>
    <row r="309" spans="1:14">
      <c r="A309" s="2" t="s">
        <v>34</v>
      </c>
      <c r="B309" s="2">
        <v>1986</v>
      </c>
      <c r="C309" s="6">
        <v>0.32309874064744593</v>
      </c>
      <c r="D309" s="6">
        <v>7.0971137291358195</v>
      </c>
      <c r="E309" s="6">
        <v>14.364705827347613</v>
      </c>
      <c r="F309" s="6">
        <v>0.83422482653125407</v>
      </c>
      <c r="I309" s="25">
        <f t="shared" si="58"/>
        <v>3.2309874064744594E-3</v>
      </c>
      <c r="J309" s="25">
        <f t="shared" si="59"/>
        <v>7.0971137291358191E-2</v>
      </c>
      <c r="K309" s="25">
        <f t="shared" si="60"/>
        <v>0.14364705827347612</v>
      </c>
      <c r="L309" s="25">
        <f t="shared" si="61"/>
        <v>8.3422482653125411E-3</v>
      </c>
      <c r="M309" s="25">
        <f t="shared" si="62"/>
        <v>0</v>
      </c>
      <c r="N309" s="25">
        <f t="shared" si="63"/>
        <v>0</v>
      </c>
    </row>
    <row r="310" spans="1:14">
      <c r="A310" s="2" t="s">
        <v>34</v>
      </c>
      <c r="B310" s="2">
        <v>1987</v>
      </c>
      <c r="C310" s="6">
        <v>0.23787151082001989</v>
      </c>
      <c r="D310" s="6">
        <v>6.3685709923241092</v>
      </c>
      <c r="E310" s="6">
        <v>13.804318342303052</v>
      </c>
      <c r="F310" s="6">
        <v>0.70591022313930429</v>
      </c>
      <c r="I310" s="25">
        <f t="shared" si="58"/>
        <v>2.3787151082001988E-3</v>
      </c>
      <c r="J310" s="25">
        <f t="shared" si="59"/>
        <v>6.3685709923241088E-2</v>
      </c>
      <c r="K310" s="25">
        <f t="shared" si="60"/>
        <v>0.13804318342303051</v>
      </c>
      <c r="L310" s="25">
        <f t="shared" si="61"/>
        <v>7.059102231393043E-3</v>
      </c>
      <c r="M310" s="25">
        <f t="shared" si="62"/>
        <v>0</v>
      </c>
      <c r="N310" s="25">
        <f t="shared" si="63"/>
        <v>0</v>
      </c>
    </row>
    <row r="311" spans="1:14">
      <c r="A311" s="2" t="s">
        <v>34</v>
      </c>
      <c r="B311" s="2">
        <v>1988</v>
      </c>
      <c r="C311" s="6">
        <v>0.29938071625675594</v>
      </c>
      <c r="D311" s="6">
        <v>5.69561092613284</v>
      </c>
      <c r="E311" s="6">
        <v>14.088869902941733</v>
      </c>
      <c r="F311" s="6">
        <v>0.72993090333224064</v>
      </c>
      <c r="I311" s="25">
        <f t="shared" si="58"/>
        <v>2.9938071625675595E-3</v>
      </c>
      <c r="J311" s="25">
        <f t="shared" si="59"/>
        <v>5.6956109261328401E-2</v>
      </c>
      <c r="K311" s="25">
        <f t="shared" si="60"/>
        <v>0.14088869902941734</v>
      </c>
      <c r="L311" s="25">
        <f t="shared" si="61"/>
        <v>7.2993090333224068E-3</v>
      </c>
      <c r="M311" s="25">
        <f t="shared" si="62"/>
        <v>0</v>
      </c>
      <c r="N311" s="25">
        <f t="shared" si="63"/>
        <v>0</v>
      </c>
    </row>
    <row r="312" spans="1:14">
      <c r="A312" s="2" t="s">
        <v>34</v>
      </c>
      <c r="B312" s="2">
        <v>1989</v>
      </c>
      <c r="C312" s="6">
        <v>0.16792177969297037</v>
      </c>
      <c r="D312" s="6">
        <v>5.8907175365964379</v>
      </c>
      <c r="E312" s="6">
        <v>12.288235793576028</v>
      </c>
      <c r="F312" s="6">
        <v>1.1649242232915087</v>
      </c>
      <c r="I312" s="25">
        <f t="shared" si="58"/>
        <v>1.6792177969297036E-3</v>
      </c>
      <c r="J312" s="25">
        <f t="shared" si="59"/>
        <v>5.8907175365964376E-2</v>
      </c>
      <c r="K312" s="25">
        <f t="shared" si="60"/>
        <v>0.12288235793576029</v>
      </c>
      <c r="L312" s="25">
        <f t="shared" si="61"/>
        <v>1.1649242232915087E-2</v>
      </c>
      <c r="M312" s="25">
        <f t="shared" si="62"/>
        <v>0</v>
      </c>
      <c r="N312" s="25">
        <f t="shared" si="63"/>
        <v>0</v>
      </c>
    </row>
    <row r="313" spans="1:14">
      <c r="A313" s="2" t="s">
        <v>34</v>
      </c>
      <c r="B313" s="2">
        <v>1990</v>
      </c>
      <c r="C313" s="6">
        <v>0.22139226607323478</v>
      </c>
      <c r="D313" s="6">
        <v>4.8586765190708929</v>
      </c>
      <c r="E313" s="6">
        <v>11.853396760241081</v>
      </c>
      <c r="F313" s="6">
        <v>1.1331555176062758</v>
      </c>
      <c r="I313" s="25">
        <f t="shared" si="58"/>
        <v>2.2139226607323479E-3</v>
      </c>
      <c r="J313" s="25">
        <f t="shared" si="59"/>
        <v>4.8586765190708932E-2</v>
      </c>
      <c r="K313" s="25">
        <f t="shared" si="60"/>
        <v>0.11853396760241081</v>
      </c>
      <c r="L313" s="25">
        <f t="shared" si="61"/>
        <v>1.1331555176062758E-2</v>
      </c>
      <c r="M313" s="25">
        <f t="shared" si="62"/>
        <v>0</v>
      </c>
      <c r="N313" s="25">
        <f t="shared" si="63"/>
        <v>0</v>
      </c>
    </row>
    <row r="314" spans="1:14">
      <c r="A314" s="2" t="s">
        <v>34</v>
      </c>
      <c r="B314" s="2">
        <v>1991</v>
      </c>
      <c r="C314" s="6">
        <v>0.18150012448074612</v>
      </c>
      <c r="D314" s="6">
        <v>3.9268581004748282</v>
      </c>
      <c r="E314" s="6">
        <v>10.175988768535927</v>
      </c>
      <c r="F314" s="6">
        <v>0.88410725209745866</v>
      </c>
      <c r="I314" s="25">
        <f t="shared" si="58"/>
        <v>1.8150012448074613E-3</v>
      </c>
      <c r="J314" s="25">
        <f t="shared" si="59"/>
        <v>3.9268581004748282E-2</v>
      </c>
      <c r="K314" s="25">
        <f t="shared" si="60"/>
        <v>0.10175988768535926</v>
      </c>
      <c r="L314" s="25">
        <f t="shared" si="61"/>
        <v>8.8410725209745866E-3</v>
      </c>
      <c r="M314" s="25">
        <f t="shared" si="62"/>
        <v>0</v>
      </c>
      <c r="N314" s="25">
        <f t="shared" si="63"/>
        <v>0</v>
      </c>
    </row>
    <row r="315" spans="1:14">
      <c r="A315" s="2" t="s">
        <v>34</v>
      </c>
      <c r="B315" s="2">
        <v>1992</v>
      </c>
      <c r="C315" s="6">
        <v>0.1009370384098533</v>
      </c>
      <c r="D315" s="6">
        <v>3.5566180325489025</v>
      </c>
      <c r="E315" s="6">
        <v>10.437004282782976</v>
      </c>
      <c r="F315" s="6">
        <v>0.81412118467656025</v>
      </c>
      <c r="I315" s="25">
        <f t="shared" si="58"/>
        <v>1.009370384098533E-3</v>
      </c>
      <c r="J315" s="25">
        <f t="shared" si="59"/>
        <v>3.5566180325489027E-2</v>
      </c>
      <c r="K315" s="25">
        <f t="shared" si="60"/>
        <v>0.10437004282782976</v>
      </c>
      <c r="L315" s="25">
        <f t="shared" si="61"/>
        <v>8.1412118467656027E-3</v>
      </c>
      <c r="M315" s="25">
        <f t="shared" si="62"/>
        <v>0</v>
      </c>
      <c r="N315" s="25">
        <f t="shared" si="63"/>
        <v>0</v>
      </c>
    </row>
    <row r="316" spans="1:14">
      <c r="A316" s="2" t="s">
        <v>34</v>
      </c>
      <c r="B316" s="2">
        <v>1993</v>
      </c>
      <c r="C316" s="6">
        <v>0.19523355698900322</v>
      </c>
      <c r="D316" s="6">
        <v>4.497821232176241</v>
      </c>
      <c r="E316" s="6">
        <v>16.51693306195731</v>
      </c>
      <c r="F316" s="6">
        <v>0.80402287604498435</v>
      </c>
      <c r="I316" s="25">
        <f t="shared" si="58"/>
        <v>1.9523355698900322E-3</v>
      </c>
      <c r="J316" s="25">
        <f t="shared" si="59"/>
        <v>4.4978212321762412E-2</v>
      </c>
      <c r="K316" s="25">
        <f t="shared" si="60"/>
        <v>0.16516933061957309</v>
      </c>
      <c r="L316" s="25">
        <f t="shared" si="61"/>
        <v>8.0402287604498437E-3</v>
      </c>
      <c r="M316" s="25">
        <f t="shared" si="62"/>
        <v>0</v>
      </c>
      <c r="N316" s="25">
        <f t="shared" si="63"/>
        <v>0</v>
      </c>
    </row>
    <row r="317" spans="1:14">
      <c r="A317" s="2" t="s">
        <v>34</v>
      </c>
      <c r="B317" s="2">
        <v>1994</v>
      </c>
      <c r="C317" s="6">
        <v>9.880805918933841E-2</v>
      </c>
      <c r="D317" s="6">
        <v>5.0880804726490769</v>
      </c>
      <c r="E317" s="6">
        <v>10.876868179453655</v>
      </c>
      <c r="F317" s="6">
        <v>0.82458387245928266</v>
      </c>
      <c r="I317" s="25">
        <f t="shared" si="58"/>
        <v>9.8808059189338404E-4</v>
      </c>
      <c r="J317" s="25">
        <f t="shared" si="59"/>
        <v>5.0880804726490772E-2</v>
      </c>
      <c r="K317" s="25">
        <f t="shared" si="60"/>
        <v>0.10876868179453655</v>
      </c>
      <c r="L317" s="25">
        <f t="shared" si="61"/>
        <v>8.2458387245928268E-3</v>
      </c>
      <c r="M317" s="25">
        <f t="shared" si="62"/>
        <v>0</v>
      </c>
      <c r="N317" s="25">
        <f t="shared" si="63"/>
        <v>0</v>
      </c>
    </row>
    <row r="318" spans="1:14">
      <c r="A318" s="2" t="s">
        <v>34</v>
      </c>
      <c r="B318" s="2">
        <v>1995</v>
      </c>
      <c r="C318" s="6">
        <v>0.14436465896649403</v>
      </c>
      <c r="D318" s="6">
        <v>4.7591191494048273</v>
      </c>
      <c r="E318" s="6">
        <v>10.478469062334122</v>
      </c>
      <c r="F318" s="6">
        <v>0.78424645668662718</v>
      </c>
      <c r="I318" s="25">
        <f t="shared" si="58"/>
        <v>1.4436465896649404E-3</v>
      </c>
      <c r="J318" s="25">
        <f t="shared" si="59"/>
        <v>4.7591191494048272E-2</v>
      </c>
      <c r="K318" s="25">
        <f t="shared" si="60"/>
        <v>0.10478469062334123</v>
      </c>
      <c r="L318" s="25">
        <f t="shared" si="61"/>
        <v>7.8424645668662713E-3</v>
      </c>
      <c r="M318" s="25">
        <f t="shared" si="62"/>
        <v>0</v>
      </c>
      <c r="N318" s="25">
        <f t="shared" si="63"/>
        <v>0</v>
      </c>
    </row>
    <row r="319" spans="1:14">
      <c r="A319" s="2" t="s">
        <v>34</v>
      </c>
      <c r="B319" s="2">
        <v>1996</v>
      </c>
      <c r="C319" s="6">
        <v>0.13959911277367237</v>
      </c>
      <c r="D319" s="6">
        <v>4.6070861759210056</v>
      </c>
      <c r="E319" s="6">
        <v>10.635860739783082</v>
      </c>
      <c r="F319" s="6">
        <v>0.70642133356289749</v>
      </c>
      <c r="I319" s="25">
        <f t="shared" si="58"/>
        <v>1.3959911277367238E-3</v>
      </c>
      <c r="J319" s="25">
        <f t="shared" si="59"/>
        <v>4.6070861759210054E-2</v>
      </c>
      <c r="K319" s="25">
        <f t="shared" si="60"/>
        <v>0.10635860739783082</v>
      </c>
      <c r="L319" s="25">
        <f t="shared" si="61"/>
        <v>7.0642133356289749E-3</v>
      </c>
      <c r="M319" s="25">
        <f t="shared" si="62"/>
        <v>0</v>
      </c>
      <c r="N319" s="25">
        <f t="shared" si="63"/>
        <v>0</v>
      </c>
    </row>
    <row r="320" spans="1:14">
      <c r="A320" s="2" t="s">
        <v>34</v>
      </c>
      <c r="B320" s="2">
        <v>1997</v>
      </c>
      <c r="C320" s="6">
        <v>0.19828897257100223</v>
      </c>
      <c r="D320" s="6">
        <v>4.7796584753290539</v>
      </c>
      <c r="E320" s="6">
        <v>11.967068235288673</v>
      </c>
      <c r="F320" s="6">
        <v>0.61752647493383828</v>
      </c>
      <c r="I320" s="25">
        <f t="shared" si="58"/>
        <v>1.9828897257100223E-3</v>
      </c>
      <c r="J320" s="25">
        <f t="shared" si="59"/>
        <v>4.7796584753290537E-2</v>
      </c>
      <c r="K320" s="25">
        <f t="shared" si="60"/>
        <v>0.11967068235288673</v>
      </c>
      <c r="L320" s="25">
        <f t="shared" si="61"/>
        <v>6.1752647493383828E-3</v>
      </c>
      <c r="M320" s="25">
        <f t="shared" si="62"/>
        <v>0</v>
      </c>
      <c r="N320" s="25">
        <f t="shared" si="63"/>
        <v>0</v>
      </c>
    </row>
    <row r="321" spans="1:14">
      <c r="A321" s="2" t="s">
        <v>34</v>
      </c>
      <c r="B321" s="2">
        <v>1998</v>
      </c>
      <c r="C321" s="6">
        <v>8.1241371500169884E-2</v>
      </c>
      <c r="D321" s="6">
        <v>5.1817432195063304</v>
      </c>
      <c r="E321" s="6">
        <v>12.260509029518659</v>
      </c>
      <c r="F321" s="6">
        <v>0.51114561054783603</v>
      </c>
      <c r="I321" s="25">
        <f t="shared" si="58"/>
        <v>8.124137150016988E-4</v>
      </c>
      <c r="J321" s="25">
        <f t="shared" si="59"/>
        <v>5.1817432195063302E-2</v>
      </c>
      <c r="K321" s="25">
        <f t="shared" si="60"/>
        <v>0.12260509029518658</v>
      </c>
      <c r="L321" s="25">
        <f t="shared" si="61"/>
        <v>5.1114561054783599E-3</v>
      </c>
      <c r="M321" s="25">
        <f t="shared" si="62"/>
        <v>0</v>
      </c>
      <c r="N321" s="25">
        <f t="shared" si="63"/>
        <v>0</v>
      </c>
    </row>
    <row r="322" spans="1:14">
      <c r="A322" s="2" t="s">
        <v>34</v>
      </c>
      <c r="B322" s="2">
        <v>1999</v>
      </c>
      <c r="C322" s="6">
        <v>0.13241194254085531</v>
      </c>
      <c r="D322" s="6">
        <v>5.464791201913747</v>
      </c>
      <c r="E322" s="6">
        <v>12.204381776278471</v>
      </c>
      <c r="F322" s="6">
        <v>0.47530252509050225</v>
      </c>
      <c r="I322" s="25">
        <f t="shared" si="58"/>
        <v>1.3241194254085531E-3</v>
      </c>
      <c r="J322" s="25">
        <f t="shared" si="59"/>
        <v>5.4647912019137469E-2</v>
      </c>
      <c r="K322" s="25">
        <f t="shared" si="60"/>
        <v>0.12204381776278471</v>
      </c>
      <c r="L322" s="25">
        <f t="shared" si="61"/>
        <v>4.7530252509050226E-3</v>
      </c>
      <c r="M322" s="25">
        <f t="shared" si="62"/>
        <v>0</v>
      </c>
      <c r="N322" s="25">
        <f t="shared" si="63"/>
        <v>0</v>
      </c>
    </row>
    <row r="323" spans="1:14">
      <c r="A323" s="2" t="s">
        <v>34</v>
      </c>
      <c r="B323" s="2">
        <v>2000</v>
      </c>
      <c r="C323" s="6">
        <v>0.1998046695067314</v>
      </c>
      <c r="D323" s="6">
        <v>6.3956402681334525</v>
      </c>
      <c r="E323" s="6">
        <v>10.612196044749963</v>
      </c>
      <c r="F323" s="6">
        <v>0.49245865188570492</v>
      </c>
      <c r="I323" s="25">
        <f t="shared" si="58"/>
        <v>1.9980466950673139E-3</v>
      </c>
      <c r="J323" s="25">
        <f t="shared" si="59"/>
        <v>6.3956402681334526E-2</v>
      </c>
      <c r="K323" s="25">
        <f t="shared" si="60"/>
        <v>0.10612196044749962</v>
      </c>
      <c r="L323" s="25">
        <f t="shared" si="61"/>
        <v>4.9245865188570492E-3</v>
      </c>
      <c r="M323" s="25">
        <f t="shared" si="62"/>
        <v>0</v>
      </c>
      <c r="N323" s="25">
        <f t="shared" si="63"/>
        <v>0</v>
      </c>
    </row>
    <row r="324" spans="1:14">
      <c r="A324" s="2" t="s">
        <v>34</v>
      </c>
      <c r="B324" s="2">
        <v>2001</v>
      </c>
      <c r="C324" s="6">
        <v>0.22331841339264016</v>
      </c>
      <c r="D324" s="6">
        <v>6.1323189671337861</v>
      </c>
      <c r="E324" s="6">
        <v>9.8295231175030047</v>
      </c>
      <c r="F324" s="6">
        <v>0.46463798621394503</v>
      </c>
      <c r="I324" s="25">
        <f t="shared" si="58"/>
        <v>2.2331841339264017E-3</v>
      </c>
      <c r="J324" s="25">
        <f t="shared" si="59"/>
        <v>6.132318967133786E-2</v>
      </c>
      <c r="K324" s="25">
        <f t="shared" si="60"/>
        <v>9.8295231175030043E-2</v>
      </c>
      <c r="L324" s="25">
        <f t="shared" si="61"/>
        <v>4.6463798621394501E-3</v>
      </c>
      <c r="M324" s="25">
        <f t="shared" si="62"/>
        <v>0</v>
      </c>
      <c r="N324" s="25">
        <f t="shared" si="63"/>
        <v>0</v>
      </c>
    </row>
    <row r="325" spans="1:14">
      <c r="A325" s="2" t="s">
        <v>34</v>
      </c>
      <c r="B325" s="2">
        <v>2002</v>
      </c>
      <c r="C325" s="6">
        <v>0.29397621003142349</v>
      </c>
      <c r="D325" s="6">
        <v>6.0851086037936382</v>
      </c>
      <c r="E325" s="6">
        <v>9.934663850387853</v>
      </c>
      <c r="F325" s="6">
        <v>0.44123001693448488</v>
      </c>
      <c r="I325" s="25">
        <f t="shared" si="58"/>
        <v>2.9397621003142351E-3</v>
      </c>
      <c r="J325" s="25">
        <f t="shared" si="59"/>
        <v>6.0851086037936382E-2</v>
      </c>
      <c r="K325" s="25">
        <f t="shared" si="60"/>
        <v>9.9346638503878537E-2</v>
      </c>
      <c r="L325" s="25">
        <f t="shared" si="61"/>
        <v>4.412300169344849E-3</v>
      </c>
      <c r="M325" s="25">
        <f t="shared" si="62"/>
        <v>0</v>
      </c>
      <c r="N325" s="25">
        <f t="shared" si="63"/>
        <v>0</v>
      </c>
    </row>
    <row r="326" spans="1:14">
      <c r="A326" s="2" t="s">
        <v>34</v>
      </c>
      <c r="B326" s="2">
        <v>2003</v>
      </c>
      <c r="C326" s="6">
        <v>0.53281471737523134</v>
      </c>
      <c r="D326" s="6">
        <v>5.9894658700005605</v>
      </c>
      <c r="E326" s="6">
        <v>10.284064704587651</v>
      </c>
      <c r="F326" s="6">
        <v>0.42863907199728912</v>
      </c>
      <c r="I326" s="25">
        <f t="shared" si="58"/>
        <v>5.328147173752313E-3</v>
      </c>
      <c r="J326" s="25">
        <f t="shared" si="59"/>
        <v>5.9894658700005605E-2</v>
      </c>
      <c r="K326" s="25">
        <f t="shared" si="60"/>
        <v>0.10284064704587652</v>
      </c>
      <c r="L326" s="25">
        <f t="shared" si="61"/>
        <v>4.2863907199728914E-3</v>
      </c>
      <c r="M326" s="25">
        <f t="shared" si="62"/>
        <v>0</v>
      </c>
      <c r="N326" s="25">
        <f t="shared" si="63"/>
        <v>0</v>
      </c>
    </row>
    <row r="327" spans="1:14">
      <c r="A327" s="2" t="s">
        <v>34</v>
      </c>
      <c r="B327" s="2">
        <v>2004</v>
      </c>
      <c r="C327" s="6">
        <v>0.35144110130059542</v>
      </c>
      <c r="D327" s="6">
        <v>5.9742605906802826</v>
      </c>
      <c r="E327" s="6">
        <v>9.7032436200160106</v>
      </c>
      <c r="F327" s="6">
        <v>0.43120112652713338</v>
      </c>
      <c r="I327" s="25">
        <f t="shared" si="58"/>
        <v>3.5144110130059542E-3</v>
      </c>
      <c r="J327" s="25">
        <f t="shared" si="59"/>
        <v>5.9742605906802825E-2</v>
      </c>
      <c r="K327" s="25">
        <f t="shared" si="60"/>
        <v>9.703243620016011E-2</v>
      </c>
      <c r="L327" s="25">
        <f t="shared" si="61"/>
        <v>4.3120112652713337E-3</v>
      </c>
      <c r="M327" s="25">
        <f t="shared" si="62"/>
        <v>0</v>
      </c>
      <c r="N327" s="25">
        <f t="shared" si="63"/>
        <v>0</v>
      </c>
    </row>
    <row r="328" spans="1:14">
      <c r="A328" s="2" t="s">
        <v>34</v>
      </c>
      <c r="B328" s="2">
        <v>2005</v>
      </c>
      <c r="C328" s="6">
        <v>0.55024027922972774</v>
      </c>
      <c r="D328" s="6">
        <v>5.6778756680554894</v>
      </c>
      <c r="E328" s="6">
        <v>8.235482621884886</v>
      </c>
      <c r="F328" s="6">
        <v>0.410338587717752</v>
      </c>
      <c r="I328" s="25">
        <f t="shared" si="58"/>
        <v>5.5024027922972773E-3</v>
      </c>
      <c r="J328" s="25">
        <f t="shared" si="59"/>
        <v>5.6778756680554897E-2</v>
      </c>
      <c r="K328" s="25">
        <f t="shared" si="60"/>
        <v>8.2354826218848862E-2</v>
      </c>
      <c r="L328" s="25">
        <f t="shared" si="61"/>
        <v>4.10338587717752E-3</v>
      </c>
      <c r="M328" s="25">
        <f t="shared" si="62"/>
        <v>0</v>
      </c>
      <c r="N328" s="25">
        <f t="shared" si="63"/>
        <v>0</v>
      </c>
    </row>
    <row r="329" spans="1:14">
      <c r="A329" s="2" t="s">
        <v>34</v>
      </c>
      <c r="B329" s="2">
        <v>2006</v>
      </c>
      <c r="C329" s="6">
        <v>0.61089578412167034</v>
      </c>
      <c r="D329" s="6">
        <v>6.53310684333709</v>
      </c>
      <c r="E329" s="6">
        <v>9.3103490332426624</v>
      </c>
      <c r="F329" s="6">
        <v>0.35111704868057436</v>
      </c>
      <c r="I329" s="25">
        <f t="shared" si="58"/>
        <v>6.108957841216703E-3</v>
      </c>
      <c r="J329" s="25">
        <f t="shared" si="59"/>
        <v>6.5331068433370901E-2</v>
      </c>
      <c r="K329" s="25">
        <f t="shared" si="60"/>
        <v>9.3103490332426625E-2</v>
      </c>
      <c r="L329" s="25">
        <f t="shared" si="61"/>
        <v>3.5111704868057438E-3</v>
      </c>
      <c r="M329" s="25">
        <f t="shared" si="62"/>
        <v>0</v>
      </c>
      <c r="N329" s="25">
        <f t="shared" si="63"/>
        <v>0</v>
      </c>
    </row>
    <row r="330" spans="1:14">
      <c r="A330" s="2" t="s">
        <v>34</v>
      </c>
      <c r="B330" s="2">
        <v>2007</v>
      </c>
      <c r="C330" s="6">
        <v>0.61089578412167034</v>
      </c>
      <c r="D330" s="6">
        <v>6.53310684333709</v>
      </c>
      <c r="E330" s="6">
        <v>9.3103490332426624</v>
      </c>
      <c r="F330" s="6">
        <v>0.35111704868057436</v>
      </c>
      <c r="I330" s="25">
        <f t="shared" si="58"/>
        <v>6.108957841216703E-3</v>
      </c>
      <c r="J330" s="25">
        <f t="shared" si="59"/>
        <v>6.5331068433370901E-2</v>
      </c>
      <c r="K330" s="25">
        <f t="shared" si="60"/>
        <v>9.3103490332426625E-2</v>
      </c>
      <c r="L330" s="25">
        <f t="shared" si="61"/>
        <v>3.5111704868057438E-3</v>
      </c>
      <c r="M330" s="25">
        <f t="shared" si="62"/>
        <v>0</v>
      </c>
      <c r="N330" s="25">
        <f t="shared" si="63"/>
        <v>0</v>
      </c>
    </row>
    <row r="331" spans="1:14">
      <c r="A331" s="2" t="s">
        <v>34</v>
      </c>
      <c r="B331" s="2">
        <v>2008</v>
      </c>
      <c r="C331" s="6">
        <v>0.61089578412167034</v>
      </c>
      <c r="D331" s="6">
        <v>6.53310684333709</v>
      </c>
      <c r="E331" s="6">
        <v>9.3103490332426624</v>
      </c>
      <c r="F331" s="6">
        <v>0.35111704868057436</v>
      </c>
      <c r="I331" s="25">
        <f t="shared" si="58"/>
        <v>6.108957841216703E-3</v>
      </c>
      <c r="J331" s="25">
        <f t="shared" si="59"/>
        <v>6.5331068433370901E-2</v>
      </c>
      <c r="K331" s="25">
        <f t="shared" si="60"/>
        <v>9.3103490332426625E-2</v>
      </c>
      <c r="L331" s="25">
        <f t="shared" si="61"/>
        <v>3.5111704868057438E-3</v>
      </c>
      <c r="M331" s="25">
        <f t="shared" si="62"/>
        <v>0</v>
      </c>
      <c r="N331" s="25">
        <f t="shared" si="63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111"/>
  <sheetViews>
    <sheetView tabSelected="1" topLeftCell="B1" zoomScale="80" zoomScaleNormal="80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P56" sqref="P56"/>
    </sheetView>
  </sheetViews>
  <sheetFormatPr baseColWidth="10" defaultColWidth="11.5703125" defaultRowHeight="12.75"/>
  <cols>
    <col min="1" max="1" width="0" style="30" hidden="1" customWidth="1"/>
    <col min="2" max="2" width="37.5703125" style="30" bestFit="1" customWidth="1"/>
    <col min="3" max="3" width="0" style="30" hidden="1" customWidth="1"/>
    <col min="4" max="4" width="13.85546875" style="32" customWidth="1"/>
    <col min="5" max="5" width="14.140625" style="30" customWidth="1"/>
    <col min="6" max="6" width="11.5703125" style="30"/>
    <col min="7" max="7" width="13.28515625" style="30" customWidth="1"/>
    <col min="8" max="12" width="11.5703125" style="30"/>
    <col min="13" max="13" width="11.5703125" style="88"/>
    <col min="14" max="14" width="18.7109375" style="30" bestFit="1" customWidth="1"/>
    <col min="15" max="16384" width="11.5703125" style="30"/>
  </cols>
  <sheetData>
    <row r="1" spans="1:14">
      <c r="B1" s="32" t="s">
        <v>94</v>
      </c>
      <c r="D1" s="30" t="s">
        <v>0</v>
      </c>
      <c r="E1" s="59" t="s">
        <v>95</v>
      </c>
      <c r="F1" s="59" t="s">
        <v>2</v>
      </c>
      <c r="G1" s="59" t="s">
        <v>100</v>
      </c>
      <c r="H1" s="30" t="s">
        <v>101</v>
      </c>
      <c r="I1" s="30" t="s">
        <v>102</v>
      </c>
      <c r="J1" s="30" t="s">
        <v>103</v>
      </c>
      <c r="K1" s="30" t="s">
        <v>104</v>
      </c>
      <c r="L1" s="30" t="s">
        <v>105</v>
      </c>
      <c r="M1" s="88" t="s">
        <v>31</v>
      </c>
      <c r="N1" s="97" t="s">
        <v>107</v>
      </c>
    </row>
    <row r="2" spans="1:14">
      <c r="A2" s="30" t="s">
        <v>0</v>
      </c>
      <c r="B2" s="30">
        <v>1982</v>
      </c>
      <c r="D2" s="31">
        <f>DESAJUSTEMENTS!AC2</f>
        <v>-0.13867648317004655</v>
      </c>
      <c r="E2" s="31">
        <f>DESAJUSTEMENTS!AC32</f>
        <v>0.112922324206247</v>
      </c>
      <c r="F2" s="31">
        <f>DESAJUSTEMENTS!AC62</f>
        <v>2.8509671241850235E-2</v>
      </c>
      <c r="G2" s="31">
        <f>DESAJUSTEMENTS!AH92</f>
        <v>0.60576365626666662</v>
      </c>
      <c r="H2" s="31">
        <f>DESAJUSTEMENTS!AH122</f>
        <v>0.31731177227656143</v>
      </c>
      <c r="I2" s="31">
        <f>DESAJUSTEMENTS!AH183</f>
        <v>-0.17848045308828039</v>
      </c>
      <c r="J2" s="31">
        <f>DESAJUSTEMENTS!AH249</f>
        <v>-0.13814361673773126</v>
      </c>
      <c r="K2" s="31">
        <f>DESAJUSTEMENTS!AH279</f>
        <v>5.3071079700849261E-2</v>
      </c>
      <c r="L2" s="31"/>
      <c r="M2" s="89">
        <f>DESAJUSTEMENTS!AC213</f>
        <v>0.10266176738311596</v>
      </c>
    </row>
    <row r="3" spans="1:14">
      <c r="A3" s="30" t="s">
        <v>0</v>
      </c>
      <c r="B3" s="30">
        <v>1983</v>
      </c>
      <c r="D3" s="31">
        <f>DESAJUSTEMENTS!AC3</f>
        <v>1.8295251138855499E-2</v>
      </c>
      <c r="E3" s="31">
        <f>DESAJUSTEMENTS!AC33</f>
        <v>8.026912048186241E-2</v>
      </c>
      <c r="F3" s="31">
        <f>DESAJUSTEMENTS!AC63</f>
        <v>0.16214346832377233</v>
      </c>
      <c r="G3" s="31">
        <f>DESAJUSTEMENTS!AH93</f>
        <v>0.90137150524593657</v>
      </c>
      <c r="H3" s="31">
        <f>DESAJUSTEMENTS!AH123</f>
        <v>0.27512241236346052</v>
      </c>
      <c r="I3" s="31">
        <f>DESAJUSTEMENTS!AH184</f>
        <v>-0.18892756239585459</v>
      </c>
      <c r="J3" s="31">
        <f>DESAJUSTEMENTS!AH250</f>
        <v>-5.7749628915535541E-2</v>
      </c>
      <c r="K3" s="31">
        <f>DESAJUSTEMENTS!AH280</f>
        <v>4.6275594138452107E-2</v>
      </c>
      <c r="L3" s="31">
        <f>DESAJUSTEMENTS!AH310</f>
        <v>8.8175727897832901E-2</v>
      </c>
      <c r="M3" s="89">
        <f>DESAJUSTEMENTS!AC214</f>
        <v>1.0164021514775327E-2</v>
      </c>
    </row>
    <row r="4" spans="1:14">
      <c r="A4" s="30" t="s">
        <v>0</v>
      </c>
      <c r="B4" s="30">
        <v>1984</v>
      </c>
      <c r="D4" s="31">
        <f>DESAJUSTEMENTS!AC4</f>
        <v>-2.3987700194604961E-2</v>
      </c>
      <c r="E4" s="31">
        <f>DESAJUSTEMENTS!AC34</f>
        <v>5.8687376806531556E-2</v>
      </c>
      <c r="F4" s="31">
        <f>DESAJUSTEMENTS!AC64</f>
        <v>1.5524833074259406E-2</v>
      </c>
      <c r="G4" s="31">
        <f>DESAJUSTEMENTS!AH94</f>
        <v>0.70736986725269768</v>
      </c>
      <c r="H4" s="31">
        <f>DESAJUSTEMENTS!AH124</f>
        <v>5.7106273943725264E-2</v>
      </c>
      <c r="I4" s="31">
        <f>DESAJUSTEMENTS!AH185</f>
        <v>-5.8018407390191054E-2</v>
      </c>
      <c r="J4" s="31">
        <f>DESAJUSTEMENTS!AH251</f>
        <v>-2.3091721270135906E-2</v>
      </c>
      <c r="K4" s="31">
        <f>DESAJUSTEMENTS!AH281</f>
        <v>8.9482473502671744E-2</v>
      </c>
      <c r="L4" s="31">
        <f>DESAJUSTEMENTS!AH311</f>
        <v>0.53633326704863848</v>
      </c>
      <c r="M4" s="89">
        <f>DESAJUSTEMENTS!AC215</f>
        <v>-5.4410591472329097E-3</v>
      </c>
    </row>
    <row r="5" spans="1:14">
      <c r="A5" s="30" t="s">
        <v>0</v>
      </c>
      <c r="B5" s="30">
        <v>1985</v>
      </c>
      <c r="D5" s="31">
        <f>DESAJUSTEMENTS!AC5</f>
        <v>-4.6583355939337497E-2</v>
      </c>
      <c r="E5" s="31">
        <f>DESAJUSTEMENTS!AC35</f>
        <v>9.9462139491270959E-2</v>
      </c>
      <c r="F5" s="31">
        <f>DESAJUSTEMENTS!AC65</f>
        <v>3.8066529026628088E-4</v>
      </c>
      <c r="G5" s="31">
        <f>DESAJUSTEMENTS!AH95</f>
        <v>0.60564432297738624</v>
      </c>
      <c r="H5" s="31">
        <f>DESAJUSTEMENTS!AH125</f>
        <v>6.8818934512008087E-2</v>
      </c>
      <c r="I5" s="31">
        <f>DESAJUSTEMENTS!AH186</f>
        <v>-0.15880346637945628</v>
      </c>
      <c r="J5" s="31">
        <f>DESAJUSTEMENTS!AH252</f>
        <v>1.3071925549816895E-3</v>
      </c>
      <c r="K5" s="31">
        <f>DESAJUSTEMENTS!AH282</f>
        <v>3.0841612805391518E-2</v>
      </c>
      <c r="L5" s="31">
        <f>DESAJUSTEMENTS!AH312</f>
        <v>0.743447141529884</v>
      </c>
      <c r="M5" s="89">
        <f>DESAJUSTEMENTS!AC216</f>
        <v>-0.37749668576159989</v>
      </c>
    </row>
    <row r="6" spans="1:14">
      <c r="A6" s="30" t="s">
        <v>0</v>
      </c>
      <c r="B6" s="30">
        <v>1986</v>
      </c>
      <c r="D6" s="31">
        <f>DESAJUSTEMENTS!AC6</f>
        <v>-3.5836737798802497E-2</v>
      </c>
      <c r="E6" s="31">
        <f>DESAJUSTEMENTS!AC36</f>
        <v>0.11339617772839852</v>
      </c>
      <c r="F6" s="31">
        <f>DESAJUSTEMENTS!AC66</f>
        <v>6.5105173067393371E-2</v>
      </c>
      <c r="G6" s="31">
        <f>DESAJUSTEMENTS!AH96</f>
        <v>0.52108177921314602</v>
      </c>
      <c r="H6" s="31">
        <f>DESAJUSTEMENTS!AH126</f>
        <v>3.4164201437306599E-2</v>
      </c>
      <c r="I6" s="31">
        <f>DESAJUSTEMENTS!AH187</f>
        <v>-0.1278349537773536</v>
      </c>
      <c r="J6" s="31">
        <f>DESAJUSTEMENTS!AH253</f>
        <v>8.3536688435445032E-3</v>
      </c>
      <c r="K6" s="31">
        <f>DESAJUSTEMENTS!AH283</f>
        <v>-7.1497143141792202E-2</v>
      </c>
      <c r="L6" s="31">
        <f>DESAJUSTEMENTS!AH313</f>
        <v>0.66534154076078134</v>
      </c>
      <c r="M6" s="89">
        <f>DESAJUSTEMENTS!AC217</f>
        <v>0.14832619140118203</v>
      </c>
    </row>
    <row r="7" spans="1:14">
      <c r="A7" s="30" t="s">
        <v>0</v>
      </c>
      <c r="B7" s="30">
        <v>1987</v>
      </c>
      <c r="D7" s="31">
        <f>DESAJUSTEMENTS!AC7</f>
        <v>-0.12826209192288268</v>
      </c>
      <c r="E7" s="31">
        <f>DESAJUSTEMENTS!AC37</f>
        <v>8.211001728458589E-2</v>
      </c>
      <c r="F7" s="31">
        <f>DESAJUSTEMENTS!AC67</f>
        <v>3.1860769538229229E-2</v>
      </c>
      <c r="G7" s="31">
        <f>DESAJUSTEMENTS!AH97</f>
        <v>0.40724369607282668</v>
      </c>
      <c r="H7" s="31"/>
      <c r="I7" s="31">
        <f>DESAJUSTEMENTS!AH188</f>
        <v>-0.17558671108847607</v>
      </c>
      <c r="J7" s="31">
        <f>DESAJUSTEMENTS!AH254</f>
        <v>6.6012570452532657E-2</v>
      </c>
      <c r="K7" s="31">
        <f>DESAJUSTEMENTS!AH284</f>
        <v>-9.57709863699297E-2</v>
      </c>
      <c r="L7" s="31">
        <f>DESAJUSTEMENTS!AH314</f>
        <v>0.47911711139404312</v>
      </c>
      <c r="M7" s="89">
        <f>DESAJUSTEMENTS!AC218</f>
        <v>4.1627631892900668E-2</v>
      </c>
    </row>
    <row r="8" spans="1:14">
      <c r="A8" s="30" t="s">
        <v>0</v>
      </c>
      <c r="B8" s="30">
        <v>1988</v>
      </c>
      <c r="D8" s="31">
        <f>DESAJUSTEMENTS!AC8</f>
        <v>-0.10988495161101548</v>
      </c>
      <c r="E8" s="31">
        <f>DESAJUSTEMENTS!AC38</f>
        <v>8.7152142061957705E-2</v>
      </c>
      <c r="F8" s="31">
        <f>DESAJUSTEMENTS!AC68</f>
        <v>-2.3603458818411461E-2</v>
      </c>
      <c r="G8" s="31">
        <f>DESAJUSTEMENTS!AH98</f>
        <v>0.17165306722742477</v>
      </c>
      <c r="H8" s="31">
        <f>DESAJUSTEMENTS!AH128</f>
        <v>-2.0983025477167121E-2</v>
      </c>
      <c r="I8" s="31">
        <f>DESAJUSTEMENTS!AH189</f>
        <v>-0.20227864265422166</v>
      </c>
      <c r="J8" s="31">
        <f>DESAJUSTEMENTS!AH255</f>
        <v>4.2477073620243271E-2</v>
      </c>
      <c r="K8" s="31">
        <f>DESAJUSTEMENTS!AH285</f>
        <v>-8.1345915876338271E-2</v>
      </c>
      <c r="L8" s="31">
        <f>DESAJUSTEMENTS!AH315</f>
        <v>0.10660675405326331</v>
      </c>
      <c r="M8" s="89">
        <f>DESAJUSTEMENTS!AC219</f>
        <v>0.13019324785133327</v>
      </c>
    </row>
    <row r="9" spans="1:14">
      <c r="A9" s="30" t="s">
        <v>0</v>
      </c>
      <c r="B9" s="30">
        <v>1989</v>
      </c>
      <c r="D9" s="31">
        <f>DESAJUSTEMENTS!AC9</f>
        <v>-6.1499871684316684E-2</v>
      </c>
      <c r="E9" s="31">
        <f>DESAJUSTEMENTS!AC39</f>
        <v>0.12128741516237136</v>
      </c>
      <c r="F9" s="31">
        <f>DESAJUSTEMENTS!AC69</f>
        <v>-5.3162589096769977E-2</v>
      </c>
      <c r="G9" s="31">
        <f>DESAJUSTEMENTS!AH99</f>
        <v>2.8716493891243907E-3</v>
      </c>
      <c r="H9" s="31">
        <f>DESAJUSTEMENTS!AH129</f>
        <v>4.2465735381489345E-2</v>
      </c>
      <c r="I9" s="31">
        <f>DESAJUSTEMENTS!AH190</f>
        <v>-0.36379856254509341</v>
      </c>
      <c r="J9" s="31">
        <f>DESAJUSTEMENTS!AH256</f>
        <v>1.5424162288536465E-2</v>
      </c>
      <c r="K9" s="31">
        <f>DESAJUSTEMENTS!AH286</f>
        <v>-3.0279024590184157E-2</v>
      </c>
      <c r="L9" s="31">
        <f>DESAJUSTEMENTS!AH316</f>
        <v>0.27138364862542042</v>
      </c>
      <c r="M9" s="89">
        <f>DESAJUSTEMENTS!AC220</f>
        <v>0.1513786547548939</v>
      </c>
    </row>
    <row r="10" spans="1:14">
      <c r="A10" s="30" t="s">
        <v>0</v>
      </c>
      <c r="B10" s="30">
        <v>1990</v>
      </c>
      <c r="D10" s="31">
        <f>DESAJUSTEMENTS!AC10</f>
        <v>-0.1321772762237704</v>
      </c>
      <c r="E10" s="31">
        <f>DESAJUSTEMENTS!AC40</f>
        <v>8.2583885212773114E-2</v>
      </c>
      <c r="F10" s="31">
        <f>DESAJUSTEMENTS!AC70</f>
        <v>-7.6643317341375694E-2</v>
      </c>
      <c r="G10" s="31">
        <f>DESAJUSTEMENTS!AH100</f>
        <v>-3.4569358665316852E-2</v>
      </c>
      <c r="H10" s="31">
        <f>DESAJUSTEMENTS!AH130</f>
        <v>8.5400457604610305E-2</v>
      </c>
      <c r="I10" s="31">
        <f>DESAJUSTEMENTS!AH191</f>
        <v>-0.41511129091090243</v>
      </c>
      <c r="J10" s="31">
        <f>DESAJUSTEMENTS!AH257</f>
        <v>1.6766678650978768E-2</v>
      </c>
      <c r="K10" s="31">
        <f>DESAJUSTEMENTS!AH287</f>
        <v>-3.9640485162438843E-2</v>
      </c>
      <c r="L10" s="31">
        <f>DESAJUSTEMENTS!AH317</f>
        <v>0.31821887135920607</v>
      </c>
      <c r="M10" s="89">
        <f>DESAJUSTEMENTS!AC221</f>
        <v>8.4902891273941281E-2</v>
      </c>
    </row>
    <row r="11" spans="1:14">
      <c r="A11" s="30" t="s">
        <v>0</v>
      </c>
      <c r="B11" s="30">
        <v>1991</v>
      </c>
      <c r="D11" s="31">
        <f>DESAJUSTEMENTS!AC11</f>
        <v>-6.0949252952436292E-2</v>
      </c>
      <c r="E11" s="31">
        <f>DESAJUSTEMENTS!AC41</f>
        <v>-9.0255850029045057E-2</v>
      </c>
      <c r="F11" s="31">
        <f>DESAJUSTEMENTS!AC71</f>
        <v>-0.10386170341019385</v>
      </c>
      <c r="G11" s="31">
        <f>DESAJUSTEMENTS!AH101</f>
        <v>-1.8245136750685512E-2</v>
      </c>
      <c r="H11" s="31">
        <f>DESAJUSTEMENTS!AH131</f>
        <v>9.9791040992520952E-2</v>
      </c>
      <c r="I11" s="31">
        <f>DESAJUSTEMENTS!AH192</f>
        <v>-0.55238508267135222</v>
      </c>
      <c r="J11" s="31">
        <f>DESAJUSTEMENTS!AH258</f>
        <v>6.8079895287627104E-2</v>
      </c>
      <c r="K11" s="31">
        <f>DESAJUSTEMENTS!AH288</f>
        <v>-3.4819791740146593E-2</v>
      </c>
      <c r="L11" s="31">
        <f>DESAJUSTEMENTS!AH318</f>
        <v>0.30979740604865724</v>
      </c>
      <c r="M11" s="89">
        <f>DESAJUSTEMENTS!AC222</f>
        <v>0.31579377132270847</v>
      </c>
    </row>
    <row r="12" spans="1:14">
      <c r="A12" s="30" t="s">
        <v>0</v>
      </c>
      <c r="B12" s="30">
        <v>1992</v>
      </c>
      <c r="D12" s="31">
        <f>DESAJUSTEMENTS!AC12</f>
        <v>3.6571965551803608E-2</v>
      </c>
      <c r="E12" s="31">
        <f>DESAJUSTEMENTS!AC42</f>
        <v>-7.2032454651186309E-2</v>
      </c>
      <c r="F12" s="31">
        <f>DESAJUSTEMENTS!AC72</f>
        <v>-0.12886725233396831</v>
      </c>
      <c r="G12" s="31">
        <f>DESAJUSTEMENTS!AH102</f>
        <v>-0.12150536274573709</v>
      </c>
      <c r="H12" s="31">
        <f>DESAJUSTEMENTS!AH132</f>
        <v>6.8662841864464363E-2</v>
      </c>
      <c r="I12" s="31">
        <f>DESAJUSTEMENTS!AH193</f>
        <v>-0.3487630096214332</v>
      </c>
      <c r="J12" s="31">
        <f>DESAJUSTEMENTS!AH259</f>
        <v>5.0436853805430823E-2</v>
      </c>
      <c r="K12" s="31">
        <f>DESAJUSTEMENTS!AH289</f>
        <v>-5.9193042741856494E-2</v>
      </c>
      <c r="L12" s="31">
        <f>DESAJUSTEMENTS!AH319</f>
        <v>0.28399956576580471</v>
      </c>
      <c r="M12" s="89">
        <f>DESAJUSTEMENTS!AC223</f>
        <v>0.1983203407585947</v>
      </c>
    </row>
    <row r="13" spans="1:14">
      <c r="A13" s="30" t="s">
        <v>0</v>
      </c>
      <c r="B13" s="30">
        <v>1993</v>
      </c>
      <c r="D13" s="31">
        <f>DESAJUSTEMENTS!AC13</f>
        <v>3.3183221786161954E-2</v>
      </c>
      <c r="E13" s="31">
        <f>DESAJUSTEMENTS!AC43</f>
        <v>-0.10820244502184141</v>
      </c>
      <c r="F13" s="31">
        <f>DESAJUSTEMENTS!AC73</f>
        <v>9.5949261245253728E-2</v>
      </c>
      <c r="G13" s="31">
        <f>DESAJUSTEMENTS!AH103</f>
        <v>9.8652855315800092E-2</v>
      </c>
      <c r="H13" s="31">
        <f>DESAJUSTEMENTS!AH133</f>
        <v>-3.7225741036160677E-3</v>
      </c>
      <c r="I13" s="31">
        <f>DESAJUSTEMENTS!AH194</f>
        <v>-6.3842866179976004E-2</v>
      </c>
      <c r="J13" s="31">
        <f>DESAJUSTEMENTS!AH260</f>
        <v>0.10166757714550262</v>
      </c>
      <c r="K13" s="31">
        <f>DESAJUSTEMENTS!AH290</f>
        <v>-5.7127722650306342E-2</v>
      </c>
      <c r="L13" s="31">
        <f>DESAJUSTEMENTS!AH320</f>
        <v>0.29579910196420334</v>
      </c>
      <c r="M13" s="89">
        <f>DESAJUSTEMENTS!AC224</f>
        <v>0.17097103545465808</v>
      </c>
    </row>
    <row r="14" spans="1:14">
      <c r="A14" s="30" t="s">
        <v>0</v>
      </c>
      <c r="B14" s="30">
        <v>1994</v>
      </c>
      <c r="D14" s="31">
        <f>DESAJUSTEMENTS!AC14</f>
        <v>9.0488485379037285E-3</v>
      </c>
      <c r="E14" s="31">
        <f>DESAJUSTEMENTS!AC44</f>
        <v>-0.12093078392695458</v>
      </c>
      <c r="F14" s="31">
        <f>DESAJUSTEMENTS!AC74</f>
        <v>7.6563444658095517E-2</v>
      </c>
      <c r="G14" s="31">
        <f>DESAJUSTEMENTS!AH104</f>
        <v>5.465680015665924E-2</v>
      </c>
      <c r="H14" s="31">
        <f>DESAJUSTEMENTS!AH134</f>
        <v>-5.6358751701755944E-2</v>
      </c>
      <c r="I14" s="31">
        <f>DESAJUSTEMENTS!AH195</f>
        <v>-1.7647611742583183E-2</v>
      </c>
      <c r="J14" s="31">
        <f>DESAJUSTEMENTS!AH261</f>
        <v>6.5872189531163236E-2</v>
      </c>
      <c r="K14" s="31">
        <f>DESAJUSTEMENTS!AH291</f>
        <v>-4.4435071028563027E-2</v>
      </c>
      <c r="L14" s="31">
        <f>DESAJUSTEMENTS!AH321</f>
        <v>5.1998269522789221E-2</v>
      </c>
      <c r="M14" s="89">
        <f>DESAJUSTEMENTS!AC225</f>
        <v>0.15965593246835438</v>
      </c>
    </row>
    <row r="15" spans="1:14">
      <c r="A15" s="30" t="s">
        <v>0</v>
      </c>
      <c r="B15" s="30">
        <v>1995</v>
      </c>
      <c r="D15" s="31">
        <f>DESAJUSTEMENTS!AC15</f>
        <v>-4.9421513587242956E-3</v>
      </c>
      <c r="E15" s="31">
        <f>DESAJUSTEMENTS!AC45</f>
        <v>-0.1065444795338025</v>
      </c>
      <c r="F15" s="31">
        <f>DESAJUSTEMENTS!AC75</f>
        <v>0.10394307179014939</v>
      </c>
      <c r="G15" s="31">
        <f>DESAJUSTEMENTS!AH105</f>
        <v>0.11406883463917995</v>
      </c>
      <c r="H15" s="31">
        <f>DESAJUSTEMENTS!AH135</f>
        <v>-0.10603422888213732</v>
      </c>
      <c r="I15" s="31">
        <f>DESAJUSTEMENTS!AH196</f>
        <v>8.365206081484293E-2</v>
      </c>
      <c r="J15" s="31">
        <f>DESAJUSTEMENTS!AH262</f>
        <v>5.8793652706215983E-2</v>
      </c>
      <c r="K15" s="31">
        <f>DESAJUSTEMENTS!AH292</f>
        <v>-2.5749594379667382E-2</v>
      </c>
      <c r="L15" s="31">
        <f>DESAJUSTEMENTS!AH322</f>
        <v>0.12918044960878439</v>
      </c>
      <c r="M15" s="89">
        <f>DESAJUSTEMENTS!AC226</f>
        <v>-8.9544098412303597E-3</v>
      </c>
    </row>
    <row r="16" spans="1:14">
      <c r="A16" s="30" t="s">
        <v>0</v>
      </c>
      <c r="B16" s="30">
        <v>1996</v>
      </c>
      <c r="D16" s="31">
        <f>DESAJUSTEMENTS!AC16</f>
        <v>4.6642059329059786E-2</v>
      </c>
      <c r="E16" s="31">
        <f>DESAJUSTEMENTS!AC46</f>
        <v>-3.8031662699148643E-2</v>
      </c>
      <c r="F16" s="31">
        <f>DESAJUSTEMENTS!AC76</f>
        <v>0.11238416914049966</v>
      </c>
      <c r="G16" s="31">
        <f>DESAJUSTEMENTS!AH106</f>
        <v>2.809476346650458E-2</v>
      </c>
      <c r="H16" s="31">
        <f>DESAJUSTEMENTS!AH136</f>
        <v>-9.6542655612372991E-2</v>
      </c>
      <c r="I16" s="31">
        <f>DESAJUSTEMENTS!AH197</f>
        <v>0.13164958439096289</v>
      </c>
      <c r="J16" s="31">
        <f>DESAJUSTEMENTS!AH263</f>
        <v>4.3969179214062612E-2</v>
      </c>
      <c r="K16" s="31">
        <f>DESAJUSTEMENTS!AH293</f>
        <v>-1.3917364946991469E-2</v>
      </c>
      <c r="L16" s="31">
        <f>DESAJUSTEMENTS!AH323</f>
        <v>-9.6295221068714271E-2</v>
      </c>
      <c r="M16" s="89">
        <f>DESAJUSTEMENTS!AC227</f>
        <v>-0.12250929261897799</v>
      </c>
    </row>
    <row r="17" spans="1:13">
      <c r="A17" s="30" t="s">
        <v>0</v>
      </c>
      <c r="B17" s="30">
        <v>1997</v>
      </c>
      <c r="D17" s="31">
        <f>DESAJUSTEMENTS!AC17</f>
        <v>0.21293254958239433</v>
      </c>
      <c r="E17" s="31">
        <f>DESAJUSTEMENTS!AC47</f>
        <v>-3.8109166837687917E-3</v>
      </c>
      <c r="F17" s="31">
        <f>DESAJUSTEMENTS!AC77</f>
        <v>0.10957944327505868</v>
      </c>
      <c r="G17" s="31">
        <f>DESAJUSTEMENTS!AH107</f>
        <v>6.9823017034325391E-2</v>
      </c>
      <c r="H17" s="31">
        <f>DESAJUSTEMENTS!AH137</f>
        <v>-7.1178757263631168E-2</v>
      </c>
      <c r="I17" s="31">
        <f>DESAJUSTEMENTS!AH198</f>
        <v>0.24385750624853694</v>
      </c>
      <c r="J17" s="31">
        <f>DESAJUSTEMENTS!AH264</f>
        <v>4.9882526087196337E-2</v>
      </c>
      <c r="K17" s="31">
        <f>DESAJUSTEMENTS!AH294</f>
        <v>3.118207700691546E-2</v>
      </c>
      <c r="L17" s="31">
        <f>DESAJUSTEMENTS!AH324</f>
        <v>-0.19904760252005851</v>
      </c>
      <c r="M17" s="89">
        <f>DESAJUSTEMENTS!AC228</f>
        <v>-7.1738928228924775E-2</v>
      </c>
    </row>
    <row r="18" spans="1:13">
      <c r="A18" s="30" t="s">
        <v>0</v>
      </c>
      <c r="B18" s="30">
        <v>1998</v>
      </c>
      <c r="D18" s="31">
        <f>DESAJUSTEMENTS!AC18</f>
        <v>0.20414087676483375</v>
      </c>
      <c r="E18" s="31">
        <f>DESAJUSTEMENTS!AC48</f>
        <v>-3.5898288852686255E-2</v>
      </c>
      <c r="F18" s="31">
        <f>DESAJUSTEMENTS!AC78</f>
        <v>6.3371318538977747E-2</v>
      </c>
      <c r="G18" s="31">
        <f>DESAJUSTEMENTS!AH108</f>
        <v>2.0170948173690292E-2</v>
      </c>
      <c r="H18" s="31">
        <f>DESAJUSTEMENTS!AH138</f>
        <v>-2.9541427554872428E-2</v>
      </c>
      <c r="I18" s="31">
        <f>DESAJUSTEMENTS!AH199</f>
        <v>0.24451658194027373</v>
      </c>
      <c r="J18" s="31">
        <f>DESAJUSTEMENTS!AH265</f>
        <v>4.7379428580297686E-2</v>
      </c>
      <c r="K18" s="31">
        <f>DESAJUSTEMENTS!AH295</f>
        <v>-2.3202605359013459E-2</v>
      </c>
      <c r="L18" s="31">
        <f>DESAJUSTEMENTS!AH325</f>
        <v>-0.24982280467408449</v>
      </c>
      <c r="M18" s="89">
        <f>DESAJUSTEMENTS!AC229</f>
        <v>-5.224905315541835E-3</v>
      </c>
    </row>
    <row r="19" spans="1:13">
      <c r="A19" s="30" t="s">
        <v>0</v>
      </c>
      <c r="B19" s="30">
        <v>1999</v>
      </c>
      <c r="D19" s="31">
        <f>DESAJUSTEMENTS!AC19</f>
        <v>0.24703745366737825</v>
      </c>
      <c r="E19" s="31">
        <f>DESAJUSTEMENTS!AC49</f>
        <v>-6.963290025127393E-2</v>
      </c>
      <c r="F19" s="31">
        <f>DESAJUSTEMENTS!AC79</f>
        <v>2.4267092188510728E-2</v>
      </c>
      <c r="G19" s="31">
        <f>DESAJUSTEMENTS!AH109</f>
        <v>-7.7588500131983804E-2</v>
      </c>
      <c r="H19" s="31">
        <f>DESAJUSTEMENTS!AH139</f>
        <v>-2.5805519514199907E-2</v>
      </c>
      <c r="I19" s="31">
        <f>DESAJUSTEMENTS!AH200</f>
        <v>0.23893388024827983</v>
      </c>
      <c r="J19" s="31">
        <f>DESAJUSTEMENTS!AH266</f>
        <v>4.5026318932940297E-2</v>
      </c>
      <c r="K19" s="31">
        <f>DESAJUSTEMENTS!AH296</f>
        <v>2.3791669106581767E-3</v>
      </c>
      <c r="L19" s="31">
        <f>DESAJUSTEMENTS!AH326</f>
        <v>-0.34680589010939872</v>
      </c>
      <c r="M19" s="89">
        <f>DESAJUSTEMENTS!AC230</f>
        <v>-7.3932182690645873E-2</v>
      </c>
    </row>
    <row r="20" spans="1:13">
      <c r="A20" s="30" t="s">
        <v>0</v>
      </c>
      <c r="B20" s="30">
        <v>2000</v>
      </c>
      <c r="D20" s="31">
        <f>DESAJUSTEMENTS!AC20</f>
        <v>0.13521070081660355</v>
      </c>
      <c r="E20" s="31">
        <f>DESAJUSTEMENTS!AC50</f>
        <v>-5.3532483318856551E-2</v>
      </c>
      <c r="F20" s="31">
        <f>DESAJUSTEMENTS!AC80</f>
        <v>1.2801175742939229E-2</v>
      </c>
      <c r="G20" s="31">
        <f>DESAJUSTEMENTS!AH110</f>
        <v>-0.12792672748360598</v>
      </c>
      <c r="H20" s="31">
        <f>DESAJUSTEMENTS!AH140</f>
        <v>3.564779967940241E-2</v>
      </c>
      <c r="I20" s="31">
        <f>DESAJUSTEMENTS!AH201</f>
        <v>0.31205464198070532</v>
      </c>
      <c r="J20" s="31">
        <f>DESAJUSTEMENTS!AH267</f>
        <v>2.2913221200354359E-2</v>
      </c>
      <c r="K20" s="31">
        <f>DESAJUSTEMENTS!AH297</f>
        <v>-7.4356211794732469E-3</v>
      </c>
      <c r="L20" s="31">
        <f>DESAJUSTEMENTS!AH327</f>
        <v>-0.42276502799772608</v>
      </c>
      <c r="M20" s="89">
        <f>DESAJUSTEMENTS!AC231</f>
        <v>-0.18166602307732424</v>
      </c>
    </row>
    <row r="21" spans="1:13">
      <c r="A21" s="30" t="s">
        <v>0</v>
      </c>
      <c r="B21" s="30">
        <v>2001</v>
      </c>
      <c r="D21" s="31">
        <f>DESAJUSTEMENTS!AC21</f>
        <v>0.15854040824181234</v>
      </c>
      <c r="E21" s="31">
        <f>DESAJUSTEMENTS!AC51</f>
        <v>2.0487926222492715E-2</v>
      </c>
      <c r="F21" s="31">
        <f>DESAJUSTEMENTS!AC81</f>
        <v>3.7097107703910136E-2</v>
      </c>
      <c r="G21" s="31">
        <f>DESAJUSTEMENTS!AH111</f>
        <v>-0.13560787676153327</v>
      </c>
      <c r="H21" s="31">
        <f>DESAJUSTEMENTS!AH141</f>
        <v>9.8472034256150507E-3</v>
      </c>
      <c r="I21" s="31">
        <f>DESAJUSTEMENTS!AH202</f>
        <v>0.3357001254050615</v>
      </c>
      <c r="J21" s="31">
        <f>DESAJUSTEMENTS!AH268</f>
        <v>-1.7863677302051336E-3</v>
      </c>
      <c r="K21" s="31">
        <f>DESAJUSTEMENTS!AH298</f>
        <v>-7.9697629638048467E-3</v>
      </c>
      <c r="L21" s="31">
        <f>DESAJUSTEMENTS!AH328</f>
        <v>-0.4414901680843934</v>
      </c>
      <c r="M21" s="89">
        <f>DESAJUSTEMENTS!AC232</f>
        <v>-0.15705263501310843</v>
      </c>
    </row>
    <row r="22" spans="1:13">
      <c r="A22" s="30" t="s">
        <v>0</v>
      </c>
      <c r="B22" s="30">
        <v>2002</v>
      </c>
      <c r="D22" s="31">
        <f>DESAJUSTEMENTS!AC22</f>
        <v>8.7752433524861173E-2</v>
      </c>
      <c r="E22" s="31">
        <f>DESAJUSTEMENTS!AC52</f>
        <v>8.9720586718865319E-2</v>
      </c>
      <c r="F22" s="31">
        <f>DESAJUSTEMENTS!AC82</f>
        <v>1.1566594282816554E-3</v>
      </c>
      <c r="G22" s="31">
        <f>DESAJUSTEMENTS!AH112</f>
        <v>-0.1193023044463553</v>
      </c>
      <c r="H22" s="31">
        <f>DESAJUSTEMENTS!AH142</f>
        <v>0.16562863572528483</v>
      </c>
      <c r="I22" s="31">
        <f>DESAJUSTEMENTS!AH203</f>
        <v>0.33760921259765386</v>
      </c>
      <c r="J22" s="31">
        <f>DESAJUSTEMENTS!AH269</f>
        <v>-1.6352300375888605E-2</v>
      </c>
      <c r="K22" s="31">
        <f>DESAJUSTEMENTS!AH299</f>
        <v>-3.1416871885016635E-2</v>
      </c>
      <c r="L22" s="31">
        <f>DESAJUSTEMENTS!AH329</f>
        <v>-0.30783690245604056</v>
      </c>
      <c r="M22" s="89">
        <f>DESAJUSTEMENTS!AC233</f>
        <v>-0.1817367316446922</v>
      </c>
    </row>
    <row r="23" spans="1:13">
      <c r="A23" s="30" t="s">
        <v>0</v>
      </c>
      <c r="B23" s="30">
        <v>2003</v>
      </c>
      <c r="D23" s="31">
        <f>DESAJUSTEMENTS!AC23</f>
        <v>1.0202228274346709E-2</v>
      </c>
      <c r="E23" s="31">
        <f>DESAJUSTEMENTS!AC53</f>
        <v>5.165616545475353E-2</v>
      </c>
      <c r="F23" s="31">
        <f>DESAJUSTEMENTS!AC83</f>
        <v>-4.2091184927190377E-2</v>
      </c>
      <c r="G23" s="31">
        <f>DESAJUSTEMENTS!AH113</f>
        <v>-0.14919645756245395</v>
      </c>
      <c r="H23" s="31">
        <f>DESAJUSTEMENTS!AH143</f>
        <v>6.0628554524183823E-2</v>
      </c>
      <c r="I23" s="31">
        <f>DESAJUSTEMENTS!AH204</f>
        <v>0.19364574428624642</v>
      </c>
      <c r="J23" s="31">
        <f>DESAJUSTEMENTS!AH270</f>
        <v>-3.4351238212776011E-2</v>
      </c>
      <c r="K23" s="31">
        <f>DESAJUSTEMENTS!AH300</f>
        <v>3.5698864620989355E-3</v>
      </c>
      <c r="L23" s="31">
        <f>DESAJUSTEMENTS!AH330</f>
        <v>-0.2083553018681823</v>
      </c>
      <c r="M23" s="89">
        <f>DESAJUSTEMENTS!AC234</f>
        <v>-7.8457703077969163E-2</v>
      </c>
    </row>
    <row r="24" spans="1:13">
      <c r="A24" s="30" t="s">
        <v>0</v>
      </c>
      <c r="B24" s="30">
        <v>2004</v>
      </c>
      <c r="D24" s="31">
        <f>DESAJUSTEMENTS!AC24</f>
        <v>-8.5098401369047578E-3</v>
      </c>
      <c r="E24" s="31">
        <f>DESAJUSTEMENTS!AC54</f>
        <v>0.14520161319120042</v>
      </c>
      <c r="F24" s="31">
        <f>DESAJUSTEMENTS!AC84</f>
        <v>3.5635295259695515E-3</v>
      </c>
      <c r="G24" s="31">
        <f>DESAJUSTEMENTS!AH114</f>
        <v>-0.24281900810879026</v>
      </c>
      <c r="H24" s="31">
        <f>DESAJUSTEMENTS!AH144</f>
        <v>6.6345747485266074E-2</v>
      </c>
      <c r="I24" s="31">
        <f>DESAJUSTEMENTS!AH205</f>
        <v>0.22933039926305573</v>
      </c>
      <c r="J24" s="31">
        <f>DESAJUSTEMENTS!AH271</f>
        <v>-4.5062934476273027E-2</v>
      </c>
      <c r="K24" s="31">
        <f>DESAJUSTEMENTS!AH301</f>
        <v>3.9992914166554046E-2</v>
      </c>
      <c r="L24" s="31">
        <f>DESAJUSTEMENTS!AH331</f>
        <v>-0.28147462564840814</v>
      </c>
      <c r="M24" s="89">
        <f>DESAJUSTEMENTS!AC235</f>
        <v>0.11713689038377635</v>
      </c>
    </row>
    <row r="25" spans="1:13">
      <c r="A25" s="30" t="s">
        <v>0</v>
      </c>
      <c r="B25" s="30">
        <v>2005</v>
      </c>
      <c r="D25" s="31">
        <f>DESAJUSTEMENTS!AC25</f>
        <v>-9.1179764243115954E-2</v>
      </c>
      <c r="E25" s="31">
        <f>DESAJUSTEMENTS!AC55</f>
        <v>0.15830533811031894</v>
      </c>
      <c r="F25" s="31">
        <f>DESAJUSTEMENTS!AC85</f>
        <v>-2.3604434727069454E-2</v>
      </c>
      <c r="G25" s="31">
        <f>DESAJUSTEMENTS!AH115</f>
        <v>-0.41333554805144318</v>
      </c>
      <c r="H25" s="31">
        <f>DESAJUSTEMENTS!AH145</f>
        <v>7.2400290144129159E-2</v>
      </c>
      <c r="I25" s="31">
        <f>DESAJUSTEMENTS!AH206</f>
        <v>0.12920030122866477</v>
      </c>
      <c r="J25" s="31">
        <f>DESAJUSTEMENTS!AH272</f>
        <v>-7.981081536054882E-2</v>
      </c>
      <c r="K25" s="31">
        <f>DESAJUSTEMENTS!AH302</f>
        <v>4.3915769462879055E-2</v>
      </c>
      <c r="L25" s="31">
        <f>DESAJUSTEMENTS!AH332</f>
        <v>-0.45541946127147154</v>
      </c>
      <c r="M25" s="89">
        <f>DESAJUSTEMENTS!AC236</f>
        <v>-3.8807010752957741E-2</v>
      </c>
    </row>
    <row r="26" spans="1:13">
      <c r="A26" s="30" t="s">
        <v>0</v>
      </c>
      <c r="B26" s="30">
        <v>2006</v>
      </c>
      <c r="D26" s="31">
        <f>DESAJUSTEMENTS!AC26</f>
        <v>-8.442163648678308E-2</v>
      </c>
      <c r="E26" s="31">
        <f>DESAJUSTEMENTS!AC56</f>
        <v>0.20410689159752168</v>
      </c>
      <c r="F26" s="31">
        <f>DESAJUSTEMENTS!AC86</f>
        <v>-4.4856559111061303E-2</v>
      </c>
      <c r="G26" s="31">
        <f>DESAJUSTEMENTS!AH116</f>
        <v>-0.52613451752893614</v>
      </c>
      <c r="H26" s="31">
        <f>DESAJUSTEMENTS!AH146</f>
        <v>0.12134444419723966</v>
      </c>
      <c r="I26" s="31">
        <f>DESAJUSTEMENTS!AH207</f>
        <v>0.17153099145894185</v>
      </c>
      <c r="J26" s="31">
        <f>DESAJUSTEMENTS!AH273</f>
        <v>-7.5414460718418369E-2</v>
      </c>
      <c r="K26" s="31">
        <f>DESAJUSTEMENTS!AH303</f>
        <v>8.7563263089340176E-2</v>
      </c>
      <c r="L26" s="31">
        <f>DESAJUSTEMENTS!AH333</f>
        <v>-0.48082373639149123</v>
      </c>
      <c r="M26" s="89">
        <f>DESAJUSTEMENTS!AC237</f>
        <v>-3.2544261625982139E-2</v>
      </c>
    </row>
    <row r="27" spans="1:13">
      <c r="A27" s="30" t="s">
        <v>0</v>
      </c>
      <c r="B27" s="30">
        <v>2007</v>
      </c>
      <c r="D27" s="31">
        <f>DESAJUSTEMENTS!AC27</f>
        <v>-0.13084174852850616</v>
      </c>
      <c r="E27" s="31">
        <f>DESAJUSTEMENTS!AC57</f>
        <v>0.23441434089767019</v>
      </c>
      <c r="F27" s="31">
        <f>DESAJUSTEMENTS!AC87</f>
        <v>-3.4685700981206442E-2</v>
      </c>
      <c r="G27" s="31">
        <f>DESAJUSTEMENTS!AH117</f>
        <v>-0.6476257468954314</v>
      </c>
      <c r="H27" s="31">
        <f>DESAJUSTEMENTS!AH147</f>
        <v>0.15140332412938778</v>
      </c>
      <c r="I27" s="31">
        <f>DESAJUSTEMENTS!AH208</f>
        <v>0.18421296365355677</v>
      </c>
      <c r="J27" s="31">
        <f>DESAJUSTEMENTS!AH274</f>
        <v>-0.12062952978590619</v>
      </c>
      <c r="K27" s="31">
        <f>DESAJUSTEMENTS!AH304</f>
        <v>9.90620053556137E-2</v>
      </c>
      <c r="L27" s="31">
        <f>DESAJUSTEMENTS!AH334</f>
        <v>-0.40290229223991203</v>
      </c>
      <c r="M27" s="89">
        <f>DESAJUSTEMENTS!AC238</f>
        <v>-4.2596908211221626E-2</v>
      </c>
    </row>
    <row r="28" spans="1:13">
      <c r="B28" s="30">
        <v>2008</v>
      </c>
      <c r="D28" s="31">
        <f>DESAJUSTEMENTS!AC28</f>
        <v>-0.27542006089671528</v>
      </c>
      <c r="E28" s="31">
        <f>DESAJUSTEMENTS!AC58</f>
        <v>0.19748787822916133</v>
      </c>
      <c r="F28" s="31">
        <f>DESAJUSTEMENTS!AC88</f>
        <v>-7.6403371671780934E-2</v>
      </c>
      <c r="G28" s="31">
        <f>DESAJUSTEMENTS!AH118</f>
        <v>-0.6824410471393989</v>
      </c>
      <c r="H28" s="31">
        <f>DESAJUSTEMENTS!AH148</f>
        <v>0.17056811376039366</v>
      </c>
      <c r="I28" s="31">
        <f>DESAJUSTEMENTS!AH209</f>
        <v>0.12244633823169282</v>
      </c>
      <c r="J28" s="31">
        <f>DESAJUSTEMENTS!AH275</f>
        <v>-0.14792862884554717</v>
      </c>
      <c r="K28" s="31">
        <f>DESAJUSTEMENTS!AH305</f>
        <v>4.6238709355975564E-2</v>
      </c>
      <c r="L28" s="31">
        <f>DESAJUSTEMENTS!AH335</f>
        <v>-0.56123688098162194</v>
      </c>
      <c r="M28" s="89">
        <f>DESAJUSTEMENTS!AC239</f>
        <v>-4.4556125787727871E-2</v>
      </c>
    </row>
    <row r="29" spans="1:13">
      <c r="A29" s="30" t="s">
        <v>0</v>
      </c>
      <c r="B29" s="30">
        <v>2009</v>
      </c>
      <c r="D29" s="31">
        <f>DESAJUSTEMENTS!AC29</f>
        <v>-0.25017626574972623</v>
      </c>
      <c r="E29" s="31">
        <f>DESAJUSTEMENTS!AC59</f>
        <v>9.28786172601236E-2</v>
      </c>
      <c r="F29" s="31">
        <f>DESAJUSTEMENTS!AC89</f>
        <v>-9.6503946097170348E-2</v>
      </c>
      <c r="G29" s="31">
        <f>DESAJUSTEMENTS!AH119</f>
        <v>-0.33183717994557338</v>
      </c>
      <c r="H29" s="31">
        <f>DESAJUSTEMENTS!AH149</f>
        <v>1.9836850332960447E-2</v>
      </c>
      <c r="I29" s="31">
        <f>DESAJUSTEMENTS!AH210</f>
        <v>-4.4668837605043123E-2</v>
      </c>
      <c r="J29" s="31">
        <f>DESAJUSTEMENTS!AH276</f>
        <v>-0.11718626626519704</v>
      </c>
      <c r="K29" s="31">
        <f>DESAJUSTEMENTS!AH306</f>
        <v>-1.2656252911532438E-2</v>
      </c>
      <c r="L29" s="31">
        <f>DESAJUSTEMENTS!AH336</f>
        <v>-0.46416316700347537</v>
      </c>
      <c r="M29" s="89">
        <f>DESAJUSTEMENTS!AC240</f>
        <v>-0.10486196417053882</v>
      </c>
    </row>
    <row r="30" spans="1:13">
      <c r="A30" s="49"/>
      <c r="B30" s="30">
        <v>2010</v>
      </c>
      <c r="D30" s="31">
        <f>DESAJUSTEMENTS!AC30</f>
        <v>-0.20562901893812294</v>
      </c>
      <c r="E30" s="31">
        <f>DESAJUSTEMENTS!AC60</f>
        <v>0.16118328103752114</v>
      </c>
      <c r="F30" s="31">
        <f>DESAJUSTEMENTS!AC90</f>
        <v>-4.9360798001756717E-2</v>
      </c>
      <c r="G30" s="31">
        <f>DESAJUSTEMENTS!AH120</f>
        <v>-0.30542253472051384</v>
      </c>
      <c r="H30" s="31">
        <f>DESAJUSTEMENTS!AH150</f>
        <v>7.4198552715734237E-2</v>
      </c>
      <c r="I30" s="31">
        <f>DESAJUSTEMENTS!AH211</f>
        <v>7.6529285702729502E-2</v>
      </c>
      <c r="J30" s="31">
        <f>DESAJUSTEMENTS!AH277</f>
        <v>-6.5913288908414107E-3</v>
      </c>
      <c r="K30" s="31">
        <f>DESAJUSTEMENTS!AH307</f>
        <v>2.2674861230003833E-2</v>
      </c>
      <c r="L30" s="31">
        <f>DESAJUSTEMENTS!AH337</f>
        <v>-0.32670499266779518</v>
      </c>
      <c r="M30" s="89">
        <f>DESAJUSTEMENTS!AC241</f>
        <v>-0.26224282199793858</v>
      </c>
    </row>
    <row r="31" spans="1:13">
      <c r="A31" s="49"/>
      <c r="B31" s="30">
        <v>2011</v>
      </c>
      <c r="D31" s="31"/>
      <c r="E31" s="31"/>
      <c r="F31" s="31"/>
      <c r="G31" s="31"/>
      <c r="H31" s="31"/>
      <c r="I31" s="31"/>
      <c r="J31" s="31"/>
      <c r="K31" s="31"/>
      <c r="L31" s="31"/>
      <c r="M31" s="89">
        <f>DESAJUSTEMENTS!AC242</f>
        <v>-0.60692094889547776</v>
      </c>
    </row>
    <row r="32" spans="1:13">
      <c r="A32" s="49"/>
      <c r="B32" s="30">
        <v>2012</v>
      </c>
      <c r="D32" s="31"/>
      <c r="E32" s="31"/>
      <c r="F32" s="31"/>
      <c r="G32" s="31"/>
      <c r="H32" s="31"/>
      <c r="I32" s="31"/>
      <c r="J32" s="31"/>
      <c r="K32" s="31"/>
      <c r="L32" s="31"/>
      <c r="M32" s="89">
        <f>DESAJUSTEMENTS!AC243</f>
        <v>-0.32266316805874989</v>
      </c>
    </row>
    <row r="33" spans="1:14">
      <c r="A33" s="49"/>
      <c r="B33" s="30">
        <v>2013</v>
      </c>
      <c r="D33" s="31"/>
      <c r="E33" s="31"/>
      <c r="F33" s="31"/>
      <c r="G33" s="31"/>
      <c r="H33" s="31"/>
      <c r="I33" s="31"/>
      <c r="J33" s="31"/>
      <c r="K33" s="31"/>
      <c r="L33" s="31"/>
      <c r="M33" s="89">
        <f>DESAJUSTEMENTS!AC244</f>
        <v>-0.21069563533072333</v>
      </c>
    </row>
    <row r="34" spans="1:14">
      <c r="A34" s="49"/>
      <c r="B34" s="30">
        <v>2014</v>
      </c>
      <c r="D34" s="31"/>
      <c r="E34" s="31"/>
      <c r="F34" s="31"/>
      <c r="G34" s="31"/>
      <c r="H34" s="31"/>
      <c r="I34" s="31"/>
      <c r="J34" s="31"/>
      <c r="K34" s="31"/>
      <c r="L34" s="31"/>
      <c r="M34" s="89">
        <f>DESAJUSTEMENTS!AC245</f>
        <v>-0.1459411356894123</v>
      </c>
    </row>
    <row r="35" spans="1:14">
      <c r="A35" s="49"/>
      <c r="B35" s="30">
        <v>2015</v>
      </c>
      <c r="D35" s="31"/>
      <c r="E35" s="31"/>
      <c r="F35" s="31"/>
      <c r="G35" s="31"/>
      <c r="H35" s="31"/>
      <c r="I35" s="31"/>
      <c r="J35" s="31"/>
      <c r="K35" s="31"/>
      <c r="L35" s="31"/>
      <c r="M35" s="89">
        <f>DESAJUSTEMENTS!AC246</f>
        <v>0.11065559046791283</v>
      </c>
    </row>
    <row r="36" spans="1:14">
      <c r="A36" s="49"/>
      <c r="B36" s="30">
        <v>2016</v>
      </c>
      <c r="D36" s="31"/>
      <c r="E36" s="31"/>
      <c r="F36" s="31"/>
      <c r="G36" s="31"/>
      <c r="H36" s="31"/>
      <c r="I36" s="31"/>
      <c r="J36" s="31"/>
      <c r="K36" s="31"/>
      <c r="L36" s="31"/>
      <c r="M36" s="89">
        <f>DESAJUSTEMENTS!AC247</f>
        <v>4.314325007499839E-2</v>
      </c>
    </row>
    <row r="37" spans="1:14">
      <c r="B37" s="59"/>
      <c r="D37" s="30"/>
    </row>
    <row r="38" spans="1:14">
      <c r="A38" s="30" t="s">
        <v>1</v>
      </c>
      <c r="B38" s="32" t="s">
        <v>94</v>
      </c>
      <c r="D38" s="30" t="s">
        <v>0</v>
      </c>
      <c r="E38" s="59" t="s">
        <v>95</v>
      </c>
      <c r="F38" s="59" t="s">
        <v>2</v>
      </c>
      <c r="G38" s="59" t="s">
        <v>100</v>
      </c>
      <c r="H38" s="30" t="s">
        <v>101</v>
      </c>
      <c r="I38" s="30" t="s">
        <v>102</v>
      </c>
      <c r="J38" s="30" t="s">
        <v>103</v>
      </c>
      <c r="K38" s="30" t="s">
        <v>104</v>
      </c>
      <c r="L38" s="30" t="s">
        <v>105</v>
      </c>
      <c r="M38" s="88" t="s">
        <v>31</v>
      </c>
      <c r="N38" s="97" t="s">
        <v>106</v>
      </c>
    </row>
    <row r="39" spans="1:14">
      <c r="A39" s="30" t="s">
        <v>1</v>
      </c>
      <c r="B39" s="30">
        <v>1994</v>
      </c>
      <c r="D39" s="96">
        <f t="shared" ref="D39:M39" si="0">D14*100</f>
        <v>0.90488485379037287</v>
      </c>
      <c r="E39" s="96">
        <f t="shared" si="0"/>
        <v>-12.093078392695459</v>
      </c>
      <c r="F39" s="96">
        <f t="shared" si="0"/>
        <v>7.6563444658095516</v>
      </c>
      <c r="G39" s="96">
        <f t="shared" si="0"/>
        <v>5.4656800156659235</v>
      </c>
      <c r="H39" s="96">
        <f t="shared" si="0"/>
        <v>-5.635875170175594</v>
      </c>
      <c r="I39" s="96">
        <f t="shared" si="0"/>
        <v>-1.7647611742583182</v>
      </c>
      <c r="J39" s="96">
        <f t="shared" si="0"/>
        <v>6.5872189531163237</v>
      </c>
      <c r="K39" s="96">
        <f t="shared" si="0"/>
        <v>-4.4435071028563025</v>
      </c>
      <c r="L39" s="96">
        <f t="shared" si="0"/>
        <v>5.1998269522789222</v>
      </c>
      <c r="M39" s="109">
        <f t="shared" si="0"/>
        <v>15.965593246835438</v>
      </c>
    </row>
    <row r="40" spans="1:14">
      <c r="A40" s="30" t="s">
        <v>1</v>
      </c>
      <c r="B40" s="30">
        <v>1995</v>
      </c>
      <c r="D40" s="96">
        <f t="shared" ref="D40:M40" si="1">D15*100</f>
        <v>-0.49421513587242955</v>
      </c>
      <c r="E40" s="96">
        <f t="shared" si="1"/>
        <v>-10.654447953380251</v>
      </c>
      <c r="F40" s="96">
        <f t="shared" si="1"/>
        <v>10.394307179014939</v>
      </c>
      <c r="G40" s="96">
        <f t="shared" si="1"/>
        <v>11.406883463917996</v>
      </c>
      <c r="H40" s="96">
        <f t="shared" si="1"/>
        <v>-10.603422888213732</v>
      </c>
      <c r="I40" s="96">
        <f t="shared" si="1"/>
        <v>8.3652060814842937</v>
      </c>
      <c r="J40" s="96">
        <f t="shared" si="1"/>
        <v>5.879365270621598</v>
      </c>
      <c r="K40" s="96">
        <f t="shared" si="1"/>
        <v>-2.5749594379667382</v>
      </c>
      <c r="L40" s="96">
        <f t="shared" si="1"/>
        <v>12.918044960878438</v>
      </c>
      <c r="M40" s="109">
        <f t="shared" si="1"/>
        <v>-0.89544098412303597</v>
      </c>
    </row>
    <row r="41" spans="1:14">
      <c r="A41" s="30" t="s">
        <v>1</v>
      </c>
      <c r="B41" s="30">
        <v>1996</v>
      </c>
      <c r="D41" s="96">
        <f t="shared" ref="D41:M41" si="2">D16*100</f>
        <v>4.6642059329059782</v>
      </c>
      <c r="E41" s="96">
        <f t="shared" si="2"/>
        <v>-3.8031662699148643</v>
      </c>
      <c r="F41" s="96">
        <f t="shared" si="2"/>
        <v>11.238416914049965</v>
      </c>
      <c r="G41" s="96">
        <f t="shared" si="2"/>
        <v>2.8094763466504578</v>
      </c>
      <c r="H41" s="96">
        <f t="shared" si="2"/>
        <v>-9.654265561237299</v>
      </c>
      <c r="I41" s="96">
        <f t="shared" si="2"/>
        <v>13.164958439096289</v>
      </c>
      <c r="J41" s="96">
        <f t="shared" si="2"/>
        <v>4.3969179214062608</v>
      </c>
      <c r="K41" s="96">
        <f t="shared" si="2"/>
        <v>-1.3917364946991468</v>
      </c>
      <c r="L41" s="96">
        <f t="shared" si="2"/>
        <v>-9.629522106871427</v>
      </c>
      <c r="M41" s="109">
        <f t="shared" si="2"/>
        <v>-12.250929261897799</v>
      </c>
    </row>
    <row r="42" spans="1:14">
      <c r="A42" s="30" t="s">
        <v>1</v>
      </c>
      <c r="B42" s="30">
        <v>1997</v>
      </c>
      <c r="D42" s="96">
        <f t="shared" ref="D42:M42" si="3">D17*100</f>
        <v>21.293254958239434</v>
      </c>
      <c r="E42" s="96">
        <f t="shared" si="3"/>
        <v>-0.38109166837687919</v>
      </c>
      <c r="F42" s="96">
        <f t="shared" si="3"/>
        <v>10.957944327505869</v>
      </c>
      <c r="G42" s="96">
        <f t="shared" si="3"/>
        <v>6.9823017034325394</v>
      </c>
      <c r="H42" s="96">
        <f t="shared" si="3"/>
        <v>-7.1178757263631169</v>
      </c>
      <c r="I42" s="96">
        <f t="shared" si="3"/>
        <v>24.385750624853696</v>
      </c>
      <c r="J42" s="96">
        <f t="shared" si="3"/>
        <v>4.9882526087196339</v>
      </c>
      <c r="K42" s="96">
        <f t="shared" si="3"/>
        <v>3.1182077006915461</v>
      </c>
      <c r="L42" s="96">
        <f t="shared" si="3"/>
        <v>-19.90476025200585</v>
      </c>
      <c r="M42" s="109">
        <f t="shared" si="3"/>
        <v>-7.1738928228924772</v>
      </c>
    </row>
    <row r="43" spans="1:14">
      <c r="A43" s="30" t="s">
        <v>1</v>
      </c>
      <c r="B43" s="30">
        <v>1998</v>
      </c>
      <c r="D43" s="96">
        <f t="shared" ref="D43:M43" si="4">D18*100</f>
        <v>20.414087676483376</v>
      </c>
      <c r="E43" s="96">
        <f t="shared" si="4"/>
        <v>-3.5898288852686253</v>
      </c>
      <c r="F43" s="96">
        <f t="shared" si="4"/>
        <v>6.337131853897775</v>
      </c>
      <c r="G43" s="96">
        <f t="shared" si="4"/>
        <v>2.0170948173690291</v>
      </c>
      <c r="H43" s="96">
        <f t="shared" si="4"/>
        <v>-2.9541427554872426</v>
      </c>
      <c r="I43" s="96">
        <f t="shared" si="4"/>
        <v>24.451658194027374</v>
      </c>
      <c r="J43" s="96">
        <f t="shared" si="4"/>
        <v>4.7379428580297684</v>
      </c>
      <c r="K43" s="96">
        <f t="shared" si="4"/>
        <v>-2.3202605359013457</v>
      </c>
      <c r="L43" s="96">
        <f t="shared" si="4"/>
        <v>-24.982280467408451</v>
      </c>
      <c r="M43" s="109">
        <f t="shared" si="4"/>
        <v>-0.52249053155418346</v>
      </c>
    </row>
    <row r="44" spans="1:14">
      <c r="A44" s="30" t="s">
        <v>1</v>
      </c>
      <c r="B44" s="30">
        <v>1999</v>
      </c>
      <c r="D44" s="96">
        <f t="shared" ref="D44:M44" si="5">D19*100</f>
        <v>24.703745366737824</v>
      </c>
      <c r="E44" s="96">
        <f t="shared" si="5"/>
        <v>-6.9632900251273933</v>
      </c>
      <c r="F44" s="96">
        <f t="shared" si="5"/>
        <v>2.426709218851073</v>
      </c>
      <c r="G44" s="96">
        <f t="shared" si="5"/>
        <v>-7.75885001319838</v>
      </c>
      <c r="H44" s="96">
        <f t="shared" si="5"/>
        <v>-2.5805519514199906</v>
      </c>
      <c r="I44" s="96">
        <f t="shared" si="5"/>
        <v>23.893388024827981</v>
      </c>
      <c r="J44" s="96">
        <f t="shared" si="5"/>
        <v>4.5026318932940299</v>
      </c>
      <c r="K44" s="96">
        <f t="shared" si="5"/>
        <v>0.23791669106581767</v>
      </c>
      <c r="L44" s="96">
        <f t="shared" si="5"/>
        <v>-34.680589010939869</v>
      </c>
      <c r="M44" s="109">
        <f t="shared" si="5"/>
        <v>-7.3932182690645876</v>
      </c>
    </row>
    <row r="45" spans="1:14">
      <c r="A45" s="30" t="s">
        <v>1</v>
      </c>
      <c r="B45" s="30">
        <v>2000</v>
      </c>
      <c r="D45" s="96">
        <f t="shared" ref="D45:M45" si="6">D20*100</f>
        <v>13.521070081660355</v>
      </c>
      <c r="E45" s="96">
        <f t="shared" si="6"/>
        <v>-5.3532483318856547</v>
      </c>
      <c r="F45" s="96">
        <f t="shared" si="6"/>
        <v>1.2801175742939228</v>
      </c>
      <c r="G45" s="96">
        <f t="shared" si="6"/>
        <v>-12.792672748360598</v>
      </c>
      <c r="H45" s="96">
        <f t="shared" si="6"/>
        <v>3.564779967940241</v>
      </c>
      <c r="I45" s="96">
        <f t="shared" si="6"/>
        <v>31.20546419807053</v>
      </c>
      <c r="J45" s="96">
        <f t="shared" si="6"/>
        <v>2.2913221200354359</v>
      </c>
      <c r="K45" s="96">
        <f t="shared" si="6"/>
        <v>-0.74356211794732474</v>
      </c>
      <c r="L45" s="96">
        <f t="shared" si="6"/>
        <v>-42.276502799772608</v>
      </c>
      <c r="M45" s="109">
        <f t="shared" si="6"/>
        <v>-18.166602307732425</v>
      </c>
    </row>
    <row r="46" spans="1:14">
      <c r="A46" s="30" t="s">
        <v>1</v>
      </c>
      <c r="B46" s="30">
        <v>2001</v>
      </c>
      <c r="D46" s="96">
        <f t="shared" ref="D46:M46" si="7">D21*100</f>
        <v>15.854040824181235</v>
      </c>
      <c r="E46" s="96">
        <f t="shared" si="7"/>
        <v>2.0487926222492714</v>
      </c>
      <c r="F46" s="96">
        <f t="shared" si="7"/>
        <v>3.7097107703910135</v>
      </c>
      <c r="G46" s="96">
        <f t="shared" si="7"/>
        <v>-13.560787676153327</v>
      </c>
      <c r="H46" s="96">
        <f t="shared" si="7"/>
        <v>0.98472034256150509</v>
      </c>
      <c r="I46" s="96">
        <f t="shared" si="7"/>
        <v>33.570012540506148</v>
      </c>
      <c r="J46" s="96">
        <f t="shared" si="7"/>
        <v>-0.17863677302051337</v>
      </c>
      <c r="K46" s="96">
        <f t="shared" si="7"/>
        <v>-0.79697629638048473</v>
      </c>
      <c r="L46" s="96">
        <f t="shared" si="7"/>
        <v>-44.149016808439342</v>
      </c>
      <c r="M46" s="109">
        <f t="shared" si="7"/>
        <v>-15.705263501310842</v>
      </c>
    </row>
    <row r="47" spans="1:14">
      <c r="A47" s="30" t="s">
        <v>1</v>
      </c>
      <c r="B47" s="30">
        <v>2002</v>
      </c>
      <c r="D47" s="96">
        <f t="shared" ref="D47:M47" si="8">D22*100</f>
        <v>8.7752433524861182</v>
      </c>
      <c r="E47" s="96">
        <f t="shared" si="8"/>
        <v>8.9720586718865327</v>
      </c>
      <c r="F47" s="96">
        <f t="shared" si="8"/>
        <v>0.11566594282816553</v>
      </c>
      <c r="G47" s="96">
        <f t="shared" si="8"/>
        <v>-11.93023044463553</v>
      </c>
      <c r="H47" s="96">
        <f t="shared" si="8"/>
        <v>16.562863572528482</v>
      </c>
      <c r="I47" s="96">
        <f t="shared" si="8"/>
        <v>33.760921259765389</v>
      </c>
      <c r="J47" s="96">
        <f t="shared" si="8"/>
        <v>-1.6352300375888604</v>
      </c>
      <c r="K47" s="96">
        <f t="shared" si="8"/>
        <v>-3.1416871885016637</v>
      </c>
      <c r="L47" s="96">
        <f t="shared" si="8"/>
        <v>-30.783690245604056</v>
      </c>
      <c r="M47" s="109">
        <f t="shared" si="8"/>
        <v>-18.173673164469221</v>
      </c>
    </row>
    <row r="48" spans="1:14">
      <c r="A48" s="30" t="s">
        <v>1</v>
      </c>
      <c r="B48" s="30">
        <v>2003</v>
      </c>
      <c r="D48" s="96">
        <f t="shared" ref="D48:M48" si="9">D23*100</f>
        <v>1.020222827434671</v>
      </c>
      <c r="E48" s="96">
        <f t="shared" si="9"/>
        <v>5.1656165454753529</v>
      </c>
      <c r="F48" s="96">
        <f t="shared" si="9"/>
        <v>-4.2091184927190373</v>
      </c>
      <c r="G48" s="96">
        <f t="shared" si="9"/>
        <v>-14.919645756245394</v>
      </c>
      <c r="H48" s="96">
        <f t="shared" si="9"/>
        <v>6.0628554524183826</v>
      </c>
      <c r="I48" s="96">
        <f t="shared" si="9"/>
        <v>19.364574428624643</v>
      </c>
      <c r="J48" s="96">
        <f t="shared" si="9"/>
        <v>-3.435123821277601</v>
      </c>
      <c r="K48" s="96">
        <f t="shared" si="9"/>
        <v>0.35698864620989357</v>
      </c>
      <c r="L48" s="96">
        <f t="shared" si="9"/>
        <v>-20.835530186818229</v>
      </c>
      <c r="M48" s="109">
        <f t="shared" si="9"/>
        <v>-7.8457703077969159</v>
      </c>
    </row>
    <row r="49" spans="1:13">
      <c r="A49" s="30" t="s">
        <v>1</v>
      </c>
      <c r="B49" s="30">
        <v>2004</v>
      </c>
      <c r="D49" s="96">
        <f t="shared" ref="D49:M49" si="10">D24*100</f>
        <v>-0.85098401369047583</v>
      </c>
      <c r="E49" s="96">
        <f t="shared" si="10"/>
        <v>14.520161319120042</v>
      </c>
      <c r="F49" s="96">
        <f t="shared" si="10"/>
        <v>0.35635295259695515</v>
      </c>
      <c r="G49" s="96">
        <f t="shared" si="10"/>
        <v>-24.281900810879026</v>
      </c>
      <c r="H49" s="96">
        <f t="shared" si="10"/>
        <v>6.6345747485266076</v>
      </c>
      <c r="I49" s="96">
        <f t="shared" si="10"/>
        <v>22.933039926305572</v>
      </c>
      <c r="J49" s="96">
        <f t="shared" si="10"/>
        <v>-4.5062934476273027</v>
      </c>
      <c r="K49" s="96">
        <f t="shared" si="10"/>
        <v>3.9992914166554048</v>
      </c>
      <c r="L49" s="96">
        <f t="shared" si="10"/>
        <v>-28.147462564840815</v>
      </c>
      <c r="M49" s="109">
        <f t="shared" si="10"/>
        <v>11.713689038377636</v>
      </c>
    </row>
    <row r="50" spans="1:13">
      <c r="A50" s="30" t="s">
        <v>1</v>
      </c>
      <c r="B50" s="30">
        <v>2005</v>
      </c>
      <c r="D50" s="96">
        <f t="shared" ref="D50:M50" si="11">D25*100</f>
        <v>-9.1179764243115962</v>
      </c>
      <c r="E50" s="96">
        <f t="shared" si="11"/>
        <v>15.830533811031893</v>
      </c>
      <c r="F50" s="96">
        <f t="shared" si="11"/>
        <v>-2.3604434727069452</v>
      </c>
      <c r="G50" s="96">
        <f t="shared" si="11"/>
        <v>-41.333554805144317</v>
      </c>
      <c r="H50" s="96">
        <f t="shared" si="11"/>
        <v>7.240029014412916</v>
      </c>
      <c r="I50" s="96">
        <f t="shared" si="11"/>
        <v>12.920030122866477</v>
      </c>
      <c r="J50" s="96">
        <f t="shared" si="11"/>
        <v>-7.9810815360548819</v>
      </c>
      <c r="K50" s="96">
        <f t="shared" si="11"/>
        <v>4.3915769462879055</v>
      </c>
      <c r="L50" s="96">
        <f t="shared" si="11"/>
        <v>-45.541946127147156</v>
      </c>
      <c r="M50" s="109">
        <f t="shared" si="11"/>
        <v>-3.8807010752957742</v>
      </c>
    </row>
    <row r="51" spans="1:13">
      <c r="A51" s="30" t="s">
        <v>1</v>
      </c>
      <c r="B51" s="30">
        <v>2006</v>
      </c>
      <c r="D51" s="96">
        <f t="shared" ref="D51:M51" si="12">D26*100</f>
        <v>-8.4421636486783083</v>
      </c>
      <c r="E51" s="96">
        <f t="shared" si="12"/>
        <v>20.410689159752167</v>
      </c>
      <c r="F51" s="96">
        <f t="shared" si="12"/>
        <v>-4.4856559111061305</v>
      </c>
      <c r="G51" s="96">
        <f t="shared" si="12"/>
        <v>-52.613451752893617</v>
      </c>
      <c r="H51" s="96">
        <f t="shared" si="12"/>
        <v>12.134444419723966</v>
      </c>
      <c r="I51" s="96">
        <f t="shared" si="12"/>
        <v>17.153099145894185</v>
      </c>
      <c r="J51" s="96">
        <f t="shared" si="12"/>
        <v>-7.541446071841837</v>
      </c>
      <c r="K51" s="96">
        <f t="shared" si="12"/>
        <v>8.7563263089340175</v>
      </c>
      <c r="L51" s="96">
        <f t="shared" si="12"/>
        <v>-48.082373639149125</v>
      </c>
      <c r="M51" s="109">
        <f t="shared" si="12"/>
        <v>-3.254426162598214</v>
      </c>
    </row>
    <row r="52" spans="1:13">
      <c r="A52" s="49"/>
      <c r="B52" s="30">
        <v>2007</v>
      </c>
      <c r="D52" s="96">
        <f t="shared" ref="D52:M52" si="13">D27*100</f>
        <v>-13.084174852850616</v>
      </c>
      <c r="E52" s="96">
        <f t="shared" si="13"/>
        <v>23.441434089767018</v>
      </c>
      <c r="F52" s="96">
        <f t="shared" si="13"/>
        <v>-3.4685700981206442</v>
      </c>
      <c r="G52" s="96">
        <f t="shared" si="13"/>
        <v>-64.762574689543143</v>
      </c>
      <c r="H52" s="96">
        <f t="shared" si="13"/>
        <v>15.140332412938779</v>
      </c>
      <c r="I52" s="96">
        <f t="shared" si="13"/>
        <v>18.421296365355676</v>
      </c>
      <c r="J52" s="96">
        <f t="shared" si="13"/>
        <v>-12.062952978590619</v>
      </c>
      <c r="K52" s="96">
        <f t="shared" si="13"/>
        <v>9.9062005355613696</v>
      </c>
      <c r="L52" s="96">
        <f t="shared" si="13"/>
        <v>-40.290229223991204</v>
      </c>
      <c r="M52" s="109">
        <f t="shared" si="13"/>
        <v>-4.2596908211221622</v>
      </c>
    </row>
    <row r="53" spans="1:13">
      <c r="B53" s="30">
        <v>2008</v>
      </c>
      <c r="D53" s="96">
        <f t="shared" ref="D53:M53" si="14">D28*100</f>
        <v>-27.542006089671528</v>
      </c>
      <c r="E53" s="96">
        <f t="shared" si="14"/>
        <v>19.748787822916132</v>
      </c>
      <c r="F53" s="96">
        <f t="shared" si="14"/>
        <v>-7.6403371671780933</v>
      </c>
      <c r="G53" s="96">
        <f t="shared" si="14"/>
        <v>-68.24410471393989</v>
      </c>
      <c r="H53" s="96">
        <f t="shared" si="14"/>
        <v>17.056811376039366</v>
      </c>
      <c r="I53" s="96">
        <f t="shared" si="14"/>
        <v>12.244633823169282</v>
      </c>
      <c r="J53" s="96">
        <f t="shared" si="14"/>
        <v>-14.792862884554717</v>
      </c>
      <c r="K53" s="96">
        <f t="shared" si="14"/>
        <v>4.623870935597556</v>
      </c>
      <c r="L53" s="96">
        <f t="shared" si="14"/>
        <v>-56.123688098162191</v>
      </c>
      <c r="M53" s="109">
        <f t="shared" si="14"/>
        <v>-4.4556125787727874</v>
      </c>
    </row>
    <row r="54" spans="1:13">
      <c r="A54" s="30" t="s">
        <v>2</v>
      </c>
      <c r="B54" s="30">
        <v>2009</v>
      </c>
      <c r="D54" s="96">
        <f t="shared" ref="D54:F55" si="15">D29*100</f>
        <v>-25.017626574972624</v>
      </c>
      <c r="E54" s="96">
        <f t="shared" si="15"/>
        <v>9.2878617260123608</v>
      </c>
      <c r="F54" s="96">
        <f t="shared" si="15"/>
        <v>-9.6503946097170346</v>
      </c>
      <c r="G54" s="96">
        <f t="shared" ref="G54:M56" si="16">G29*100</f>
        <v>-33.183717994557341</v>
      </c>
      <c r="H54" s="96">
        <f t="shared" si="16"/>
        <v>1.9836850332960447</v>
      </c>
      <c r="I54" s="96">
        <f t="shared" si="16"/>
        <v>-4.4668837605043121</v>
      </c>
      <c r="J54" s="96">
        <f t="shared" si="16"/>
        <v>-11.718626626519704</v>
      </c>
      <c r="K54" s="96">
        <f t="shared" si="16"/>
        <v>-1.2656252911532437</v>
      </c>
      <c r="L54" s="96">
        <f t="shared" si="16"/>
        <v>-46.416316700347537</v>
      </c>
      <c r="M54" s="109">
        <f t="shared" si="16"/>
        <v>-10.486196417053883</v>
      </c>
    </row>
    <row r="55" spans="1:13">
      <c r="A55" s="30" t="s">
        <v>2</v>
      </c>
      <c r="B55" s="30">
        <v>2010</v>
      </c>
      <c r="D55" s="96">
        <f t="shared" si="15"/>
        <v>-20.562901893812295</v>
      </c>
      <c r="E55" s="96">
        <f t="shared" si="15"/>
        <v>16.118328103752113</v>
      </c>
      <c r="F55" s="96">
        <f t="shared" si="15"/>
        <v>-4.9360798001756718</v>
      </c>
      <c r="G55" s="96">
        <f t="shared" si="16"/>
        <v>-30.542253472051385</v>
      </c>
      <c r="H55" s="96">
        <f t="shared" si="16"/>
        <v>7.4198552715734234</v>
      </c>
      <c r="I55" s="96">
        <f t="shared" si="16"/>
        <v>7.6529285702729499</v>
      </c>
      <c r="J55" s="96">
        <f t="shared" si="16"/>
        <v>-0.65913288908414103</v>
      </c>
      <c r="K55" s="96">
        <f t="shared" si="16"/>
        <v>2.2674861230003831</v>
      </c>
      <c r="L55" s="96">
        <f t="shared" si="16"/>
        <v>-32.670499266779515</v>
      </c>
      <c r="M55" s="109">
        <f t="shared" si="16"/>
        <v>-26.224282199793858</v>
      </c>
    </row>
    <row r="56" spans="1:13">
      <c r="A56" s="30" t="s">
        <v>2</v>
      </c>
      <c r="B56" s="30">
        <v>2011</v>
      </c>
      <c r="D56" s="30"/>
      <c r="M56" s="109">
        <f t="shared" si="16"/>
        <v>-60.692094889547775</v>
      </c>
    </row>
    <row r="57" spans="1:13">
      <c r="A57" s="30" t="s">
        <v>2</v>
      </c>
      <c r="B57" s="30">
        <v>2012</v>
      </c>
      <c r="D57" s="30"/>
      <c r="M57" s="109">
        <f t="shared" ref="M57" si="17">M32*100</f>
        <v>-32.266316805874986</v>
      </c>
    </row>
    <row r="58" spans="1:13">
      <c r="A58" s="30" t="s">
        <v>2</v>
      </c>
      <c r="B58" s="30">
        <v>2013</v>
      </c>
      <c r="D58" s="30"/>
      <c r="M58" s="109">
        <f t="shared" ref="M58" si="18">M33*100</f>
        <v>-21.069563533072333</v>
      </c>
    </row>
    <row r="59" spans="1:13">
      <c r="A59" s="30" t="s">
        <v>2</v>
      </c>
      <c r="B59" s="30">
        <v>2014</v>
      </c>
      <c r="D59" s="30"/>
      <c r="M59" s="109">
        <f t="shared" ref="M59" si="19">M34*100</f>
        <v>-14.59411356894123</v>
      </c>
    </row>
    <row r="60" spans="1:13">
      <c r="A60" s="30" t="s">
        <v>2</v>
      </c>
      <c r="B60" s="30">
        <v>2015</v>
      </c>
      <c r="D60" s="30"/>
      <c r="M60" s="109">
        <f t="shared" ref="M60" si="20">M35*100</f>
        <v>11.065559046791282</v>
      </c>
    </row>
    <row r="61" spans="1:13">
      <c r="A61" s="30" t="s">
        <v>2</v>
      </c>
      <c r="B61" s="30">
        <v>2016</v>
      </c>
      <c r="D61" s="30"/>
      <c r="M61" s="109">
        <f t="shared" ref="M61" si="21">M36*100</f>
        <v>4.3143250074998392</v>
      </c>
    </row>
    <row r="62" spans="1:13">
      <c r="A62" s="30" t="s">
        <v>2</v>
      </c>
      <c r="D62" s="30"/>
      <c r="M62" s="109"/>
    </row>
    <row r="63" spans="1:13">
      <c r="A63" s="30" t="s">
        <v>2</v>
      </c>
      <c r="D63" s="30"/>
      <c r="M63" s="109"/>
    </row>
    <row r="64" spans="1:13">
      <c r="A64" s="30" t="s">
        <v>2</v>
      </c>
      <c r="D64" s="30"/>
      <c r="M64" s="109"/>
    </row>
    <row r="65" spans="1:4">
      <c r="A65" s="30" t="s">
        <v>2</v>
      </c>
      <c r="D65" s="30"/>
    </row>
    <row r="66" spans="1:4">
      <c r="A66" s="30" t="s">
        <v>2</v>
      </c>
      <c r="D66" s="30"/>
    </row>
    <row r="67" spans="1:4">
      <c r="A67" s="30" t="s">
        <v>2</v>
      </c>
      <c r="D67" s="30"/>
    </row>
    <row r="68" spans="1:4">
      <c r="A68" s="30" t="s">
        <v>2</v>
      </c>
      <c r="D68" s="30"/>
    </row>
    <row r="69" spans="1:4">
      <c r="A69" s="30" t="s">
        <v>2</v>
      </c>
      <c r="D69" s="30"/>
    </row>
    <row r="70" spans="1:4">
      <c r="A70" s="30" t="s">
        <v>2</v>
      </c>
      <c r="D70" s="30"/>
    </row>
    <row r="71" spans="1:4">
      <c r="A71" s="30" t="s">
        <v>2</v>
      </c>
      <c r="D71" s="30"/>
    </row>
    <row r="72" spans="1:4">
      <c r="A72" s="30" t="s">
        <v>2</v>
      </c>
      <c r="D72" s="30"/>
    </row>
    <row r="73" spans="1:4">
      <c r="A73" s="30" t="s">
        <v>2</v>
      </c>
      <c r="D73" s="30"/>
    </row>
    <row r="74" spans="1:4">
      <c r="A74" s="30" t="s">
        <v>2</v>
      </c>
      <c r="D74" s="30"/>
    </row>
    <row r="75" spans="1:4">
      <c r="A75" s="30" t="s">
        <v>2</v>
      </c>
      <c r="D75" s="30"/>
    </row>
    <row r="76" spans="1:4">
      <c r="A76" s="30" t="s">
        <v>2</v>
      </c>
      <c r="D76" s="30"/>
    </row>
    <row r="77" spans="1:4">
      <c r="A77" s="30" t="s">
        <v>2</v>
      </c>
      <c r="D77" s="30"/>
    </row>
    <row r="78" spans="1:4">
      <c r="A78" s="30" t="s">
        <v>2</v>
      </c>
      <c r="D78" s="30"/>
    </row>
    <row r="79" spans="1:4">
      <c r="A79" s="30" t="s">
        <v>2</v>
      </c>
      <c r="D79" s="30"/>
    </row>
    <row r="80" spans="1:4">
      <c r="A80" s="30" t="s">
        <v>2</v>
      </c>
      <c r="D80" s="30"/>
    </row>
    <row r="81" spans="1:4">
      <c r="A81" s="30" t="s">
        <v>2</v>
      </c>
      <c r="D81" s="30"/>
    </row>
    <row r="82" spans="1:4">
      <c r="A82" s="49"/>
      <c r="B82" s="49"/>
    </row>
    <row r="83" spans="1:4">
      <c r="A83" s="59" t="s">
        <v>3</v>
      </c>
      <c r="B83" s="59"/>
    </row>
    <row r="84" spans="1:4">
      <c r="A84" s="30" t="s">
        <v>3</v>
      </c>
    </row>
    <row r="85" spans="1:4">
      <c r="A85" s="30" t="s">
        <v>3</v>
      </c>
    </row>
    <row r="86" spans="1:4">
      <c r="A86" s="30" t="s">
        <v>3</v>
      </c>
    </row>
    <row r="87" spans="1:4">
      <c r="A87" s="30" t="s">
        <v>3</v>
      </c>
    </row>
    <row r="88" spans="1:4">
      <c r="A88" s="30" t="s">
        <v>3</v>
      </c>
    </row>
    <row r="89" spans="1:4">
      <c r="A89" s="30" t="s">
        <v>3</v>
      </c>
    </row>
    <row r="90" spans="1:4">
      <c r="A90" s="30" t="s">
        <v>3</v>
      </c>
    </row>
    <row r="91" spans="1:4">
      <c r="A91" s="30" t="s">
        <v>3</v>
      </c>
    </row>
    <row r="92" spans="1:4">
      <c r="A92" s="30" t="s">
        <v>3</v>
      </c>
    </row>
    <row r="93" spans="1:4">
      <c r="A93" s="30" t="s">
        <v>3</v>
      </c>
    </row>
    <row r="94" spans="1:4">
      <c r="A94" s="30" t="s">
        <v>3</v>
      </c>
    </row>
    <row r="95" spans="1:4">
      <c r="A95" s="30" t="s">
        <v>3</v>
      </c>
    </row>
    <row r="96" spans="1:4">
      <c r="A96" s="30" t="s">
        <v>3</v>
      </c>
    </row>
    <row r="97" spans="1:1">
      <c r="A97" s="30" t="s">
        <v>3</v>
      </c>
    </row>
    <row r="98" spans="1:1">
      <c r="A98" s="30" t="s">
        <v>3</v>
      </c>
    </row>
    <row r="99" spans="1:1">
      <c r="A99" s="30" t="s">
        <v>3</v>
      </c>
    </row>
    <row r="100" spans="1:1">
      <c r="A100" s="30" t="s">
        <v>3</v>
      </c>
    </row>
    <row r="101" spans="1:1">
      <c r="A101" s="30" t="s">
        <v>3</v>
      </c>
    </row>
    <row r="102" spans="1:1">
      <c r="A102" s="30" t="s">
        <v>3</v>
      </c>
    </row>
    <row r="103" spans="1:1">
      <c r="A103" s="30" t="s">
        <v>3</v>
      </c>
    </row>
    <row r="104" spans="1:1">
      <c r="A104" s="30" t="s">
        <v>3</v>
      </c>
    </row>
    <row r="105" spans="1:1">
      <c r="A105" s="30" t="s">
        <v>3</v>
      </c>
    </row>
    <row r="106" spans="1:1">
      <c r="A106" s="30" t="s">
        <v>3</v>
      </c>
    </row>
    <row r="107" spans="1:1">
      <c r="A107" s="30" t="s">
        <v>3</v>
      </c>
    </row>
    <row r="108" spans="1:1">
      <c r="A108" s="30" t="s">
        <v>3</v>
      </c>
    </row>
    <row r="109" spans="1:1">
      <c r="A109" s="30" t="s">
        <v>3</v>
      </c>
    </row>
    <row r="110" spans="1:1">
      <c r="A110" s="30" t="s">
        <v>3</v>
      </c>
    </row>
    <row r="111" spans="1:1">
      <c r="A111" s="30" t="s">
        <v>3</v>
      </c>
    </row>
  </sheetData>
  <conditionalFormatting sqref="M2:M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9:M6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10</vt:i4>
      </vt:variant>
    </vt:vector>
  </HeadingPairs>
  <TitlesOfParts>
    <vt:vector size="14" baseType="lpstr">
      <vt:lpstr>DESAJUSTEMENTS</vt:lpstr>
      <vt:lpstr>D STAR</vt:lpstr>
      <vt:lpstr>LAMBDA I J</vt:lpstr>
      <vt:lpstr>r</vt:lpstr>
      <vt:lpstr>FRA</vt:lpstr>
      <vt:lpstr>GER</vt:lpstr>
      <vt:lpstr>ITA</vt:lpstr>
      <vt:lpstr>SPA</vt:lpstr>
      <vt:lpstr>AUT</vt:lpstr>
      <vt:lpstr>FIN</vt:lpstr>
      <vt:lpstr>IRL</vt:lpstr>
      <vt:lpstr>NLD</vt:lpstr>
      <vt:lpstr>PRT</vt:lpstr>
      <vt:lpstr>GRC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Jamel</cp:lastModifiedBy>
  <dcterms:created xsi:type="dcterms:W3CDTF">2008-07-21T10:48:08Z</dcterms:created>
  <dcterms:modified xsi:type="dcterms:W3CDTF">2016-08-04T09:43:40Z</dcterms:modified>
</cp:coreProperties>
</file>