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"/>
    </mc:Choice>
  </mc:AlternateContent>
  <xr:revisionPtr revIDLastSave="0" documentId="13_ncr:1_{2BE3E5B0-A6F1-4B15-B265-ED19C5034269}" xr6:coauthVersionLast="47" xr6:coauthVersionMax="47" xr10:uidLastSave="{00000000-0000-0000-0000-000000000000}"/>
  <bookViews>
    <workbookView xWindow="-110" yWindow="-110" windowWidth="19420" windowHeight="11620" activeTab="2" xr2:uid="{E539F689-0167-4B50-B175-115DE346C363}"/>
  </bookViews>
  <sheets>
    <sheet name="Main" sheetId="3" r:id="rId1"/>
    <sheet name="Baseline" sheetId="4" r:id="rId2"/>
    <sheet name="Rhodes_Ext" sheetId="1" r:id="rId3"/>
    <sheet name="Maize_Ext" sheetId="5" r:id="rId4"/>
  </sheets>
  <definedNames>
    <definedName name="_xlnm._FilterDatabase" localSheetId="1" hidden="1">Baseline!$A$1:$M$20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E9" i="1"/>
  <c r="M3" i="4"/>
  <c r="L4" i="5"/>
  <c r="I3" i="5"/>
  <c r="L3" i="5" s="1"/>
  <c r="I4" i="5"/>
  <c r="I5" i="5"/>
  <c r="L5" i="5" s="1"/>
  <c r="I6" i="5"/>
  <c r="L6" i="5" s="1"/>
  <c r="I7" i="5"/>
  <c r="I8" i="5"/>
  <c r="I9" i="5"/>
  <c r="D10" i="5"/>
  <c r="D11" i="5"/>
  <c r="D12" i="5"/>
  <c r="D18" i="5" s="1"/>
  <c r="D13" i="5"/>
  <c r="D19" i="5" s="1"/>
  <c r="D14" i="5"/>
  <c r="D20" i="5" s="1"/>
  <c r="D9" i="5"/>
  <c r="E9" i="5"/>
  <c r="D16" i="1"/>
  <c r="D17" i="1"/>
  <c r="D18" i="1"/>
  <c r="D19" i="1"/>
  <c r="D20" i="1"/>
  <c r="E20" i="1" s="1"/>
  <c r="D15" i="1"/>
  <c r="D15" i="5"/>
  <c r="D16" i="5"/>
  <c r="D17" i="5"/>
  <c r="C20" i="5"/>
  <c r="C17" i="5"/>
  <c r="C15" i="5"/>
  <c r="K14" i="5"/>
  <c r="J14" i="5"/>
  <c r="E14" i="5"/>
  <c r="I14" i="5" s="1"/>
  <c r="L14" i="5" s="1"/>
  <c r="C14" i="5"/>
  <c r="C13" i="5"/>
  <c r="K13" i="5" s="1"/>
  <c r="C12" i="5"/>
  <c r="K12" i="5" s="1"/>
  <c r="C11" i="5"/>
  <c r="J11" i="5" s="1"/>
  <c r="C10" i="5"/>
  <c r="C16" i="5" s="1"/>
  <c r="K9" i="5"/>
  <c r="C9" i="5"/>
  <c r="J9" i="5" s="1"/>
  <c r="L8" i="5"/>
  <c r="K8" i="5"/>
  <c r="J8" i="5"/>
  <c r="E8" i="5"/>
  <c r="K7" i="5"/>
  <c r="K4" i="5"/>
  <c r="J4" i="5"/>
  <c r="E4" i="5"/>
  <c r="K3" i="5"/>
  <c r="J3" i="5"/>
  <c r="E3" i="5"/>
  <c r="E10" i="1"/>
  <c r="E11" i="1"/>
  <c r="I11" i="1" s="1"/>
  <c r="E12" i="1"/>
  <c r="I12" i="1" s="1"/>
  <c r="E13" i="1"/>
  <c r="I13" i="1" s="1"/>
  <c r="L13" i="1" s="1"/>
  <c r="E14" i="1"/>
  <c r="I14" i="1" s="1"/>
  <c r="E15" i="1"/>
  <c r="E16" i="1"/>
  <c r="E17" i="1"/>
  <c r="E18" i="1"/>
  <c r="E19" i="1"/>
  <c r="E4" i="1"/>
  <c r="E5" i="1"/>
  <c r="E6" i="1"/>
  <c r="E7" i="1"/>
  <c r="E8" i="1"/>
  <c r="I10" i="1"/>
  <c r="L10" i="1" s="1"/>
  <c r="E3" i="1"/>
  <c r="C19" i="4"/>
  <c r="L19" i="4" s="1"/>
  <c r="C16" i="4"/>
  <c r="J16" i="4" s="1"/>
  <c r="D14" i="4"/>
  <c r="C14" i="4"/>
  <c r="J14" i="4" s="1"/>
  <c r="K13" i="4"/>
  <c r="J13" i="4"/>
  <c r="I13" i="4"/>
  <c r="L13" i="4" s="1"/>
  <c r="C13" i="4"/>
  <c r="C12" i="4"/>
  <c r="K12" i="4" s="1"/>
  <c r="C11" i="4"/>
  <c r="K11" i="4" s="1"/>
  <c r="K10" i="4"/>
  <c r="C10" i="4"/>
  <c r="J10" i="4" s="1"/>
  <c r="C9" i="4"/>
  <c r="C15" i="4" s="1"/>
  <c r="L8" i="4"/>
  <c r="K8" i="4"/>
  <c r="J8" i="4"/>
  <c r="M8" i="4" s="1"/>
  <c r="L7" i="4"/>
  <c r="K7" i="4"/>
  <c r="D7" i="4"/>
  <c r="J7" i="4" s="1"/>
  <c r="M7" i="4" s="1"/>
  <c r="D6" i="4"/>
  <c r="L6" i="4" s="1"/>
  <c r="D5" i="4"/>
  <c r="K5" i="4" s="1"/>
  <c r="L4" i="4"/>
  <c r="K4" i="4"/>
  <c r="J4" i="4"/>
  <c r="M4" i="4" s="1"/>
  <c r="D4" i="4"/>
  <c r="L3" i="4"/>
  <c r="K3" i="4"/>
  <c r="J3" i="4"/>
  <c r="M3" i="1"/>
  <c r="M3" i="5" l="1"/>
  <c r="M4" i="5"/>
  <c r="M8" i="5"/>
  <c r="L17" i="5"/>
  <c r="L15" i="5"/>
  <c r="L20" i="5"/>
  <c r="K16" i="5"/>
  <c r="E16" i="5"/>
  <c r="J16" i="5"/>
  <c r="L16" i="5"/>
  <c r="M14" i="5"/>
  <c r="E17" i="5"/>
  <c r="J12" i="5"/>
  <c r="J17" i="5"/>
  <c r="K17" i="5"/>
  <c r="E15" i="5"/>
  <c r="E10" i="5"/>
  <c r="I10" i="5" s="1"/>
  <c r="L10" i="5" s="1"/>
  <c r="E20" i="5"/>
  <c r="J10" i="5"/>
  <c r="J20" i="5"/>
  <c r="K10" i="5"/>
  <c r="K20" i="5"/>
  <c r="C18" i="5"/>
  <c r="E13" i="5"/>
  <c r="I13" i="5" s="1"/>
  <c r="L13" i="5" s="1"/>
  <c r="E11" i="5"/>
  <c r="I11" i="5" s="1"/>
  <c r="L11" i="5" s="1"/>
  <c r="J13" i="5"/>
  <c r="E12" i="5"/>
  <c r="I12" i="5" s="1"/>
  <c r="L12" i="5" s="1"/>
  <c r="J7" i="5"/>
  <c r="L7" i="5"/>
  <c r="E5" i="5"/>
  <c r="J5" i="5"/>
  <c r="E6" i="5"/>
  <c r="L9" i="5"/>
  <c r="M9" i="5" s="1"/>
  <c r="K6" i="5"/>
  <c r="K11" i="5"/>
  <c r="C19" i="5"/>
  <c r="E7" i="5"/>
  <c r="K5" i="5"/>
  <c r="J15" i="5"/>
  <c r="K15" i="5"/>
  <c r="J6" i="5"/>
  <c r="L15" i="4"/>
  <c r="K15" i="4"/>
  <c r="J15" i="4"/>
  <c r="M13" i="4"/>
  <c r="J19" i="4"/>
  <c r="K19" i="4"/>
  <c r="I11" i="4"/>
  <c r="L11" i="4" s="1"/>
  <c r="L16" i="4"/>
  <c r="M16" i="4" s="1"/>
  <c r="J5" i="4"/>
  <c r="M5" i="4" s="1"/>
  <c r="J11" i="4"/>
  <c r="C17" i="4"/>
  <c r="I14" i="4"/>
  <c r="L14" i="4" s="1"/>
  <c r="C18" i="4"/>
  <c r="K16" i="4"/>
  <c r="C20" i="4"/>
  <c r="L5" i="4"/>
  <c r="I9" i="4"/>
  <c r="L9" i="4" s="1"/>
  <c r="J9" i="4"/>
  <c r="K6" i="4"/>
  <c r="K14" i="4"/>
  <c r="J6" i="4"/>
  <c r="M6" i="4" s="1"/>
  <c r="K9" i="4"/>
  <c r="J12" i="4"/>
  <c r="I10" i="4"/>
  <c r="L10" i="4" s="1"/>
  <c r="M10" i="4" s="1"/>
  <c r="M23" i="4" s="1"/>
  <c r="I12" i="4"/>
  <c r="L12" i="4" s="1"/>
  <c r="D4" i="1"/>
  <c r="D5" i="1"/>
  <c r="D7" i="1"/>
  <c r="D6" i="1"/>
  <c r="J11" i="1"/>
  <c r="L15" i="1"/>
  <c r="C10" i="1"/>
  <c r="C11" i="1"/>
  <c r="C12" i="1"/>
  <c r="C13" i="1"/>
  <c r="C14" i="1"/>
  <c r="K14" i="1" s="1"/>
  <c r="C15" i="1"/>
  <c r="C16" i="1"/>
  <c r="C17" i="1"/>
  <c r="C18" i="1"/>
  <c r="C19" i="1"/>
  <c r="C20" i="1"/>
  <c r="J20" i="1" s="1"/>
  <c r="C9" i="1"/>
  <c r="J3" i="1"/>
  <c r="L4" i="1"/>
  <c r="L5" i="1"/>
  <c r="L6" i="1"/>
  <c r="L7" i="1"/>
  <c r="L8" i="1"/>
  <c r="L11" i="1"/>
  <c r="L3" i="1"/>
  <c r="K4" i="1"/>
  <c r="K5" i="1"/>
  <c r="K6" i="1"/>
  <c r="K7" i="1"/>
  <c r="K8" i="1"/>
  <c r="M8" i="1" s="1"/>
  <c r="K10" i="1"/>
  <c r="K11" i="1"/>
  <c r="K12" i="1"/>
  <c r="K3" i="1"/>
  <c r="J4" i="1"/>
  <c r="J5" i="1"/>
  <c r="J6" i="1"/>
  <c r="J7" i="1"/>
  <c r="M7" i="1" s="1"/>
  <c r="J8" i="1"/>
  <c r="J10" i="1"/>
  <c r="M10" i="1" s="1"/>
  <c r="L20" i="1"/>
  <c r="M11" i="5" l="1"/>
  <c r="M16" i="5"/>
  <c r="M6" i="5"/>
  <c r="M5" i="5"/>
  <c r="M7" i="5"/>
  <c r="M13" i="5"/>
  <c r="M24" i="5"/>
  <c r="M12" i="5"/>
  <c r="M15" i="5"/>
  <c r="M22" i="5" s="1"/>
  <c r="E19" i="5"/>
  <c r="L19" i="5"/>
  <c r="K19" i="5"/>
  <c r="J19" i="5"/>
  <c r="M20" i="5"/>
  <c r="M27" i="5" s="1"/>
  <c r="L18" i="5"/>
  <c r="J18" i="5"/>
  <c r="K18" i="5"/>
  <c r="E18" i="5"/>
  <c r="M17" i="5"/>
  <c r="M10" i="5"/>
  <c r="M14" i="4"/>
  <c r="M19" i="4"/>
  <c r="M26" i="4" s="1"/>
  <c r="M15" i="4"/>
  <c r="J18" i="4"/>
  <c r="L18" i="4"/>
  <c r="K18" i="4"/>
  <c r="M12" i="4"/>
  <c r="M9" i="4"/>
  <c r="M22" i="4" s="1"/>
  <c r="K20" i="4"/>
  <c r="L20" i="4"/>
  <c r="J20" i="4"/>
  <c r="M20" i="4" s="1"/>
  <c r="L17" i="4"/>
  <c r="K17" i="4"/>
  <c r="J17" i="4"/>
  <c r="M17" i="4" s="1"/>
  <c r="M11" i="4"/>
  <c r="M24" i="4" s="1"/>
  <c r="J13" i="1"/>
  <c r="K19" i="1"/>
  <c r="K13" i="1"/>
  <c r="L19" i="1"/>
  <c r="K18" i="1"/>
  <c r="L18" i="1"/>
  <c r="J12" i="1"/>
  <c r="K17" i="1"/>
  <c r="L17" i="1"/>
  <c r="M5" i="1"/>
  <c r="K15" i="1"/>
  <c r="J9" i="1"/>
  <c r="L9" i="1"/>
  <c r="K9" i="1"/>
  <c r="L16" i="1"/>
  <c r="K16" i="1"/>
  <c r="M11" i="1"/>
  <c r="M6" i="1"/>
  <c r="M4" i="1"/>
  <c r="J18" i="1"/>
  <c r="J17" i="1"/>
  <c r="L14" i="1"/>
  <c r="K20" i="1"/>
  <c r="M20" i="1" s="1"/>
  <c r="J16" i="1"/>
  <c r="J15" i="1"/>
  <c r="J14" i="1"/>
  <c r="L12" i="1"/>
  <c r="M12" i="1" s="1"/>
  <c r="J19" i="1"/>
  <c r="M19" i="1" s="1"/>
  <c r="M15" i="1" l="1"/>
  <c r="M23" i="5"/>
  <c r="M19" i="5"/>
  <c r="M26" i="5"/>
  <c r="M18" i="5"/>
  <c r="M25" i="5" s="1"/>
  <c r="M13" i="1"/>
  <c r="M26" i="1" s="1"/>
  <c r="M27" i="4"/>
  <c r="M18" i="4"/>
  <c r="M25" i="4" s="1"/>
  <c r="M18" i="1"/>
  <c r="M9" i="1"/>
  <c r="M22" i="1" s="1"/>
  <c r="M17" i="1"/>
  <c r="M24" i="1" s="1"/>
  <c r="M16" i="1"/>
  <c r="M23" i="1"/>
  <c r="M25" i="1"/>
  <c r="M14" i="1"/>
  <c r="M27" i="1" s="1"/>
</calcChain>
</file>

<file path=xl/sharedStrings.xml><?xml version="1.0" encoding="utf-8"?>
<sst xmlns="http://schemas.openxmlformats.org/spreadsheetml/2006/main" count="182" uniqueCount="31">
  <si>
    <t>Maize</t>
  </si>
  <si>
    <t>Rhodes</t>
  </si>
  <si>
    <t>Nat_pasture</t>
  </si>
  <si>
    <t>N2O</t>
  </si>
  <si>
    <t>Semi-arid</t>
  </si>
  <si>
    <t>Trop. High. sub-humid</t>
  </si>
  <si>
    <t>Sub-humid</t>
  </si>
  <si>
    <t>Trop. High. Humid</t>
  </si>
  <si>
    <t>Humid</t>
  </si>
  <si>
    <t>Arid</t>
  </si>
  <si>
    <t>N2O (kg/ha/yr or season)</t>
  </si>
  <si>
    <t>% of land</t>
  </si>
  <si>
    <t>Soil C stock (kg/ha) (top 50 cm)</t>
  </si>
  <si>
    <t>Hectares per TLU</t>
  </si>
  <si>
    <t>Flux parameters</t>
  </si>
  <si>
    <t>Stock parameters</t>
  </si>
  <si>
    <t>Net</t>
  </si>
  <si>
    <t>N2O (kg/yr)</t>
  </si>
  <si>
    <t>Calculated emissions from system</t>
  </si>
  <si>
    <t>CO2 from annual flux(kg/yr)</t>
  </si>
  <si>
    <t>Agro-climatic zone</t>
  </si>
  <si>
    <t>Land use parameters</t>
  </si>
  <si>
    <t xml:space="preserve">Feed type </t>
  </si>
  <si>
    <t>CO2 (annual flux) (kg/ha/yr or season)</t>
  </si>
  <si>
    <t>Data from DNDC</t>
  </si>
  <si>
    <t>Delta C stock (kg/yr)</t>
  </si>
  <si>
    <t>CO2 from stock change (kg/yr)</t>
  </si>
  <si>
    <t>From definitions of scenarios</t>
  </si>
  <si>
    <t>Results</t>
  </si>
  <si>
    <t>Global warming potentials (kg CO2eq)</t>
  </si>
  <si>
    <t>Delta (ha) land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</si>
</sst>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  "/>
    </font>
    <font>
      <sz val="11"/>
      <name val="Calibri   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4" borderId="0" xfId="0" applyNumberFormat="1" applyFill="1"/>
    <xf numFmtId="164" fontId="0" fillId="4" borderId="0" xfId="0" applyNumberFormat="1" applyFill="1"/>
    <xf numFmtId="164" fontId="0" fillId="0" borderId="0" xfId="0" applyNumberFormat="1"/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0D01-EEF1-44C5-9F19-7523098BD876}">
  <dimension ref="A1:C6"/>
  <sheetViews>
    <sheetView workbookViewId="0">
      <selection activeCell="A3" sqref="A3"/>
    </sheetView>
  </sheetViews>
  <sheetFormatPr defaultRowHeight="14.5"/>
  <sheetData>
    <row r="1" spans="1:3">
      <c r="A1" s="8" t="s">
        <v>27</v>
      </c>
      <c r="B1" s="8"/>
      <c r="C1" s="8"/>
    </row>
    <row r="2" spans="1:3">
      <c r="A2" s="7" t="s">
        <v>24</v>
      </c>
      <c r="B2" s="7"/>
      <c r="C2" s="7"/>
    </row>
    <row r="3" spans="1:3">
      <c r="A3" s="9" t="s">
        <v>28</v>
      </c>
      <c r="B3" s="9"/>
      <c r="C3" s="9"/>
    </row>
    <row r="5" spans="1:3">
      <c r="A5" t="s">
        <v>29</v>
      </c>
    </row>
    <row r="6" spans="1:3">
      <c r="A6" t="s">
        <v>3</v>
      </c>
      <c r="B6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B5FA-172A-486F-ABE1-61A9675C7344}">
  <dimension ref="A1:M27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RowHeight="14.5"/>
  <cols>
    <col min="1" max="6" width="25.81640625" customWidth="1"/>
    <col min="7" max="7" width="22.6328125" customWidth="1"/>
    <col min="8" max="8" width="23.26953125" customWidth="1"/>
    <col min="9" max="9" width="22.36328125" customWidth="1"/>
    <col min="10" max="10" width="15.1796875" customWidth="1"/>
    <col min="11" max="11" width="22.7265625" customWidth="1"/>
    <col min="12" max="12" width="18.26953125" customWidth="1"/>
  </cols>
  <sheetData>
    <row r="1" spans="1:13">
      <c r="A1" s="1" t="s">
        <v>20</v>
      </c>
      <c r="B1" s="1" t="s">
        <v>22</v>
      </c>
      <c r="C1" s="12" t="s">
        <v>21</v>
      </c>
      <c r="D1" s="12"/>
      <c r="E1" s="12"/>
      <c r="F1" s="10" t="s">
        <v>15</v>
      </c>
      <c r="G1" s="12" t="s">
        <v>14</v>
      </c>
      <c r="H1" s="12"/>
      <c r="I1" s="12"/>
      <c r="J1" s="12" t="s">
        <v>18</v>
      </c>
      <c r="K1" s="12"/>
      <c r="L1" s="12"/>
      <c r="M1" s="12"/>
    </row>
    <row r="2" spans="1:13">
      <c r="C2" s="3" t="s">
        <v>13</v>
      </c>
      <c r="D2" s="3" t="s">
        <v>11</v>
      </c>
      <c r="E2" s="3" t="s">
        <v>30</v>
      </c>
      <c r="F2" s="3" t="s">
        <v>12</v>
      </c>
      <c r="G2" s="3" t="s">
        <v>10</v>
      </c>
      <c r="H2" s="3" t="s">
        <v>23</v>
      </c>
      <c r="I2" s="3" t="s">
        <v>25</v>
      </c>
      <c r="J2" s="3" t="s">
        <v>17</v>
      </c>
      <c r="K2" s="3" t="s">
        <v>19</v>
      </c>
      <c r="L2" s="3" t="s">
        <v>26</v>
      </c>
      <c r="M2" t="s">
        <v>16</v>
      </c>
    </row>
    <row r="3" spans="1:13">
      <c r="A3" s="6" t="s">
        <v>4</v>
      </c>
      <c r="B3" s="5" t="s">
        <v>0</v>
      </c>
      <c r="C3" s="8">
        <v>0.16</v>
      </c>
      <c r="D3" s="11">
        <v>1</v>
      </c>
      <c r="E3" s="17">
        <v>0</v>
      </c>
      <c r="F3" s="7">
        <v>500</v>
      </c>
      <c r="G3" s="7">
        <v>10</v>
      </c>
      <c r="H3" s="7">
        <v>10</v>
      </c>
      <c r="I3" s="9">
        <v>0</v>
      </c>
      <c r="J3" s="13">
        <f>G3*C3*D3/100</f>
        <v>1.6E-2</v>
      </c>
      <c r="K3" s="13">
        <f>H3*C3*D3/100</f>
        <v>1.6E-2</v>
      </c>
      <c r="L3" s="13">
        <f>I3*C3*D3/100</f>
        <v>0</v>
      </c>
      <c r="M3" s="14">
        <f>J3*Main!B$6+K3+L3</f>
        <v>4.4160000000000004</v>
      </c>
    </row>
    <row r="4" spans="1:13">
      <c r="A4" s="6" t="s">
        <v>5</v>
      </c>
      <c r="B4" t="s">
        <v>0</v>
      </c>
      <c r="C4" s="8">
        <v>0.28000000000000003</v>
      </c>
      <c r="D4" s="11">
        <f>100*0.02/0.18</f>
        <v>11.111111111111111</v>
      </c>
      <c r="E4" s="17">
        <v>0</v>
      </c>
      <c r="F4" s="7">
        <v>500</v>
      </c>
      <c r="G4" s="7">
        <v>10</v>
      </c>
      <c r="H4" s="7">
        <v>10</v>
      </c>
      <c r="I4" s="9">
        <v>0</v>
      </c>
      <c r="J4" s="13">
        <f t="shared" ref="J4:J20" si="0">G4*C4*D4/100</f>
        <v>0.31111111111111112</v>
      </c>
      <c r="K4" s="13">
        <f t="shared" ref="K4:K20" si="1">H4*C4*D4/100</f>
        <v>0.31111111111111112</v>
      </c>
      <c r="L4" s="13">
        <f>I4*C4*D4/100</f>
        <v>0</v>
      </c>
      <c r="M4" s="14">
        <f>J4*Main!B$6+K4+L4</f>
        <v>85.866666666666674</v>
      </c>
    </row>
    <row r="5" spans="1:13">
      <c r="A5" s="6" t="s">
        <v>6</v>
      </c>
      <c r="B5" t="s">
        <v>0</v>
      </c>
      <c r="C5" s="8">
        <v>0.28000000000000003</v>
      </c>
      <c r="D5" s="11">
        <f>100*0.02/0.18</f>
        <v>11.111111111111111</v>
      </c>
      <c r="E5" s="17">
        <v>0</v>
      </c>
      <c r="F5" s="7">
        <v>500</v>
      </c>
      <c r="G5" s="7">
        <v>10</v>
      </c>
      <c r="H5" s="7">
        <v>10</v>
      </c>
      <c r="I5" s="9">
        <v>0</v>
      </c>
      <c r="J5" s="13">
        <f t="shared" si="0"/>
        <v>0.31111111111111112</v>
      </c>
      <c r="K5" s="13">
        <f t="shared" si="1"/>
        <v>0.31111111111111112</v>
      </c>
      <c r="L5" s="13">
        <f t="shared" ref="L5:L20" si="2">I5*C5*D5/100</f>
        <v>0</v>
      </c>
      <c r="M5" s="14">
        <f>J5*Main!B$6+K5+L5</f>
        <v>85.866666666666674</v>
      </c>
    </row>
    <row r="6" spans="1:13">
      <c r="A6" s="6" t="s">
        <v>7</v>
      </c>
      <c r="B6" t="s">
        <v>0</v>
      </c>
      <c r="C6" s="8">
        <v>0.28000000000000003</v>
      </c>
      <c r="D6" s="11">
        <f>100*0.02/0.18</f>
        <v>11.111111111111111</v>
      </c>
      <c r="E6" s="17">
        <v>0</v>
      </c>
      <c r="F6" s="7">
        <v>500</v>
      </c>
      <c r="G6" s="7">
        <v>10</v>
      </c>
      <c r="H6" s="7">
        <v>10</v>
      </c>
      <c r="I6" s="9">
        <v>0</v>
      </c>
      <c r="J6" s="13">
        <f t="shared" si="0"/>
        <v>0.31111111111111112</v>
      </c>
      <c r="K6" s="13">
        <f t="shared" si="1"/>
        <v>0.31111111111111112</v>
      </c>
      <c r="L6" s="13">
        <f t="shared" si="2"/>
        <v>0</v>
      </c>
      <c r="M6" s="14">
        <f>J6*Main!B$6+K6+L6</f>
        <v>85.866666666666674</v>
      </c>
    </row>
    <row r="7" spans="1:13">
      <c r="A7" s="6" t="s">
        <v>8</v>
      </c>
      <c r="B7" t="s">
        <v>0</v>
      </c>
      <c r="C7" s="8">
        <v>0.28000000000000003</v>
      </c>
      <c r="D7" s="11">
        <f>100*0.02/0.18</f>
        <v>11.111111111111111</v>
      </c>
      <c r="E7" s="17">
        <v>0</v>
      </c>
      <c r="F7" s="7">
        <v>500</v>
      </c>
      <c r="G7" s="7">
        <v>10</v>
      </c>
      <c r="H7" s="7">
        <v>10</v>
      </c>
      <c r="I7" s="9">
        <v>0</v>
      </c>
      <c r="J7" s="13">
        <f t="shared" si="0"/>
        <v>0.31111111111111112</v>
      </c>
      <c r="K7" s="13">
        <f t="shared" si="1"/>
        <v>0.31111111111111112</v>
      </c>
      <c r="L7" s="13">
        <f t="shared" si="2"/>
        <v>0</v>
      </c>
      <c r="M7" s="14">
        <f>J7*Main!B$6+K7+L7</f>
        <v>85.866666666666674</v>
      </c>
    </row>
    <row r="8" spans="1:13">
      <c r="A8" s="6" t="s">
        <v>9</v>
      </c>
      <c r="B8" t="s">
        <v>0</v>
      </c>
      <c r="C8" s="8">
        <v>0.15</v>
      </c>
      <c r="D8" s="11">
        <v>0</v>
      </c>
      <c r="E8" s="17">
        <v>0</v>
      </c>
      <c r="F8" s="7">
        <v>500</v>
      </c>
      <c r="G8" s="7">
        <v>10</v>
      </c>
      <c r="H8" s="7">
        <v>10</v>
      </c>
      <c r="I8" s="9">
        <v>0</v>
      </c>
      <c r="J8" s="13">
        <f t="shared" si="0"/>
        <v>0</v>
      </c>
      <c r="K8" s="13">
        <f t="shared" si="1"/>
        <v>0</v>
      </c>
      <c r="L8" s="13">
        <f t="shared" si="2"/>
        <v>0</v>
      </c>
      <c r="M8" s="14">
        <f>J8*Main!B$6+K8+L8</f>
        <v>0</v>
      </c>
    </row>
    <row r="9" spans="1:13">
      <c r="A9" s="6" t="s">
        <v>4</v>
      </c>
      <c r="B9" t="s">
        <v>1</v>
      </c>
      <c r="C9" s="8">
        <f>C3</f>
        <v>0.16</v>
      </c>
      <c r="D9" s="11">
        <v>0</v>
      </c>
      <c r="E9" s="17">
        <v>0</v>
      </c>
      <c r="F9" s="7">
        <v>1000</v>
      </c>
      <c r="G9" s="7">
        <v>10</v>
      </c>
      <c r="H9" s="7">
        <v>10</v>
      </c>
      <c r="I9" s="9">
        <f>IF(E9&gt;0,(F9-F15),0)*E9*C9/100</f>
        <v>0</v>
      </c>
      <c r="J9" s="13">
        <f t="shared" si="0"/>
        <v>0</v>
      </c>
      <c r="K9" s="13">
        <f t="shared" si="1"/>
        <v>0</v>
      </c>
      <c r="L9" s="13">
        <f>I9*C9*D9/100</f>
        <v>0</v>
      </c>
      <c r="M9" s="14">
        <f>J9*Main!B$6+K9+L9</f>
        <v>0</v>
      </c>
    </row>
    <row r="10" spans="1:13">
      <c r="A10" s="6" t="s">
        <v>5</v>
      </c>
      <c r="B10" t="s">
        <v>1</v>
      </c>
      <c r="C10" s="8">
        <f t="shared" ref="C10:D20" si="3">C4</f>
        <v>0.28000000000000003</v>
      </c>
      <c r="D10" s="11">
        <v>9</v>
      </c>
      <c r="E10" s="17">
        <v>0</v>
      </c>
      <c r="F10" s="7">
        <v>1000</v>
      </c>
      <c r="G10" s="7">
        <v>10</v>
      </c>
      <c r="H10" s="7">
        <v>10</v>
      </c>
      <c r="I10" s="9">
        <f t="shared" ref="I10:I14" si="4">IF(E10&gt;0,(F10-F16),0)*E10*C10/100</f>
        <v>0</v>
      </c>
      <c r="J10" s="13">
        <f t="shared" si="0"/>
        <v>0.252</v>
      </c>
      <c r="K10" s="13">
        <f t="shared" si="1"/>
        <v>0.252</v>
      </c>
      <c r="L10" s="13">
        <f>I10*C10*D10/100</f>
        <v>0</v>
      </c>
      <c r="M10" s="14">
        <f>J10*Main!B$6+K10+L10</f>
        <v>69.551999999999992</v>
      </c>
    </row>
    <row r="11" spans="1:13">
      <c r="A11" s="6" t="s">
        <v>6</v>
      </c>
      <c r="B11" t="s">
        <v>1</v>
      </c>
      <c r="C11" s="8">
        <f t="shared" si="3"/>
        <v>0.28000000000000003</v>
      </c>
      <c r="D11" s="11">
        <v>9</v>
      </c>
      <c r="E11" s="17">
        <v>0</v>
      </c>
      <c r="F11" s="7">
        <v>1000</v>
      </c>
      <c r="G11" s="7">
        <v>10</v>
      </c>
      <c r="H11" s="7">
        <v>10</v>
      </c>
      <c r="I11" s="9">
        <f t="shared" si="4"/>
        <v>0</v>
      </c>
      <c r="J11" s="13">
        <f t="shared" si="0"/>
        <v>0.252</v>
      </c>
      <c r="K11" s="13">
        <f t="shared" si="1"/>
        <v>0.252</v>
      </c>
      <c r="L11" s="13">
        <f t="shared" si="2"/>
        <v>0</v>
      </c>
      <c r="M11" s="14">
        <f>J11*Main!B$6+K11+L11</f>
        <v>69.551999999999992</v>
      </c>
    </row>
    <row r="12" spans="1:13">
      <c r="A12" s="6" t="s">
        <v>7</v>
      </c>
      <c r="B12" t="s">
        <v>1</v>
      </c>
      <c r="C12" s="8">
        <f t="shared" si="3"/>
        <v>0.28000000000000003</v>
      </c>
      <c r="D12" s="11">
        <v>9</v>
      </c>
      <c r="E12" s="17">
        <v>0</v>
      </c>
      <c r="F12" s="7">
        <v>1000</v>
      </c>
      <c r="G12" s="7">
        <v>10</v>
      </c>
      <c r="H12" s="7">
        <v>10</v>
      </c>
      <c r="I12" s="9">
        <f t="shared" si="4"/>
        <v>0</v>
      </c>
      <c r="J12" s="13">
        <f t="shared" si="0"/>
        <v>0.252</v>
      </c>
      <c r="K12" s="13">
        <f t="shared" si="1"/>
        <v>0.252</v>
      </c>
      <c r="L12" s="13">
        <f t="shared" si="2"/>
        <v>0</v>
      </c>
      <c r="M12" s="14">
        <f>J12*Main!B$6+K12+L12</f>
        <v>69.551999999999992</v>
      </c>
    </row>
    <row r="13" spans="1:13">
      <c r="A13" s="6" t="s">
        <v>8</v>
      </c>
      <c r="B13" t="s">
        <v>1</v>
      </c>
      <c r="C13" s="8">
        <f t="shared" si="3"/>
        <v>0.28000000000000003</v>
      </c>
      <c r="D13" s="11">
        <v>9</v>
      </c>
      <c r="E13" s="17">
        <v>0</v>
      </c>
      <c r="F13" s="7">
        <v>1000</v>
      </c>
      <c r="G13" s="7">
        <v>10</v>
      </c>
      <c r="H13" s="7">
        <v>10</v>
      </c>
      <c r="I13" s="9">
        <f t="shared" si="4"/>
        <v>0</v>
      </c>
      <c r="J13" s="13">
        <f t="shared" si="0"/>
        <v>0.252</v>
      </c>
      <c r="K13" s="13">
        <f t="shared" si="1"/>
        <v>0.252</v>
      </c>
      <c r="L13" s="13">
        <f>I13*C13*D13/100</f>
        <v>0</v>
      </c>
      <c r="M13" s="14">
        <f>J13*Main!B$6+K13+L13</f>
        <v>69.551999999999992</v>
      </c>
    </row>
    <row r="14" spans="1:13">
      <c r="A14" s="6" t="s">
        <v>9</v>
      </c>
      <c r="B14" t="s">
        <v>1</v>
      </c>
      <c r="C14" s="8">
        <f t="shared" si="3"/>
        <v>0.15</v>
      </c>
      <c r="D14" s="11">
        <f t="shared" si="3"/>
        <v>0</v>
      </c>
      <c r="E14" s="17">
        <v>0</v>
      </c>
      <c r="F14" s="7">
        <v>1000</v>
      </c>
      <c r="G14" s="7">
        <v>10</v>
      </c>
      <c r="H14" s="7">
        <v>10</v>
      </c>
      <c r="I14" s="9">
        <f t="shared" si="4"/>
        <v>0</v>
      </c>
      <c r="J14" s="13">
        <f t="shared" si="0"/>
        <v>0</v>
      </c>
      <c r="K14" s="13">
        <f t="shared" si="1"/>
        <v>0</v>
      </c>
      <c r="L14" s="13">
        <f t="shared" si="2"/>
        <v>0</v>
      </c>
      <c r="M14" s="14">
        <f>J14*Main!B$6+K14+L14</f>
        <v>0</v>
      </c>
    </row>
    <row r="15" spans="1:13">
      <c r="A15" s="6" t="s">
        <v>4</v>
      </c>
      <c r="B15" t="s">
        <v>2</v>
      </c>
      <c r="C15" s="8">
        <f t="shared" si="3"/>
        <v>0.16</v>
      </c>
      <c r="D15" s="11">
        <v>99</v>
      </c>
      <c r="E15" s="17">
        <v>0</v>
      </c>
      <c r="F15" s="7">
        <v>800</v>
      </c>
      <c r="G15" s="7">
        <v>10</v>
      </c>
      <c r="H15" s="7">
        <v>10</v>
      </c>
      <c r="I15" s="9">
        <v>0</v>
      </c>
      <c r="J15" s="13">
        <f t="shared" si="0"/>
        <v>1.5840000000000001</v>
      </c>
      <c r="K15" s="13">
        <f t="shared" si="1"/>
        <v>1.5840000000000001</v>
      </c>
      <c r="L15" s="13">
        <f t="shared" si="2"/>
        <v>0</v>
      </c>
      <c r="M15" s="14">
        <f>J15*Main!B$6+K15+L15</f>
        <v>437.18400000000003</v>
      </c>
    </row>
    <row r="16" spans="1:13">
      <c r="A16" s="6" t="s">
        <v>5</v>
      </c>
      <c r="B16" t="s">
        <v>2</v>
      </c>
      <c r="C16" s="8">
        <f t="shared" si="3"/>
        <v>0.28000000000000003</v>
      </c>
      <c r="D16" s="11">
        <v>79</v>
      </c>
      <c r="E16" s="17">
        <v>0</v>
      </c>
      <c r="F16" s="7">
        <v>800</v>
      </c>
      <c r="G16" s="7">
        <v>10</v>
      </c>
      <c r="H16" s="7">
        <v>10</v>
      </c>
      <c r="I16" s="9">
        <v>0</v>
      </c>
      <c r="J16" s="13">
        <f t="shared" si="0"/>
        <v>2.2120000000000002</v>
      </c>
      <c r="K16" s="13">
        <f t="shared" si="1"/>
        <v>2.2120000000000002</v>
      </c>
      <c r="L16" s="13">
        <f t="shared" si="2"/>
        <v>0</v>
      </c>
      <c r="M16" s="14">
        <f>J16*Main!B$6+K16+L16</f>
        <v>610.51200000000006</v>
      </c>
    </row>
    <row r="17" spans="1:13">
      <c r="A17" s="6" t="s">
        <v>6</v>
      </c>
      <c r="B17" t="s">
        <v>2</v>
      </c>
      <c r="C17" s="8">
        <f t="shared" si="3"/>
        <v>0.28000000000000003</v>
      </c>
      <c r="D17" s="11">
        <v>79</v>
      </c>
      <c r="E17" s="17">
        <v>0</v>
      </c>
      <c r="F17" s="7">
        <v>800</v>
      </c>
      <c r="G17" s="7">
        <v>10</v>
      </c>
      <c r="H17" s="7">
        <v>10</v>
      </c>
      <c r="I17" s="9">
        <v>0</v>
      </c>
      <c r="J17" s="13">
        <f t="shared" si="0"/>
        <v>2.2120000000000002</v>
      </c>
      <c r="K17" s="13">
        <f t="shared" si="1"/>
        <v>2.2120000000000002</v>
      </c>
      <c r="L17" s="13">
        <f t="shared" si="2"/>
        <v>0</v>
      </c>
      <c r="M17" s="14">
        <f>J17*Main!B$6+K17+L17</f>
        <v>610.51200000000006</v>
      </c>
    </row>
    <row r="18" spans="1:13">
      <c r="A18" s="6" t="s">
        <v>7</v>
      </c>
      <c r="B18" t="s">
        <v>2</v>
      </c>
      <c r="C18" s="8">
        <f t="shared" si="3"/>
        <v>0.28000000000000003</v>
      </c>
      <c r="D18" s="11">
        <v>79</v>
      </c>
      <c r="E18" s="17">
        <v>0</v>
      </c>
      <c r="F18" s="7">
        <v>800</v>
      </c>
      <c r="G18" s="7">
        <v>10</v>
      </c>
      <c r="H18" s="7">
        <v>10</v>
      </c>
      <c r="I18" s="9">
        <v>0</v>
      </c>
      <c r="J18" s="13">
        <f t="shared" si="0"/>
        <v>2.2120000000000002</v>
      </c>
      <c r="K18" s="13">
        <f t="shared" si="1"/>
        <v>2.2120000000000002</v>
      </c>
      <c r="L18" s="13">
        <f t="shared" si="2"/>
        <v>0</v>
      </c>
      <c r="M18" s="14">
        <f>J18*Main!B$6+K18+L18</f>
        <v>610.51200000000006</v>
      </c>
    </row>
    <row r="19" spans="1:13">
      <c r="A19" s="6" t="s">
        <v>8</v>
      </c>
      <c r="B19" t="s">
        <v>2</v>
      </c>
      <c r="C19" s="8">
        <f t="shared" si="3"/>
        <v>0.28000000000000003</v>
      </c>
      <c r="D19" s="11">
        <v>79</v>
      </c>
      <c r="E19" s="17">
        <v>0</v>
      </c>
      <c r="F19" s="7">
        <v>800</v>
      </c>
      <c r="G19" s="7">
        <v>10</v>
      </c>
      <c r="H19" s="7">
        <v>10</v>
      </c>
      <c r="I19" s="9">
        <v>0</v>
      </c>
      <c r="J19" s="13">
        <f t="shared" si="0"/>
        <v>2.2120000000000002</v>
      </c>
      <c r="K19" s="13">
        <f t="shared" si="1"/>
        <v>2.2120000000000002</v>
      </c>
      <c r="L19" s="13">
        <f t="shared" si="2"/>
        <v>0</v>
      </c>
      <c r="M19" s="14">
        <f>J19*Main!B$6+K19+L19</f>
        <v>610.51200000000006</v>
      </c>
    </row>
    <row r="20" spans="1:13">
      <c r="A20" s="6" t="s">
        <v>9</v>
      </c>
      <c r="B20" t="s">
        <v>2</v>
      </c>
      <c r="C20" s="8">
        <f t="shared" si="3"/>
        <v>0.15</v>
      </c>
      <c r="D20" s="11">
        <v>100</v>
      </c>
      <c r="E20" s="17">
        <v>0</v>
      </c>
      <c r="F20" s="7">
        <v>800</v>
      </c>
      <c r="G20" s="7">
        <v>10</v>
      </c>
      <c r="H20" s="7">
        <v>10</v>
      </c>
      <c r="I20" s="9">
        <v>0</v>
      </c>
      <c r="J20" s="13">
        <f t="shared" si="0"/>
        <v>1.5</v>
      </c>
      <c r="K20" s="13">
        <f t="shared" si="1"/>
        <v>1.5</v>
      </c>
      <c r="L20" s="13">
        <f t="shared" si="2"/>
        <v>0</v>
      </c>
      <c r="M20" s="14">
        <f>J20*Main!B$6+K20+L20</f>
        <v>414</v>
      </c>
    </row>
    <row r="21" spans="1:13">
      <c r="M21" s="15"/>
    </row>
    <row r="22" spans="1:13">
      <c r="A22" s="4" t="s">
        <v>4</v>
      </c>
      <c r="M22" s="14">
        <f>M3+M9+M15</f>
        <v>441.6</v>
      </c>
    </row>
    <row r="23" spans="1:13">
      <c r="A23" s="4" t="s">
        <v>5</v>
      </c>
      <c r="M23" s="14">
        <f t="shared" ref="M23:M27" si="5">M4+M10+M16</f>
        <v>765.93066666666675</v>
      </c>
    </row>
    <row r="24" spans="1:13">
      <c r="A24" s="4" t="s">
        <v>6</v>
      </c>
      <c r="M24" s="14">
        <f t="shared" si="5"/>
        <v>765.93066666666675</v>
      </c>
    </row>
    <row r="25" spans="1:13">
      <c r="A25" s="4" t="s">
        <v>7</v>
      </c>
      <c r="M25" s="14">
        <f t="shared" si="5"/>
        <v>765.93066666666675</v>
      </c>
    </row>
    <row r="26" spans="1:13">
      <c r="A26" s="4" t="s">
        <v>8</v>
      </c>
      <c r="M26" s="14">
        <f t="shared" si="5"/>
        <v>765.93066666666675</v>
      </c>
    </row>
    <row r="27" spans="1:13">
      <c r="A27" s="4" t="s">
        <v>9</v>
      </c>
      <c r="M27" s="14">
        <f t="shared" si="5"/>
        <v>414</v>
      </c>
    </row>
  </sheetData>
  <autoFilter ref="A1:M20" xr:uid="{48C5B5FA-172A-486F-ABE1-61A9675C7344}">
    <filterColumn colId="2" showButton="0"/>
    <filterColumn colId="3" showButton="0"/>
    <filterColumn colId="6" showButton="0"/>
    <filterColumn colId="7" showButton="0"/>
    <filterColumn colId="9" showButton="0"/>
    <filterColumn colId="10" showButton="0"/>
    <filterColumn colId="11" showButton="0"/>
  </autoFilter>
  <mergeCells count="3">
    <mergeCell ref="C1:E1"/>
    <mergeCell ref="G1:I1"/>
    <mergeCell ref="J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1594-2F9A-4AF3-A0A6-80A2E10FD045}">
  <dimension ref="A1:M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RowHeight="14.5"/>
  <cols>
    <col min="1" max="6" width="25.81640625" customWidth="1"/>
    <col min="7" max="7" width="22.6328125" customWidth="1"/>
    <col min="8" max="8" width="23.26953125" customWidth="1"/>
    <col min="9" max="9" width="22.36328125" customWidth="1"/>
    <col min="10" max="10" width="15.1796875" customWidth="1"/>
    <col min="11" max="11" width="22.7265625" customWidth="1"/>
    <col min="12" max="12" width="18.26953125" customWidth="1"/>
  </cols>
  <sheetData>
    <row r="1" spans="1:13">
      <c r="A1" s="1" t="s">
        <v>20</v>
      </c>
      <c r="B1" s="1" t="s">
        <v>22</v>
      </c>
      <c r="C1" s="12" t="s">
        <v>21</v>
      </c>
      <c r="D1" s="12"/>
      <c r="E1" s="12"/>
      <c r="F1" s="2" t="s">
        <v>15</v>
      </c>
      <c r="G1" s="12" t="s">
        <v>14</v>
      </c>
      <c r="H1" s="12"/>
      <c r="I1" s="12"/>
      <c r="J1" s="12" t="s">
        <v>18</v>
      </c>
      <c r="K1" s="12"/>
      <c r="L1" s="12"/>
      <c r="M1" s="12"/>
    </row>
    <row r="2" spans="1:13">
      <c r="C2" s="3" t="s">
        <v>13</v>
      </c>
      <c r="D2" s="3" t="s">
        <v>11</v>
      </c>
      <c r="E2" s="3" t="s">
        <v>30</v>
      </c>
      <c r="F2" s="3" t="s">
        <v>12</v>
      </c>
      <c r="G2" s="3" t="s">
        <v>10</v>
      </c>
      <c r="H2" s="3" t="s">
        <v>23</v>
      </c>
      <c r="I2" s="3" t="s">
        <v>25</v>
      </c>
      <c r="J2" s="3" t="s">
        <v>17</v>
      </c>
      <c r="K2" s="3" t="s">
        <v>19</v>
      </c>
      <c r="L2" s="3" t="s">
        <v>26</v>
      </c>
      <c r="M2" t="s">
        <v>16</v>
      </c>
    </row>
    <row r="3" spans="1:13">
      <c r="A3" s="6" t="s">
        <v>4</v>
      </c>
      <c r="B3" s="5" t="s">
        <v>0</v>
      </c>
      <c r="C3" s="8">
        <v>0.16</v>
      </c>
      <c r="D3" s="11">
        <v>1</v>
      </c>
      <c r="E3" s="16">
        <f>(D3*C3)/100-(Baseline!C3*Baseline!D3)/100</f>
        <v>0</v>
      </c>
      <c r="F3" s="7">
        <v>500</v>
      </c>
      <c r="G3" s="7">
        <v>10</v>
      </c>
      <c r="H3" s="7">
        <v>10</v>
      </c>
      <c r="I3" s="9">
        <v>0</v>
      </c>
      <c r="J3" s="13">
        <f>G3*C3*D3/100</f>
        <v>1.6E-2</v>
      </c>
      <c r="K3" s="13">
        <f>H3*C3*D3/100</f>
        <v>1.6E-2</v>
      </c>
      <c r="L3" s="13">
        <f>I3*C3*D3/100</f>
        <v>0</v>
      </c>
      <c r="M3" s="14">
        <f>J3*Main!B$6+K3+L3</f>
        <v>4.4160000000000004</v>
      </c>
    </row>
    <row r="4" spans="1:13">
      <c r="A4" s="6" t="s">
        <v>5</v>
      </c>
      <c r="B4" t="s">
        <v>0</v>
      </c>
      <c r="C4" s="8">
        <v>0.28000000000000003</v>
      </c>
      <c r="D4" s="11">
        <f>100*0.02/0.18</f>
        <v>11.111111111111111</v>
      </c>
      <c r="E4" s="16">
        <f>(D4*C4)/100-(Baseline!C4*Baseline!D4)/100</f>
        <v>0</v>
      </c>
      <c r="F4" s="7">
        <v>500</v>
      </c>
      <c r="G4" s="7">
        <v>10</v>
      </c>
      <c r="H4" s="7">
        <v>10</v>
      </c>
      <c r="I4" s="9">
        <v>0</v>
      </c>
      <c r="J4" s="13">
        <f t="shared" ref="J4:J20" si="0">G4*C4*D4/100</f>
        <v>0.31111111111111112</v>
      </c>
      <c r="K4" s="13">
        <f t="shared" ref="K4:K20" si="1">H4*C4*D4/100</f>
        <v>0.31111111111111112</v>
      </c>
      <c r="L4" s="13">
        <f>I4*C4*D4/100</f>
        <v>0</v>
      </c>
      <c r="M4" s="14">
        <f>J4*Main!B$6+K4+L4</f>
        <v>85.866666666666674</v>
      </c>
    </row>
    <row r="5" spans="1:13">
      <c r="A5" s="6" t="s">
        <v>6</v>
      </c>
      <c r="B5" t="s">
        <v>0</v>
      </c>
      <c r="C5" s="8">
        <v>0.28000000000000003</v>
      </c>
      <c r="D5" s="11">
        <f>100*0.02/0.18</f>
        <v>11.111111111111111</v>
      </c>
      <c r="E5" s="16">
        <f>(D5*C5)/100-(Baseline!C5*Baseline!D5)/100</f>
        <v>0</v>
      </c>
      <c r="F5" s="7">
        <v>500</v>
      </c>
      <c r="G5" s="7">
        <v>10</v>
      </c>
      <c r="H5" s="7">
        <v>10</v>
      </c>
      <c r="I5" s="9">
        <v>0</v>
      </c>
      <c r="J5" s="13">
        <f t="shared" si="0"/>
        <v>0.31111111111111112</v>
      </c>
      <c r="K5" s="13">
        <f t="shared" si="1"/>
        <v>0.31111111111111112</v>
      </c>
      <c r="L5" s="13">
        <f t="shared" ref="L5:L20" si="2">I5*C5*D5/100</f>
        <v>0</v>
      </c>
      <c r="M5" s="14">
        <f>J5*Main!B$6+K5+L5</f>
        <v>85.866666666666674</v>
      </c>
    </row>
    <row r="6" spans="1:13">
      <c r="A6" s="6" t="s">
        <v>7</v>
      </c>
      <c r="B6" t="s">
        <v>0</v>
      </c>
      <c r="C6" s="8">
        <v>0.28000000000000003</v>
      </c>
      <c r="D6" s="11">
        <f>100*0.02/0.18</f>
        <v>11.111111111111111</v>
      </c>
      <c r="E6" s="16">
        <f>(D6*C6)/100-(Baseline!C6*Baseline!D6)/100</f>
        <v>0</v>
      </c>
      <c r="F6" s="7">
        <v>500</v>
      </c>
      <c r="G6" s="7">
        <v>10</v>
      </c>
      <c r="H6" s="7">
        <v>10</v>
      </c>
      <c r="I6" s="9">
        <v>0</v>
      </c>
      <c r="J6" s="13">
        <f t="shared" si="0"/>
        <v>0.31111111111111112</v>
      </c>
      <c r="K6" s="13">
        <f t="shared" si="1"/>
        <v>0.31111111111111112</v>
      </c>
      <c r="L6" s="13">
        <f t="shared" si="2"/>
        <v>0</v>
      </c>
      <c r="M6" s="14">
        <f>J6*Main!B$6+K6+L6</f>
        <v>85.866666666666674</v>
      </c>
    </row>
    <row r="7" spans="1:13">
      <c r="A7" s="6" t="s">
        <v>8</v>
      </c>
      <c r="B7" t="s">
        <v>0</v>
      </c>
      <c r="C7" s="8">
        <v>0.28000000000000003</v>
      </c>
      <c r="D7" s="11">
        <f>100*0.02/0.18</f>
        <v>11.111111111111111</v>
      </c>
      <c r="E7" s="16">
        <f>(D7*C7)/100-(Baseline!C7*Baseline!D7)/100</f>
        <v>0</v>
      </c>
      <c r="F7" s="7">
        <v>500</v>
      </c>
      <c r="G7" s="7">
        <v>10</v>
      </c>
      <c r="H7" s="7">
        <v>10</v>
      </c>
      <c r="I7" s="9">
        <v>0</v>
      </c>
      <c r="J7" s="13">
        <f t="shared" si="0"/>
        <v>0.31111111111111112</v>
      </c>
      <c r="K7" s="13">
        <f t="shared" si="1"/>
        <v>0.31111111111111112</v>
      </c>
      <c r="L7" s="13">
        <f t="shared" si="2"/>
        <v>0</v>
      </c>
      <c r="M7" s="14">
        <f>J7*Main!B$6+K7+L7</f>
        <v>85.866666666666674</v>
      </c>
    </row>
    <row r="8" spans="1:13">
      <c r="A8" s="6" t="s">
        <v>9</v>
      </c>
      <c r="B8" t="s">
        <v>0</v>
      </c>
      <c r="C8" s="8">
        <v>0.15</v>
      </c>
      <c r="D8" s="11">
        <v>0</v>
      </c>
      <c r="E8" s="16">
        <f>(D8*C8)/100-(Baseline!C8*Baseline!D8)/100</f>
        <v>0</v>
      </c>
      <c r="F8" s="7">
        <v>500</v>
      </c>
      <c r="G8" s="7">
        <v>10</v>
      </c>
      <c r="H8" s="7">
        <v>10</v>
      </c>
      <c r="I8" s="9">
        <v>0</v>
      </c>
      <c r="J8" s="13">
        <f t="shared" si="0"/>
        <v>0</v>
      </c>
      <c r="K8" s="13">
        <f t="shared" si="1"/>
        <v>0</v>
      </c>
      <c r="L8" s="13">
        <f t="shared" si="2"/>
        <v>0</v>
      </c>
      <c r="M8" s="14">
        <f>J8*Main!B$6+K8+L8</f>
        <v>0</v>
      </c>
    </row>
    <row r="9" spans="1:13">
      <c r="A9" s="6" t="s">
        <v>4</v>
      </c>
      <c r="B9" t="s">
        <v>1</v>
      </c>
      <c r="C9" s="8">
        <f>C3</f>
        <v>0.16</v>
      </c>
      <c r="D9" s="11">
        <v>20</v>
      </c>
      <c r="E9" s="16">
        <f>(D9*C9)/100-(Baseline!C9*Baseline!D9)/100</f>
        <v>3.2000000000000001E-2</v>
      </c>
      <c r="F9" s="7">
        <v>1000</v>
      </c>
      <c r="G9" s="7">
        <v>10</v>
      </c>
      <c r="H9" s="7">
        <v>10</v>
      </c>
      <c r="I9" s="9">
        <f>IF(E9&gt;0,(F9-F15),0)*E9*C9/100</f>
        <v>1.0240000000000001E-2</v>
      </c>
      <c r="J9" s="13">
        <f t="shared" si="0"/>
        <v>0.32</v>
      </c>
      <c r="K9" s="13">
        <f t="shared" si="1"/>
        <v>0.32</v>
      </c>
      <c r="L9" s="13">
        <f>I9*C9*D9/100</f>
        <v>3.2768000000000006E-4</v>
      </c>
      <c r="M9" s="14">
        <f>J9*Main!B$6+K9+L9</f>
        <v>88.320327679999991</v>
      </c>
    </row>
    <row r="10" spans="1:13">
      <c r="A10" s="6" t="s">
        <v>5</v>
      </c>
      <c r="B10" t="s">
        <v>1</v>
      </c>
      <c r="C10" s="8">
        <f t="shared" ref="C10:D20" si="3">C4</f>
        <v>0.28000000000000003</v>
      </c>
      <c r="D10" s="11">
        <v>20</v>
      </c>
      <c r="E10" s="16">
        <f>(D10*C10)/100-(Baseline!C10*Baseline!D10)/100</f>
        <v>3.0800000000000004E-2</v>
      </c>
      <c r="F10" s="7">
        <v>1000</v>
      </c>
      <c r="G10" s="7">
        <v>10</v>
      </c>
      <c r="H10" s="7">
        <v>10</v>
      </c>
      <c r="I10" s="9">
        <f t="shared" ref="I10:I15" si="4">IF(E10&gt;0,(F10-F16),0)*E10*C10/100</f>
        <v>1.7248000000000006E-2</v>
      </c>
      <c r="J10" s="13">
        <f t="shared" si="0"/>
        <v>0.56000000000000005</v>
      </c>
      <c r="K10" s="13">
        <f t="shared" si="1"/>
        <v>0.56000000000000005</v>
      </c>
      <c r="L10" s="13">
        <f>I10*C10*D10/100</f>
        <v>9.6588800000000058E-4</v>
      </c>
      <c r="M10" s="14">
        <f>J10*Main!B$6+K10+L10</f>
        <v>154.56096588800003</v>
      </c>
    </row>
    <row r="11" spans="1:13">
      <c r="A11" s="6" t="s">
        <v>6</v>
      </c>
      <c r="B11" t="s">
        <v>1</v>
      </c>
      <c r="C11" s="8">
        <f t="shared" si="3"/>
        <v>0.28000000000000003</v>
      </c>
      <c r="D11" s="11">
        <v>20</v>
      </c>
      <c r="E11" s="16">
        <f>(D11*C11)/100-(Baseline!C11*Baseline!D11)/100</f>
        <v>3.0800000000000004E-2</v>
      </c>
      <c r="F11" s="7">
        <v>1000</v>
      </c>
      <c r="G11" s="7">
        <v>10</v>
      </c>
      <c r="H11" s="7">
        <v>10</v>
      </c>
      <c r="I11" s="9">
        <f t="shared" si="4"/>
        <v>1.7248000000000006E-2</v>
      </c>
      <c r="J11" s="13">
        <f t="shared" si="0"/>
        <v>0.56000000000000005</v>
      </c>
      <c r="K11" s="13">
        <f t="shared" si="1"/>
        <v>0.56000000000000005</v>
      </c>
      <c r="L11" s="13">
        <f t="shared" si="2"/>
        <v>9.6588800000000058E-4</v>
      </c>
      <c r="M11" s="14">
        <f>J11*Main!B$6+K11+L11</f>
        <v>154.56096588800003</v>
      </c>
    </row>
    <row r="12" spans="1:13">
      <c r="A12" s="6" t="s">
        <v>7</v>
      </c>
      <c r="B12" t="s">
        <v>1</v>
      </c>
      <c r="C12" s="8">
        <f t="shared" si="3"/>
        <v>0.28000000000000003</v>
      </c>
      <c r="D12" s="11">
        <v>20</v>
      </c>
      <c r="E12" s="16">
        <f>(D12*C12)/100-(Baseline!C12*Baseline!D12)/100</f>
        <v>3.0800000000000004E-2</v>
      </c>
      <c r="F12" s="7">
        <v>1000</v>
      </c>
      <c r="G12" s="7">
        <v>10</v>
      </c>
      <c r="H12" s="7">
        <v>10</v>
      </c>
      <c r="I12" s="9">
        <f t="shared" si="4"/>
        <v>1.7248000000000006E-2</v>
      </c>
      <c r="J12" s="13">
        <f t="shared" si="0"/>
        <v>0.56000000000000005</v>
      </c>
      <c r="K12" s="13">
        <f t="shared" si="1"/>
        <v>0.56000000000000005</v>
      </c>
      <c r="L12" s="13">
        <f t="shared" si="2"/>
        <v>9.6588800000000058E-4</v>
      </c>
      <c r="M12" s="14">
        <f>J12*Main!B$6+K12+L12</f>
        <v>154.56096588800003</v>
      </c>
    </row>
    <row r="13" spans="1:13">
      <c r="A13" s="6" t="s">
        <v>8</v>
      </c>
      <c r="B13" t="s">
        <v>1</v>
      </c>
      <c r="C13" s="8">
        <f t="shared" si="3"/>
        <v>0.28000000000000003</v>
      </c>
      <c r="D13" s="11">
        <v>20</v>
      </c>
      <c r="E13" s="16">
        <f>(D13*C13)/100-(Baseline!C13*Baseline!D13)/100</f>
        <v>3.0800000000000004E-2</v>
      </c>
      <c r="F13" s="7">
        <v>1000</v>
      </c>
      <c r="G13" s="7">
        <v>10</v>
      </c>
      <c r="H13" s="7">
        <v>10</v>
      </c>
      <c r="I13" s="9">
        <f t="shared" si="4"/>
        <v>1.7248000000000006E-2</v>
      </c>
      <c r="J13" s="13">
        <f t="shared" si="0"/>
        <v>0.56000000000000005</v>
      </c>
      <c r="K13" s="13">
        <f t="shared" si="1"/>
        <v>0.56000000000000005</v>
      </c>
      <c r="L13" s="13">
        <f>I13*C13*D13/100</f>
        <v>9.6588800000000058E-4</v>
      </c>
      <c r="M13" s="14">
        <f>J13*Main!B$6+K13+L13</f>
        <v>154.56096588800003</v>
      </c>
    </row>
    <row r="14" spans="1:13">
      <c r="A14" s="6" t="s">
        <v>9</v>
      </c>
      <c r="B14" t="s">
        <v>1</v>
      </c>
      <c r="C14" s="8">
        <f t="shared" si="3"/>
        <v>0.15</v>
      </c>
      <c r="D14" s="11">
        <v>20</v>
      </c>
      <c r="E14" s="16">
        <f>(D14*C14)/100-(Baseline!C14*Baseline!D14)/100</f>
        <v>0.03</v>
      </c>
      <c r="F14" s="7">
        <v>1000</v>
      </c>
      <c r="G14" s="7">
        <v>10</v>
      </c>
      <c r="H14" s="7">
        <v>10</v>
      </c>
      <c r="I14" s="9">
        <f t="shared" si="4"/>
        <v>8.9999999999999993E-3</v>
      </c>
      <c r="J14" s="13">
        <f t="shared" si="0"/>
        <v>0.3</v>
      </c>
      <c r="K14" s="13">
        <f t="shared" si="1"/>
        <v>0.3</v>
      </c>
      <c r="L14" s="13">
        <f t="shared" si="2"/>
        <v>2.6999999999999995E-4</v>
      </c>
      <c r="M14" s="14">
        <f>J14*Main!B$6+K14+L14</f>
        <v>82.800269999999998</v>
      </c>
    </row>
    <row r="15" spans="1:13">
      <c r="A15" s="6" t="s">
        <v>4</v>
      </c>
      <c r="B15" t="s">
        <v>2</v>
      </c>
      <c r="C15" s="8">
        <f t="shared" si="3"/>
        <v>0.16</v>
      </c>
      <c r="D15" s="11">
        <f>100-D3-D9</f>
        <v>79</v>
      </c>
      <c r="E15" s="16">
        <f>(D15*C15)/100-(Baseline!C15*Baseline!D15)/100</f>
        <v>-3.1999999999999973E-2</v>
      </c>
      <c r="F15" s="7">
        <v>800</v>
      </c>
      <c r="G15" s="7">
        <v>10</v>
      </c>
      <c r="H15" s="7">
        <v>10</v>
      </c>
      <c r="I15" s="9">
        <v>0</v>
      </c>
      <c r="J15" s="13">
        <f t="shared" si="0"/>
        <v>1.264</v>
      </c>
      <c r="K15" s="13">
        <f t="shared" si="1"/>
        <v>1.264</v>
      </c>
      <c r="L15" s="13">
        <f t="shared" si="2"/>
        <v>0</v>
      </c>
      <c r="M15" s="14">
        <f>J15*Main!B$6+K15+L15</f>
        <v>348.86400000000003</v>
      </c>
    </row>
    <row r="16" spans="1:13">
      <c r="A16" s="6" t="s">
        <v>5</v>
      </c>
      <c r="B16" t="s">
        <v>2</v>
      </c>
      <c r="C16" s="8">
        <f t="shared" si="3"/>
        <v>0.28000000000000003</v>
      </c>
      <c r="D16" s="11">
        <f t="shared" ref="D16:D20" si="5">100-D4-D10</f>
        <v>68.888888888888886</v>
      </c>
      <c r="E16" s="16">
        <f>(D16*C16)/100-(Baseline!C16*Baseline!D16)/100</f>
        <v>-2.8311111111111092E-2</v>
      </c>
      <c r="F16" s="7">
        <v>800</v>
      </c>
      <c r="G16" s="7">
        <v>10</v>
      </c>
      <c r="H16" s="7">
        <v>10</v>
      </c>
      <c r="I16" s="9">
        <v>0</v>
      </c>
      <c r="J16" s="13">
        <f t="shared" si="0"/>
        <v>1.9288888888888889</v>
      </c>
      <c r="K16" s="13">
        <f t="shared" si="1"/>
        <v>1.9288888888888889</v>
      </c>
      <c r="L16" s="13">
        <f t="shared" si="2"/>
        <v>0</v>
      </c>
      <c r="M16" s="14">
        <f>J16*Main!B$6+K16+L16</f>
        <v>532.37333333333333</v>
      </c>
    </row>
    <row r="17" spans="1:13">
      <c r="A17" s="6" t="s">
        <v>6</v>
      </c>
      <c r="B17" t="s">
        <v>2</v>
      </c>
      <c r="C17" s="8">
        <f t="shared" si="3"/>
        <v>0.28000000000000003</v>
      </c>
      <c r="D17" s="11">
        <f t="shared" si="5"/>
        <v>68.888888888888886</v>
      </c>
      <c r="E17" s="16">
        <f>(D17*C17)/100-(Baseline!C17*Baseline!D17)/100</f>
        <v>-2.8311111111111092E-2</v>
      </c>
      <c r="F17" s="7">
        <v>800</v>
      </c>
      <c r="G17" s="7">
        <v>10</v>
      </c>
      <c r="H17" s="7">
        <v>10</v>
      </c>
      <c r="I17" s="9">
        <v>0</v>
      </c>
      <c r="J17" s="13">
        <f t="shared" si="0"/>
        <v>1.9288888888888889</v>
      </c>
      <c r="K17" s="13">
        <f t="shared" si="1"/>
        <v>1.9288888888888889</v>
      </c>
      <c r="L17" s="13">
        <f t="shared" si="2"/>
        <v>0</v>
      </c>
      <c r="M17" s="14">
        <f>J17*Main!B$6+K17+L17</f>
        <v>532.37333333333333</v>
      </c>
    </row>
    <row r="18" spans="1:13">
      <c r="A18" s="6" t="s">
        <v>7</v>
      </c>
      <c r="B18" t="s">
        <v>2</v>
      </c>
      <c r="C18" s="8">
        <f t="shared" si="3"/>
        <v>0.28000000000000003</v>
      </c>
      <c r="D18" s="11">
        <f t="shared" si="5"/>
        <v>68.888888888888886</v>
      </c>
      <c r="E18" s="16">
        <f>(D18*C18)/100-(Baseline!C18*Baseline!D18)/100</f>
        <v>-2.8311111111111092E-2</v>
      </c>
      <c r="F18" s="7">
        <v>800</v>
      </c>
      <c r="G18" s="7">
        <v>10</v>
      </c>
      <c r="H18" s="7">
        <v>10</v>
      </c>
      <c r="I18" s="9">
        <v>0</v>
      </c>
      <c r="J18" s="13">
        <f t="shared" si="0"/>
        <v>1.9288888888888889</v>
      </c>
      <c r="K18" s="13">
        <f t="shared" si="1"/>
        <v>1.9288888888888889</v>
      </c>
      <c r="L18" s="13">
        <f t="shared" si="2"/>
        <v>0</v>
      </c>
      <c r="M18" s="14">
        <f>J18*Main!B$6+K18+L18</f>
        <v>532.37333333333333</v>
      </c>
    </row>
    <row r="19" spans="1:13">
      <c r="A19" s="6" t="s">
        <v>8</v>
      </c>
      <c r="B19" t="s">
        <v>2</v>
      </c>
      <c r="C19" s="8">
        <f t="shared" si="3"/>
        <v>0.28000000000000003</v>
      </c>
      <c r="D19" s="11">
        <f t="shared" si="5"/>
        <v>68.888888888888886</v>
      </c>
      <c r="E19" s="16">
        <f>(D19*C19)/100-(Baseline!C19*Baseline!D19)/100</f>
        <v>-2.8311111111111092E-2</v>
      </c>
      <c r="F19" s="7">
        <v>800</v>
      </c>
      <c r="G19" s="7">
        <v>10</v>
      </c>
      <c r="H19" s="7">
        <v>10</v>
      </c>
      <c r="I19" s="9">
        <v>0</v>
      </c>
      <c r="J19" s="13">
        <f t="shared" si="0"/>
        <v>1.9288888888888889</v>
      </c>
      <c r="K19" s="13">
        <f t="shared" si="1"/>
        <v>1.9288888888888889</v>
      </c>
      <c r="L19" s="13">
        <f t="shared" si="2"/>
        <v>0</v>
      </c>
      <c r="M19" s="14">
        <f>J19*Main!B$6+K19+L19</f>
        <v>532.37333333333333</v>
      </c>
    </row>
    <row r="20" spans="1:13">
      <c r="A20" s="6" t="s">
        <v>9</v>
      </c>
      <c r="B20" t="s">
        <v>2</v>
      </c>
      <c r="C20" s="8">
        <f t="shared" si="3"/>
        <v>0.15</v>
      </c>
      <c r="D20" s="11">
        <f t="shared" si="5"/>
        <v>80</v>
      </c>
      <c r="E20" s="16">
        <f>(D20*C20)/100-(Baseline!C20*Baseline!D20)/100</f>
        <v>-0.03</v>
      </c>
      <c r="F20" s="7">
        <v>800</v>
      </c>
      <c r="G20" s="7">
        <v>10</v>
      </c>
      <c r="H20" s="7">
        <v>10</v>
      </c>
      <c r="I20" s="9">
        <v>0</v>
      </c>
      <c r="J20" s="13">
        <f t="shared" si="0"/>
        <v>1.2</v>
      </c>
      <c r="K20" s="13">
        <f t="shared" si="1"/>
        <v>1.2</v>
      </c>
      <c r="L20" s="13">
        <f t="shared" si="2"/>
        <v>0</v>
      </c>
      <c r="M20" s="14">
        <f>J20*Main!B$6+K20+L20</f>
        <v>331.2</v>
      </c>
    </row>
    <row r="21" spans="1:13">
      <c r="M21" s="15"/>
    </row>
    <row r="22" spans="1:13">
      <c r="A22" s="4" t="s">
        <v>4</v>
      </c>
      <c r="M22" s="14">
        <f>M3+M9+M15</f>
        <v>441.60032768000002</v>
      </c>
    </row>
    <row r="23" spans="1:13">
      <c r="A23" s="4" t="s">
        <v>5</v>
      </c>
      <c r="M23" s="14">
        <f t="shared" ref="M23:M27" si="6">M4+M10+M16</f>
        <v>772.80096588800006</v>
      </c>
    </row>
    <row r="24" spans="1:13">
      <c r="A24" s="4" t="s">
        <v>6</v>
      </c>
      <c r="M24" s="14">
        <f t="shared" si="6"/>
        <v>772.80096588800006</v>
      </c>
    </row>
    <row r="25" spans="1:13">
      <c r="A25" s="4" t="s">
        <v>7</v>
      </c>
      <c r="M25" s="14">
        <f t="shared" si="6"/>
        <v>772.80096588800006</v>
      </c>
    </row>
    <row r="26" spans="1:13">
      <c r="A26" s="4" t="s">
        <v>8</v>
      </c>
      <c r="M26" s="14">
        <f t="shared" si="6"/>
        <v>772.80096588800006</v>
      </c>
    </row>
    <row r="27" spans="1:13">
      <c r="A27" s="4" t="s">
        <v>9</v>
      </c>
      <c r="M27" s="14">
        <f t="shared" si="6"/>
        <v>414.00027</v>
      </c>
    </row>
  </sheetData>
  <mergeCells count="3">
    <mergeCell ref="G1:I1"/>
    <mergeCell ref="J1:M1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CF07-AA8A-4DCE-8BA1-8605C04DDA5B}">
  <dimension ref="A1:M2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5" sqref="L5"/>
    </sheetView>
  </sheetViews>
  <sheetFormatPr defaultRowHeight="14.5"/>
  <cols>
    <col min="1" max="6" width="25.81640625" customWidth="1"/>
    <col min="7" max="7" width="22.6328125" customWidth="1"/>
    <col min="8" max="8" width="23.26953125" customWidth="1"/>
    <col min="9" max="9" width="22.36328125" customWidth="1"/>
    <col min="10" max="10" width="15.1796875" customWidth="1"/>
    <col min="11" max="11" width="22.7265625" customWidth="1"/>
    <col min="12" max="12" width="18.26953125" customWidth="1"/>
  </cols>
  <sheetData>
    <row r="1" spans="1:13">
      <c r="A1" s="1" t="s">
        <v>20</v>
      </c>
      <c r="B1" s="1" t="s">
        <v>22</v>
      </c>
      <c r="C1" s="12" t="s">
        <v>21</v>
      </c>
      <c r="D1" s="12"/>
      <c r="E1" s="12"/>
      <c r="F1" s="10" t="s">
        <v>15</v>
      </c>
      <c r="G1" s="12" t="s">
        <v>14</v>
      </c>
      <c r="H1" s="12"/>
      <c r="I1" s="12"/>
      <c r="J1" s="12" t="s">
        <v>18</v>
      </c>
      <c r="K1" s="12"/>
      <c r="L1" s="12"/>
      <c r="M1" s="12"/>
    </row>
    <row r="2" spans="1:13">
      <c r="C2" s="3" t="s">
        <v>13</v>
      </c>
      <c r="D2" s="3" t="s">
        <v>11</v>
      </c>
      <c r="E2" s="3" t="s">
        <v>30</v>
      </c>
      <c r="F2" s="3" t="s">
        <v>12</v>
      </c>
      <c r="G2" s="3" t="s">
        <v>10</v>
      </c>
      <c r="H2" s="3" t="s">
        <v>23</v>
      </c>
      <c r="I2" s="3" t="s">
        <v>25</v>
      </c>
      <c r="J2" s="3" t="s">
        <v>17</v>
      </c>
      <c r="K2" s="3" t="s">
        <v>19</v>
      </c>
      <c r="L2" s="3" t="s">
        <v>26</v>
      </c>
      <c r="M2" t="s">
        <v>16</v>
      </c>
    </row>
    <row r="3" spans="1:13">
      <c r="A3" s="6" t="s">
        <v>4</v>
      </c>
      <c r="B3" s="5" t="s">
        <v>0</v>
      </c>
      <c r="C3" s="8">
        <v>0.16</v>
      </c>
      <c r="D3" s="11">
        <v>15</v>
      </c>
      <c r="E3" s="16">
        <f>(D3*C3)/100-(Baseline!C3*Baseline!D3)/100</f>
        <v>2.24E-2</v>
      </c>
      <c r="F3" s="7">
        <v>500</v>
      </c>
      <c r="G3" s="7">
        <v>10</v>
      </c>
      <c r="H3" s="7">
        <v>10</v>
      </c>
      <c r="I3" s="9">
        <f>IF(E3&gt;0,(F3-F15),0)*E3*C3/100</f>
        <v>-1.0751999999999999E-2</v>
      </c>
      <c r="J3" s="13">
        <f>G3*C3*D3/100</f>
        <v>0.24</v>
      </c>
      <c r="K3" s="13">
        <f>H3*C3*D3/100</f>
        <v>0.24</v>
      </c>
      <c r="L3" s="13">
        <f>I3*C3*D3/100</f>
        <v>-2.5804799999999998E-4</v>
      </c>
      <c r="M3" s="14">
        <f>J3*Main!B$6+K3+L3</f>
        <v>66.239741951999989</v>
      </c>
    </row>
    <row r="4" spans="1:13">
      <c r="A4" s="6" t="s">
        <v>5</v>
      </c>
      <c r="B4" t="s">
        <v>0</v>
      </c>
      <c r="C4" s="8">
        <v>0.28000000000000003</v>
      </c>
      <c r="D4" s="11">
        <v>15</v>
      </c>
      <c r="E4" s="16">
        <f>(D4*C4)/100-(Baseline!C4*Baseline!D4)/100</f>
        <v>1.0888888888888892E-2</v>
      </c>
      <c r="F4" s="7">
        <v>500</v>
      </c>
      <c r="G4" s="7">
        <v>10</v>
      </c>
      <c r="H4" s="7">
        <v>10</v>
      </c>
      <c r="I4" s="9">
        <f t="shared" ref="I3:I7" si="0">IF(E4&gt;0,(F4-F16),0)*E4*C4/100</f>
        <v>-9.1466666666666693E-3</v>
      </c>
      <c r="J4" s="13">
        <f t="shared" ref="J4:J20" si="1">G4*C4*D4/100</f>
        <v>0.4200000000000001</v>
      </c>
      <c r="K4" s="13">
        <f t="shared" ref="K4:K20" si="2">H4*C4*D4/100</f>
        <v>0.4200000000000001</v>
      </c>
      <c r="L4" s="13">
        <f>I4*C4*D4/100</f>
        <v>-3.8416000000000014E-4</v>
      </c>
      <c r="M4" s="14">
        <f>J4*Main!B$6+K4+L4</f>
        <v>115.91961584000003</v>
      </c>
    </row>
    <row r="5" spans="1:13">
      <c r="A5" s="6" t="s">
        <v>6</v>
      </c>
      <c r="B5" t="s">
        <v>0</v>
      </c>
      <c r="C5" s="8">
        <v>0.28000000000000003</v>
      </c>
      <c r="D5" s="11">
        <v>15</v>
      </c>
      <c r="E5" s="16">
        <f>(D5*C5)/100-(Baseline!C5*Baseline!D5)/100</f>
        <v>1.0888888888888892E-2</v>
      </c>
      <c r="F5" s="7">
        <v>500</v>
      </c>
      <c r="G5" s="7">
        <v>10</v>
      </c>
      <c r="H5" s="7">
        <v>10</v>
      </c>
      <c r="I5" s="9">
        <f t="shared" si="0"/>
        <v>-9.1466666666666693E-3</v>
      </c>
      <c r="J5" s="13">
        <f t="shared" si="1"/>
        <v>0.4200000000000001</v>
      </c>
      <c r="K5" s="13">
        <f t="shared" si="2"/>
        <v>0.4200000000000001</v>
      </c>
      <c r="L5" s="13">
        <f t="shared" ref="L5:L20" si="3">I5*C5*D5/100</f>
        <v>-3.8416000000000014E-4</v>
      </c>
      <c r="M5" s="14">
        <f>J5*Main!B$6+K5+L5</f>
        <v>115.91961584000003</v>
      </c>
    </row>
    <row r="6" spans="1:13">
      <c r="A6" s="6" t="s">
        <v>7</v>
      </c>
      <c r="B6" t="s">
        <v>0</v>
      </c>
      <c r="C6" s="8">
        <v>0.28000000000000003</v>
      </c>
      <c r="D6" s="11">
        <v>15</v>
      </c>
      <c r="E6" s="16">
        <f>(D6*C6)/100-(Baseline!C6*Baseline!D6)/100</f>
        <v>1.0888888888888892E-2</v>
      </c>
      <c r="F6" s="7">
        <v>500</v>
      </c>
      <c r="G6" s="7">
        <v>10</v>
      </c>
      <c r="H6" s="7">
        <v>10</v>
      </c>
      <c r="I6" s="9">
        <f t="shared" si="0"/>
        <v>-9.1466666666666693E-3</v>
      </c>
      <c r="J6" s="13">
        <f t="shared" si="1"/>
        <v>0.4200000000000001</v>
      </c>
      <c r="K6" s="13">
        <f t="shared" si="2"/>
        <v>0.4200000000000001</v>
      </c>
      <c r="L6" s="13">
        <f t="shared" si="3"/>
        <v>-3.8416000000000014E-4</v>
      </c>
      <c r="M6" s="14">
        <f>J6*Main!B$6+K6+L6</f>
        <v>115.91961584000003</v>
      </c>
    </row>
    <row r="7" spans="1:13">
      <c r="A7" s="6" t="s">
        <v>8</v>
      </c>
      <c r="B7" t="s">
        <v>0</v>
      </c>
      <c r="C7" s="8">
        <v>0.28000000000000003</v>
      </c>
      <c r="D7" s="11">
        <v>15</v>
      </c>
      <c r="E7" s="16">
        <f>(D7*C7)/100-(Baseline!C7*Baseline!D7)/100</f>
        <v>1.0888888888888892E-2</v>
      </c>
      <c r="F7" s="7">
        <v>500</v>
      </c>
      <c r="G7" s="7">
        <v>10</v>
      </c>
      <c r="H7" s="7">
        <v>10</v>
      </c>
      <c r="I7" s="9">
        <f t="shared" si="0"/>
        <v>-9.1466666666666693E-3</v>
      </c>
      <c r="J7" s="13">
        <f t="shared" si="1"/>
        <v>0.4200000000000001</v>
      </c>
      <c r="K7" s="13">
        <f t="shared" si="2"/>
        <v>0.4200000000000001</v>
      </c>
      <c r="L7" s="13">
        <f t="shared" si="3"/>
        <v>-3.8416000000000014E-4</v>
      </c>
      <c r="M7" s="14">
        <f>J7*Main!B$6+K7+L7</f>
        <v>115.91961584000003</v>
      </c>
    </row>
    <row r="8" spans="1:13">
      <c r="A8" s="6" t="s">
        <v>9</v>
      </c>
      <c r="B8" t="s">
        <v>0</v>
      </c>
      <c r="C8" s="8">
        <v>0.15</v>
      </c>
      <c r="D8" s="11">
        <v>15</v>
      </c>
      <c r="E8" s="16">
        <f>(D8*C8)/100-(Baseline!C8*Baseline!D8)/100</f>
        <v>2.2499999999999999E-2</v>
      </c>
      <c r="F8" s="7">
        <v>500</v>
      </c>
      <c r="G8" s="7">
        <v>10</v>
      </c>
      <c r="H8" s="7">
        <v>10</v>
      </c>
      <c r="I8" s="9">
        <f>IF(E8&gt;0,(F8-F20),0)*E8*C8/100</f>
        <v>-1.0125E-2</v>
      </c>
      <c r="J8" s="13">
        <f t="shared" si="1"/>
        <v>0.22500000000000001</v>
      </c>
      <c r="K8" s="13">
        <f t="shared" si="2"/>
        <v>0.22500000000000001</v>
      </c>
      <c r="L8" s="13">
        <f t="shared" si="3"/>
        <v>-2.2781249999999999E-4</v>
      </c>
      <c r="M8" s="14">
        <f>J8*Main!B$6+K8+L8</f>
        <v>62.099772187500001</v>
      </c>
    </row>
    <row r="9" spans="1:13">
      <c r="A9" s="6" t="s">
        <v>4</v>
      </c>
      <c r="B9" t="s">
        <v>1</v>
      </c>
      <c r="C9" s="8">
        <f>C3</f>
        <v>0.16</v>
      </c>
      <c r="D9" s="11">
        <f>Baseline!D9</f>
        <v>0</v>
      </c>
      <c r="E9" s="16">
        <f>(D9*C9)/100-(Baseline!C9*Baseline!D9)/100</f>
        <v>0</v>
      </c>
      <c r="F9" s="7">
        <v>1000</v>
      </c>
      <c r="G9" s="7">
        <v>10</v>
      </c>
      <c r="H9" s="7">
        <v>10</v>
      </c>
      <c r="I9" s="9">
        <f>IF(E9&gt;0,(F9-F15),0)*E9*C9/100</f>
        <v>0</v>
      </c>
      <c r="J9" s="13">
        <f t="shared" si="1"/>
        <v>0</v>
      </c>
      <c r="K9" s="13">
        <f t="shared" si="2"/>
        <v>0</v>
      </c>
      <c r="L9" s="13">
        <f>I9*C9*D9/100</f>
        <v>0</v>
      </c>
      <c r="M9" s="14">
        <f>J9*Main!B$6+K9+L9</f>
        <v>0</v>
      </c>
    </row>
    <row r="10" spans="1:13">
      <c r="A10" s="6" t="s">
        <v>5</v>
      </c>
      <c r="B10" t="s">
        <v>1</v>
      </c>
      <c r="C10" s="8">
        <f t="shared" ref="C10:D20" si="4">C4</f>
        <v>0.28000000000000003</v>
      </c>
      <c r="D10" s="11">
        <f>Baseline!D10</f>
        <v>9</v>
      </c>
      <c r="E10" s="16">
        <f>(D10*C10)/100-(Baseline!C10*Baseline!D10)/100</f>
        <v>0</v>
      </c>
      <c r="F10" s="7">
        <v>1000</v>
      </c>
      <c r="G10" s="7">
        <v>10</v>
      </c>
      <c r="H10" s="7">
        <v>10</v>
      </c>
      <c r="I10" s="9">
        <f t="shared" ref="I10:I14" si="5">IF(E10&gt;0,(F10-F16),0)*E10*C10/100</f>
        <v>0</v>
      </c>
      <c r="J10" s="13">
        <f t="shared" si="1"/>
        <v>0.252</v>
      </c>
      <c r="K10" s="13">
        <f t="shared" si="2"/>
        <v>0.252</v>
      </c>
      <c r="L10" s="13">
        <f>I10*C10*D10/100</f>
        <v>0</v>
      </c>
      <c r="M10" s="14">
        <f>J10*Main!B$6+K10+L10</f>
        <v>69.551999999999992</v>
      </c>
    </row>
    <row r="11" spans="1:13">
      <c r="A11" s="6" t="s">
        <v>6</v>
      </c>
      <c r="B11" t="s">
        <v>1</v>
      </c>
      <c r="C11" s="8">
        <f t="shared" si="4"/>
        <v>0.28000000000000003</v>
      </c>
      <c r="D11" s="11">
        <f>Baseline!D11</f>
        <v>9</v>
      </c>
      <c r="E11" s="16">
        <f>(D11*C11)/100-(Baseline!C11*Baseline!D11)/100</f>
        <v>0</v>
      </c>
      <c r="F11" s="7">
        <v>1000</v>
      </c>
      <c r="G11" s="7">
        <v>10</v>
      </c>
      <c r="H11" s="7">
        <v>10</v>
      </c>
      <c r="I11" s="9">
        <f t="shared" si="5"/>
        <v>0</v>
      </c>
      <c r="J11" s="13">
        <f t="shared" si="1"/>
        <v>0.252</v>
      </c>
      <c r="K11" s="13">
        <f t="shared" si="2"/>
        <v>0.252</v>
      </c>
      <c r="L11" s="13">
        <f t="shared" si="3"/>
        <v>0</v>
      </c>
      <c r="M11" s="14">
        <f>J11*Main!B$6+K11+L11</f>
        <v>69.551999999999992</v>
      </c>
    </row>
    <row r="12" spans="1:13">
      <c r="A12" s="6" t="s">
        <v>7</v>
      </c>
      <c r="B12" t="s">
        <v>1</v>
      </c>
      <c r="C12" s="8">
        <f t="shared" si="4"/>
        <v>0.28000000000000003</v>
      </c>
      <c r="D12" s="11">
        <f>Baseline!D12</f>
        <v>9</v>
      </c>
      <c r="E12" s="16">
        <f>(D12*C12)/100-(Baseline!C12*Baseline!D12)/100</f>
        <v>0</v>
      </c>
      <c r="F12" s="7">
        <v>1000</v>
      </c>
      <c r="G12" s="7">
        <v>10</v>
      </c>
      <c r="H12" s="7">
        <v>10</v>
      </c>
      <c r="I12" s="9">
        <f t="shared" si="5"/>
        <v>0</v>
      </c>
      <c r="J12" s="13">
        <f t="shared" si="1"/>
        <v>0.252</v>
      </c>
      <c r="K12" s="13">
        <f t="shared" si="2"/>
        <v>0.252</v>
      </c>
      <c r="L12" s="13">
        <f t="shared" si="3"/>
        <v>0</v>
      </c>
      <c r="M12" s="14">
        <f>J12*Main!B$6+K12+L12</f>
        <v>69.551999999999992</v>
      </c>
    </row>
    <row r="13" spans="1:13">
      <c r="A13" s="6" t="s">
        <v>8</v>
      </c>
      <c r="B13" t="s">
        <v>1</v>
      </c>
      <c r="C13" s="8">
        <f t="shared" si="4"/>
        <v>0.28000000000000003</v>
      </c>
      <c r="D13" s="11">
        <f>Baseline!D13</f>
        <v>9</v>
      </c>
      <c r="E13" s="16">
        <f>(D13*C13)/100-(Baseline!C13*Baseline!D13)/100</f>
        <v>0</v>
      </c>
      <c r="F13" s="7">
        <v>1000</v>
      </c>
      <c r="G13" s="7">
        <v>10</v>
      </c>
      <c r="H13" s="7">
        <v>10</v>
      </c>
      <c r="I13" s="9">
        <f t="shared" si="5"/>
        <v>0</v>
      </c>
      <c r="J13" s="13">
        <f t="shared" si="1"/>
        <v>0.252</v>
      </c>
      <c r="K13" s="13">
        <f t="shared" si="2"/>
        <v>0.252</v>
      </c>
      <c r="L13" s="13">
        <f>I13*C13*D13/100</f>
        <v>0</v>
      </c>
      <c r="M13" s="14">
        <f>J13*Main!B$6+K13+L13</f>
        <v>69.551999999999992</v>
      </c>
    </row>
    <row r="14" spans="1:13">
      <c r="A14" s="6" t="s">
        <v>9</v>
      </c>
      <c r="B14" t="s">
        <v>1</v>
      </c>
      <c r="C14" s="8">
        <f t="shared" si="4"/>
        <v>0.15</v>
      </c>
      <c r="D14" s="11">
        <f>Baseline!D14</f>
        <v>0</v>
      </c>
      <c r="E14" s="16">
        <f>(D14*C14)/100-(Baseline!C14*Baseline!D14)/100</f>
        <v>0</v>
      </c>
      <c r="F14" s="7">
        <v>1000</v>
      </c>
      <c r="G14" s="7">
        <v>10</v>
      </c>
      <c r="H14" s="7">
        <v>10</v>
      </c>
      <c r="I14" s="9">
        <f t="shared" si="5"/>
        <v>0</v>
      </c>
      <c r="J14" s="13">
        <f t="shared" si="1"/>
        <v>0</v>
      </c>
      <c r="K14" s="13">
        <f t="shared" si="2"/>
        <v>0</v>
      </c>
      <c r="L14" s="13">
        <f t="shared" si="3"/>
        <v>0</v>
      </c>
      <c r="M14" s="14">
        <f>J14*Main!B$6+K14+L14</f>
        <v>0</v>
      </c>
    </row>
    <row r="15" spans="1:13">
      <c r="A15" s="6" t="s">
        <v>4</v>
      </c>
      <c r="B15" t="s">
        <v>2</v>
      </c>
      <c r="C15" s="8">
        <f t="shared" si="4"/>
        <v>0.16</v>
      </c>
      <c r="D15" s="11">
        <f>100-D3-D9</f>
        <v>85</v>
      </c>
      <c r="E15" s="16">
        <f>(D15*C15)/100-(Baseline!C15*Baseline!D15)/100</f>
        <v>-2.2399999999999975E-2</v>
      </c>
      <c r="F15" s="7">
        <v>800</v>
      </c>
      <c r="G15" s="7">
        <v>10</v>
      </c>
      <c r="H15" s="7">
        <v>10</v>
      </c>
      <c r="I15" s="9">
        <v>0</v>
      </c>
      <c r="J15" s="13">
        <f t="shared" si="1"/>
        <v>1.36</v>
      </c>
      <c r="K15" s="13">
        <f t="shared" si="2"/>
        <v>1.36</v>
      </c>
      <c r="L15" s="13">
        <f t="shared" si="3"/>
        <v>0</v>
      </c>
      <c r="M15" s="14">
        <f>J15*Main!B$6+K15+L15</f>
        <v>375.36</v>
      </c>
    </row>
    <row r="16" spans="1:13">
      <c r="A16" s="6" t="s">
        <v>5</v>
      </c>
      <c r="B16" t="s">
        <v>2</v>
      </c>
      <c r="C16" s="8">
        <f t="shared" si="4"/>
        <v>0.28000000000000003</v>
      </c>
      <c r="D16" s="11">
        <f t="shared" ref="D16:D20" si="6">100-D4-D10</f>
        <v>76</v>
      </c>
      <c r="E16" s="16">
        <f>(D16*C16)/100-(Baseline!C16*Baseline!D16)/100</f>
        <v>-8.3999999999999908E-3</v>
      </c>
      <c r="F16" s="7">
        <v>800</v>
      </c>
      <c r="G16" s="7">
        <v>10</v>
      </c>
      <c r="H16" s="7">
        <v>10</v>
      </c>
      <c r="I16" s="9">
        <v>0</v>
      </c>
      <c r="J16" s="13">
        <f t="shared" si="1"/>
        <v>2.1280000000000001</v>
      </c>
      <c r="K16" s="13">
        <f t="shared" si="2"/>
        <v>2.1280000000000001</v>
      </c>
      <c r="L16" s="13">
        <f t="shared" si="3"/>
        <v>0</v>
      </c>
      <c r="M16" s="14">
        <f>J16*Main!B$6+K16+L16</f>
        <v>587.32800000000009</v>
      </c>
    </row>
    <row r="17" spans="1:13">
      <c r="A17" s="6" t="s">
        <v>6</v>
      </c>
      <c r="B17" t="s">
        <v>2</v>
      </c>
      <c r="C17" s="8">
        <f t="shared" si="4"/>
        <v>0.28000000000000003</v>
      </c>
      <c r="D17" s="11">
        <f t="shared" si="6"/>
        <v>76</v>
      </c>
      <c r="E17" s="16">
        <f>(D17*C17)/100-(Baseline!C17*Baseline!D17)/100</f>
        <v>-8.3999999999999908E-3</v>
      </c>
      <c r="F17" s="7">
        <v>800</v>
      </c>
      <c r="G17" s="7">
        <v>10</v>
      </c>
      <c r="H17" s="7">
        <v>10</v>
      </c>
      <c r="I17" s="9">
        <v>0</v>
      </c>
      <c r="J17" s="13">
        <f t="shared" si="1"/>
        <v>2.1280000000000001</v>
      </c>
      <c r="K17" s="13">
        <f t="shared" si="2"/>
        <v>2.1280000000000001</v>
      </c>
      <c r="L17" s="13">
        <f t="shared" si="3"/>
        <v>0</v>
      </c>
      <c r="M17" s="14">
        <f>J17*Main!B$6+K17+L17</f>
        <v>587.32800000000009</v>
      </c>
    </row>
    <row r="18" spans="1:13">
      <c r="A18" s="6" t="s">
        <v>7</v>
      </c>
      <c r="B18" t="s">
        <v>2</v>
      </c>
      <c r="C18" s="8">
        <f t="shared" si="4"/>
        <v>0.28000000000000003</v>
      </c>
      <c r="D18" s="11">
        <f t="shared" si="6"/>
        <v>76</v>
      </c>
      <c r="E18" s="16">
        <f>(D18*C18)/100-(Baseline!C18*Baseline!D18)/100</f>
        <v>-8.3999999999999908E-3</v>
      </c>
      <c r="F18" s="7">
        <v>800</v>
      </c>
      <c r="G18" s="7">
        <v>10</v>
      </c>
      <c r="H18" s="7">
        <v>10</v>
      </c>
      <c r="I18" s="9">
        <v>0</v>
      </c>
      <c r="J18" s="13">
        <f t="shared" si="1"/>
        <v>2.1280000000000001</v>
      </c>
      <c r="K18" s="13">
        <f t="shared" si="2"/>
        <v>2.1280000000000001</v>
      </c>
      <c r="L18" s="13">
        <f t="shared" si="3"/>
        <v>0</v>
      </c>
      <c r="M18" s="14">
        <f>J18*Main!B$6+K18+L18</f>
        <v>587.32800000000009</v>
      </c>
    </row>
    <row r="19" spans="1:13">
      <c r="A19" s="6" t="s">
        <v>8</v>
      </c>
      <c r="B19" t="s">
        <v>2</v>
      </c>
      <c r="C19" s="8">
        <f t="shared" si="4"/>
        <v>0.28000000000000003</v>
      </c>
      <c r="D19" s="11">
        <f t="shared" si="6"/>
        <v>76</v>
      </c>
      <c r="E19" s="16">
        <f>(D19*C19)/100-(Baseline!C19*Baseline!D19)/100</f>
        <v>-8.3999999999999908E-3</v>
      </c>
      <c r="F19" s="7">
        <v>800</v>
      </c>
      <c r="G19" s="7">
        <v>10</v>
      </c>
      <c r="H19" s="7">
        <v>10</v>
      </c>
      <c r="I19" s="9">
        <v>0</v>
      </c>
      <c r="J19" s="13">
        <f t="shared" si="1"/>
        <v>2.1280000000000001</v>
      </c>
      <c r="K19" s="13">
        <f t="shared" si="2"/>
        <v>2.1280000000000001</v>
      </c>
      <c r="L19" s="13">
        <f t="shared" si="3"/>
        <v>0</v>
      </c>
      <c r="M19" s="14">
        <f>J19*Main!B$6+K19+L19</f>
        <v>587.32800000000009</v>
      </c>
    </row>
    <row r="20" spans="1:13">
      <c r="A20" s="6" t="s">
        <v>9</v>
      </c>
      <c r="B20" t="s">
        <v>2</v>
      </c>
      <c r="C20" s="8">
        <f t="shared" si="4"/>
        <v>0.15</v>
      </c>
      <c r="D20" s="11">
        <f t="shared" si="6"/>
        <v>85</v>
      </c>
      <c r="E20" s="16">
        <f>(D20*C20)/100-(Baseline!C20*Baseline!D20)/100</f>
        <v>-2.2499999999999992E-2</v>
      </c>
      <c r="F20" s="7">
        <v>800</v>
      </c>
      <c r="G20" s="7">
        <v>10</v>
      </c>
      <c r="H20" s="7">
        <v>10</v>
      </c>
      <c r="I20" s="9">
        <v>0</v>
      </c>
      <c r="J20" s="13">
        <f t="shared" si="1"/>
        <v>1.2749999999999999</v>
      </c>
      <c r="K20" s="13">
        <f t="shared" si="2"/>
        <v>1.2749999999999999</v>
      </c>
      <c r="L20" s="13">
        <f t="shared" si="3"/>
        <v>0</v>
      </c>
      <c r="M20" s="14">
        <f>J20*Main!B$6+K20+L20</f>
        <v>351.9</v>
      </c>
    </row>
    <row r="21" spans="1:13">
      <c r="M21" s="15"/>
    </row>
    <row r="22" spans="1:13">
      <c r="A22" s="4" t="s">
        <v>4</v>
      </c>
      <c r="M22" s="14">
        <f>M3+M9+M15</f>
        <v>441.59974195199999</v>
      </c>
    </row>
    <row r="23" spans="1:13">
      <c r="A23" s="4" t="s">
        <v>5</v>
      </c>
      <c r="M23" s="14">
        <f t="shared" ref="M23:M27" si="7">M4+M10+M16</f>
        <v>772.79961584000011</v>
      </c>
    </row>
    <row r="24" spans="1:13">
      <c r="A24" s="4" t="s">
        <v>6</v>
      </c>
      <c r="M24" s="14">
        <f t="shared" si="7"/>
        <v>772.79961584000011</v>
      </c>
    </row>
    <row r="25" spans="1:13">
      <c r="A25" s="4" t="s">
        <v>7</v>
      </c>
      <c r="M25" s="14">
        <f t="shared" si="7"/>
        <v>772.79961584000011</v>
      </c>
    </row>
    <row r="26" spans="1:13">
      <c r="A26" s="4" t="s">
        <v>8</v>
      </c>
      <c r="M26" s="14">
        <f t="shared" si="7"/>
        <v>772.79961584000011</v>
      </c>
    </row>
    <row r="27" spans="1:13">
      <c r="A27" s="4" t="s">
        <v>9</v>
      </c>
      <c r="M27" s="14">
        <f t="shared" si="7"/>
        <v>413.99977218749996</v>
      </c>
    </row>
  </sheetData>
  <mergeCells count="3">
    <mergeCell ref="C1:E1"/>
    <mergeCell ref="G1:I1"/>
    <mergeCell ref="J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Baseline</vt:lpstr>
      <vt:lpstr>Rhodes_Ext</vt:lpstr>
      <vt:lpstr>Maize_Ext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2024-05-10T11:18:40Z</dcterms:created>
  <dcterms:modified xsi:type="dcterms:W3CDTF">2024-10-02T13:49:55Z</dcterms:modified>
</cp:coreProperties>
</file>