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awkj\Documents\Github\Crop-simulation-study\Feast data\"/>
    </mc:Choice>
  </mc:AlternateContent>
  <xr:revisionPtr revIDLastSave="0" documentId="13_ncr:1_{C1E5630B-8662-48FE-B852-B06CBAA7963E}" xr6:coauthVersionLast="47" xr6:coauthVersionMax="47" xr10:uidLastSave="{00000000-0000-0000-0000-000000000000}"/>
  <bookViews>
    <workbookView xWindow="-96" yWindow="-96" windowWidth="20928" windowHeight="12432" activeTab="5"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6" l="1"/>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6" i="6" l="1"/>
  <c r="K14" i="6"/>
  <c r="K13" i="6"/>
  <c r="K16" i="5"/>
  <c r="J16" i="5"/>
  <c r="K13" i="5"/>
  <c r="J13" i="5"/>
  <c r="F23" i="5"/>
  <c r="F24" i="5"/>
  <c r="K15" i="5"/>
  <c r="J15" i="5"/>
  <c r="K8" i="5"/>
  <c r="K9" i="5"/>
  <c r="F6" i="1"/>
  <c r="F4" i="1"/>
  <c r="F9" i="5"/>
  <c r="J9" i="5"/>
  <c r="J14" i="5"/>
  <c r="K14"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<sst xmlns="http://schemas.openxmlformats.org/spreadsheetml/2006/main" count="172" uniqueCount="58">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</sst>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4" x14ac:dyDescent="0.55000000000000004"/>
  <cols>
    <col min="2" max="2" width="49.15625" customWidth="1"/>
    <col min="4" max="4" width="25.89453125" customWidth="1"/>
  </cols>
  <sheetData>
    <row r="1" spans="2:4" x14ac:dyDescent="0.55000000000000004">
      <c r="B1" t="s">
        <v>47</v>
      </c>
    </row>
    <row r="2" spans="2:4" ht="14.5" customHeight="1" x14ac:dyDescent="0.55000000000000004">
      <c r="B2" s="16" t="s">
        <v>48</v>
      </c>
      <c r="C2" s="16"/>
      <c r="D2" s="16"/>
    </row>
    <row r="3" spans="2:4" x14ac:dyDescent="0.55000000000000004">
      <c r="B3" s="16"/>
      <c r="C3" s="16"/>
      <c r="D3" s="16"/>
    </row>
    <row r="4" spans="2:4" x14ac:dyDescent="0.55000000000000004">
      <c r="B4" s="16"/>
      <c r="C4" s="16"/>
      <c r="D4" s="16"/>
    </row>
    <row r="5" spans="2:4" x14ac:dyDescent="0.55000000000000004">
      <c r="B5" s="16"/>
      <c r="C5" s="16"/>
      <c r="D5" s="16"/>
    </row>
    <row r="6" spans="2:4" x14ac:dyDescent="0.55000000000000004">
      <c r="B6" s="16"/>
      <c r="C6" s="16"/>
      <c r="D6" s="16"/>
    </row>
    <row r="7" spans="2:4" x14ac:dyDescent="0.55000000000000004">
      <c r="B7" s="16"/>
      <c r="C7" s="16"/>
      <c r="D7" s="16"/>
    </row>
    <row r="8" spans="2:4" x14ac:dyDescent="0.55000000000000004">
      <c r="B8" s="16"/>
      <c r="C8" s="16"/>
      <c r="D8" s="16"/>
    </row>
    <row r="12" spans="2:4" x14ac:dyDescent="0.55000000000000004">
      <c r="B12" s="6" t="s">
        <v>39</v>
      </c>
    </row>
    <row r="13" spans="2:4" x14ac:dyDescent="0.55000000000000004">
      <c r="B13" s="1" t="s">
        <v>27</v>
      </c>
    </row>
    <row r="14" spans="2:4" x14ac:dyDescent="0.55000000000000004">
      <c r="B14" s="7" t="s">
        <v>26</v>
      </c>
    </row>
    <row r="15" spans="2:4" x14ac:dyDescent="0.55000000000000004">
      <c r="B15" s="8" t="s">
        <v>25</v>
      </c>
    </row>
    <row r="16" spans="2:4" x14ac:dyDescent="0.55000000000000004">
      <c r="B16" s="9" t="s">
        <v>24</v>
      </c>
    </row>
    <row r="17" spans="2:2" x14ac:dyDescent="0.55000000000000004">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4" x14ac:dyDescent="0.55000000000000004"/>
  <cols>
    <col min="1" max="1" width="33.7890625" customWidth="1"/>
    <col min="3" max="3" width="11.1015625" customWidth="1"/>
  </cols>
  <sheetData>
    <row r="1" spans="1:9" x14ac:dyDescent="0.55000000000000004">
      <c r="A1" t="s">
        <v>52</v>
      </c>
      <c r="B1" t="s">
        <v>2</v>
      </c>
      <c r="C1" t="s">
        <v>40</v>
      </c>
      <c r="D1" t="s">
        <v>41</v>
      </c>
      <c r="E1" t="s">
        <v>42</v>
      </c>
      <c r="F1" t="s">
        <v>43</v>
      </c>
      <c r="I1" t="s">
        <v>49</v>
      </c>
    </row>
    <row r="2" spans="1:9" x14ac:dyDescent="0.55000000000000004">
      <c r="A2" t="s">
        <v>0</v>
      </c>
      <c r="B2" t="s">
        <v>1</v>
      </c>
      <c r="C2" s="1">
        <v>2211</v>
      </c>
      <c r="D2" s="1">
        <v>0.3785</v>
      </c>
      <c r="E2" s="11" t="s">
        <v>57</v>
      </c>
      <c r="F2" s="1">
        <v>10600</v>
      </c>
      <c r="I2" t="s">
        <v>51</v>
      </c>
    </row>
    <row r="3" spans="1:9" x14ac:dyDescent="0.55000000000000004">
      <c r="A3" t="s">
        <v>53</v>
      </c>
      <c r="B3" t="s">
        <v>50</v>
      </c>
      <c r="C3" s="1">
        <v>1238</v>
      </c>
      <c r="D3" s="1">
        <v>0.3785</v>
      </c>
      <c r="E3" s="11" t="s">
        <v>57</v>
      </c>
      <c r="F3" s="1">
        <v>10600</v>
      </c>
      <c r="I3" t="s">
        <v>55</v>
      </c>
    </row>
    <row r="4" spans="1:9" x14ac:dyDescent="0.55000000000000004">
      <c r="A4" t="s">
        <v>54</v>
      </c>
      <c r="B4" t="s">
        <v>4</v>
      </c>
      <c r="C4" s="1">
        <v>1720</v>
      </c>
      <c r="D4" s="1">
        <v>0.3785</v>
      </c>
      <c r="E4" s="1">
        <v>3500</v>
      </c>
      <c r="F4" s="11">
        <f ca="1">F6</f>
        <v>10600</v>
      </c>
    </row>
    <row r="5" spans="1:9" x14ac:dyDescent="0.55000000000000004">
      <c r="A5" t="s">
        <v>5</v>
      </c>
      <c r="B5" t="s">
        <v>3</v>
      </c>
      <c r="C5" s="1">
        <v>2160</v>
      </c>
      <c r="D5" s="1">
        <v>0.3785</v>
      </c>
      <c r="E5" s="1">
        <v>3500</v>
      </c>
      <c r="F5" s="1">
        <v>10600</v>
      </c>
    </row>
    <row r="6" spans="1:9" x14ac:dyDescent="0.55000000000000004">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89</v>
      </c>
      <c r="E2" t="s">
        <v>28</v>
      </c>
      <c r="F2" s="1">
        <f>FEAST_DMI_Data!C3</f>
        <v>1238</v>
      </c>
      <c r="G2" s="8">
        <v>0.75</v>
      </c>
      <c r="H2" s="13">
        <f>1/(1-FEAST_DMI_Data!D3)</f>
        <v>1.6090104585679808</v>
      </c>
      <c r="I2" s="1">
        <f>B4</f>
        <v>0</v>
      </c>
      <c r="J2">
        <f>I2/(F2*(1/G2)*(H2))</f>
        <v>0</v>
      </c>
      <c r="K2" s="4">
        <f>100*J2/SUM(J2:J3)</f>
        <v>0</v>
      </c>
    </row>
    <row r="3" spans="1:13" x14ac:dyDescent="0.55000000000000004">
      <c r="A3" t="s">
        <v>9</v>
      </c>
      <c r="B3" s="1">
        <v>5</v>
      </c>
      <c r="E3" t="s">
        <v>20</v>
      </c>
      <c r="F3" s="1">
        <f>F2</f>
        <v>1238</v>
      </c>
      <c r="G3" s="8">
        <f>1-0.047</f>
        <v>0.95299999999999996</v>
      </c>
      <c r="H3" s="9">
        <v>0.6</v>
      </c>
      <c r="I3" s="1">
        <f>B6</f>
        <v>6</v>
      </c>
      <c r="J3">
        <f>I3/(F3*(1/G3)*(H3))</f>
        <v>7.6978998384491116E-3</v>
      </c>
      <c r="K3" s="4">
        <f>100*J3/SUM(J2:J3)</f>
        <v>100</v>
      </c>
    </row>
    <row r="4" spans="1:13" x14ac:dyDescent="0.55000000000000004">
      <c r="A4" t="s">
        <v>7</v>
      </c>
      <c r="B4" s="1">
        <v>0</v>
      </c>
      <c r="E4" t="s">
        <v>29</v>
      </c>
      <c r="J4">
        <f>SUM(J2:J3)</f>
        <v>7.6978998384491116E-3</v>
      </c>
    </row>
    <row r="5" spans="1:13" x14ac:dyDescent="0.55000000000000004">
      <c r="A5" t="s">
        <v>8</v>
      </c>
      <c r="B5" s="1">
        <v>0</v>
      </c>
    </row>
    <row r="6" spans="1:13" x14ac:dyDescent="0.55000000000000004">
      <c r="A6" t="s">
        <v>10</v>
      </c>
      <c r="B6" s="1">
        <v>6</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94</v>
      </c>
      <c r="J8">
        <f>I8/(F8/G8)</f>
        <v>1.3428571428571429E-2</v>
      </c>
      <c r="K8" s="2">
        <f>100*J8/SUM(J8,J9)</f>
        <v>100.00000000000001</v>
      </c>
      <c r="L8" s="2"/>
    </row>
    <row r="9" spans="1:13" x14ac:dyDescent="0.55000000000000004">
      <c r="A9" s="1" t="s">
        <v>27</v>
      </c>
      <c r="E9" t="s">
        <v>31</v>
      </c>
      <c r="F9" s="1">
        <f>FEAST_DMI_Data!F3</f>
        <v>10600</v>
      </c>
      <c r="G9" s="7">
        <v>0.5</v>
      </c>
      <c r="H9">
        <v>1</v>
      </c>
      <c r="I9" s="1">
        <f>B5</f>
        <v>0</v>
      </c>
      <c r="J9">
        <f>I9/(F9/G9)</f>
        <v>0</v>
      </c>
      <c r="K9" s="2">
        <f>100*J9/SUM(J8,J9)</f>
        <v>0</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0</v>
      </c>
      <c r="K13" s="5">
        <f>J13*F$24/100</f>
        <v>0</v>
      </c>
      <c r="M13" s="6"/>
    </row>
    <row r="14" spans="1:13" x14ac:dyDescent="0.55000000000000004">
      <c r="E14" t="str">
        <f>E3</f>
        <v>Maize as concentrate</v>
      </c>
      <c r="J14" s="2">
        <f>100*J3/SUM(J$2,J$3,J$8,J$9)</f>
        <v>36.437224850067189</v>
      </c>
      <c r="K14" s="5">
        <f t="shared" ref="K14:K16" si="0">J14*F$24/100</f>
        <v>0.1771962719038844</v>
      </c>
    </row>
    <row r="15" spans="1:13" x14ac:dyDescent="0.55000000000000004">
      <c r="E15" t="str">
        <f>E8</f>
        <v>Native grass</v>
      </c>
      <c r="J15" s="2">
        <f>100*J8/SUM(J$2,J$3,J$8,J$9)</f>
        <v>63.562775149932826</v>
      </c>
      <c r="K15" s="5">
        <f t="shared" si="0"/>
        <v>0.30910934723428024</v>
      </c>
    </row>
    <row r="16" spans="1:13" x14ac:dyDescent="0.55000000000000004">
      <c r="E16" t="str">
        <f>E9</f>
        <v>Improved forage</v>
      </c>
      <c r="J16" s="2">
        <f>100*J9/SUM(J$2,J$3,J$8,J$9)</f>
        <v>0</v>
      </c>
      <c r="K16" s="5">
        <f t="shared" si="0"/>
        <v>0</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1.5422400451163965</v>
      </c>
    </row>
    <row r="24" spans="5:6" x14ac:dyDescent="0.55000000000000004">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55000000000000004">
      <c r="A3" t="s">
        <v>9</v>
      </c>
      <c r="B3" s="1">
        <v>9</v>
      </c>
      <c r="E3" t="s">
        <v>20</v>
      </c>
      <c r="F3" s="1">
        <f>F2</f>
        <v>2160</v>
      </c>
      <c r="G3" s="8">
        <f>1-0.047</f>
        <v>0.95299999999999996</v>
      </c>
      <c r="H3" s="14">
        <v>0.6</v>
      </c>
      <c r="I3" s="1">
        <f>B6</f>
        <v>1</v>
      </c>
      <c r="J3">
        <f>I3/(F3*(1/G3)*(H3))</f>
        <v>7.3533950617283943E-4</v>
      </c>
      <c r="K3" s="4">
        <f>100*J3/SUM(J2:J3)</f>
        <v>36.221280477375956</v>
      </c>
    </row>
    <row r="4" spans="1:13" x14ac:dyDescent="0.55000000000000004">
      <c r="A4" t="s">
        <v>7</v>
      </c>
      <c r="B4" s="1">
        <v>6</v>
      </c>
      <c r="E4" t="s">
        <v>29</v>
      </c>
      <c r="J4">
        <f>SUM(J2:J3)</f>
        <v>2.0301311728395059E-3</v>
      </c>
    </row>
    <row r="5" spans="1:13" x14ac:dyDescent="0.55000000000000004">
      <c r="A5" t="s">
        <v>8</v>
      </c>
      <c r="B5" s="1">
        <v>35</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FEAST_DMI_Data!E5</f>
        <v>3500</v>
      </c>
      <c r="G8" s="7">
        <v>0.5</v>
      </c>
      <c r="H8">
        <v>1</v>
      </c>
      <c r="I8" s="1">
        <f>(B2+B3)</f>
        <v>58</v>
      </c>
      <c r="J8">
        <f>I8/(F8/G8)</f>
        <v>8.2857142857142851E-3</v>
      </c>
      <c r="K8" s="2">
        <f>100*J8/SUM(J8,J9)</f>
        <v>83.385324833853247</v>
      </c>
      <c r="L8" s="2"/>
    </row>
    <row r="9" spans="1:13" x14ac:dyDescent="0.55000000000000004">
      <c r="A9" s="1" t="s">
        <v>27</v>
      </c>
      <c r="E9" t="s">
        <v>31</v>
      </c>
      <c r="F9" s="1">
        <f>FEAST_DMI_Data!F5</f>
        <v>10600</v>
      </c>
      <c r="G9" s="7">
        <v>0.5</v>
      </c>
      <c r="H9">
        <v>1</v>
      </c>
      <c r="I9" s="1">
        <f>B5</f>
        <v>35</v>
      </c>
      <c r="J9">
        <f>I9/(F9/G9)</f>
        <v>1.6509433962264152E-3</v>
      </c>
      <c r="K9" s="2">
        <f>100*J9/SUM(J8,J9)</f>
        <v>16.614675166146757</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10.819875593856192</v>
      </c>
      <c r="K13" s="5">
        <f>J13*F$24/100</f>
        <v>3.4510989587346795E-2</v>
      </c>
      <c r="M13" s="6"/>
    </row>
    <row r="14" spans="1:13" x14ac:dyDescent="0.55000000000000004">
      <c r="E14" t="str">
        <f>E3</f>
        <v>Maize as concentrate</v>
      </c>
      <c r="J14" s="2">
        <f>100*J3/SUM(J$2,J$3,J$8,J$9)</f>
        <v>6.1448356371651336</v>
      </c>
      <c r="K14" s="5">
        <f t="shared" ref="K14:K16" si="0">J14*F$24/100</f>
        <v>1.9599519130384376E-2</v>
      </c>
    </row>
    <row r="15" spans="1:13" x14ac:dyDescent="0.55000000000000004">
      <c r="E15" t="str">
        <f>E8</f>
        <v>Native grass</v>
      </c>
      <c r="J15" s="2">
        <f>100*J8/SUM(J$2,J$3,J$8,J$9)</f>
        <v>69.239245266740937</v>
      </c>
      <c r="K15" s="5">
        <f t="shared" si="0"/>
        <v>0.22084494888213652</v>
      </c>
    </row>
    <row r="16" spans="1:13" x14ac:dyDescent="0.55000000000000004">
      <c r="E16" t="str">
        <f>E9</f>
        <v>Improved forage</v>
      </c>
      <c r="J16" s="2">
        <f>100*J9/SUM(J$2,J$3,J$8,J$9)</f>
        <v>13.796043502237746</v>
      </c>
      <c r="K16" s="5">
        <f t="shared" si="0"/>
        <v>4.4003751200490777E-2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2.3513978568633731</v>
      </c>
    </row>
    <row r="24" spans="5:6" x14ac:dyDescent="0.55000000000000004">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55000000000000004">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55000000000000004">
      <c r="A4" t="s">
        <v>7</v>
      </c>
      <c r="B4" s="15">
        <f>AVERAGE(0,2,0)</f>
        <v>0.66666666666666663</v>
      </c>
      <c r="E4" t="s">
        <v>29</v>
      </c>
      <c r="J4">
        <f>SUM(J2:J3)</f>
        <v>9.1073481912144691E-3</v>
      </c>
    </row>
    <row r="5" spans="1:13" x14ac:dyDescent="0.55000000000000004">
      <c r="A5" t="s">
        <v>8</v>
      </c>
      <c r="B5" s="15">
        <f>AVERAGE(26,49,26)</f>
        <v>33.666666666666664</v>
      </c>
    </row>
    <row r="6" spans="1:13" x14ac:dyDescent="0.55000000000000004">
      <c r="A6" t="s">
        <v>10</v>
      </c>
      <c r="B6" s="15">
        <f>AVERAGE(6,17,6)</f>
        <v>9.6666666666666661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FEAST_DMI_Data!E4</f>
        <v>3500</v>
      </c>
      <c r="G8" s="7">
        <v>0.5</v>
      </c>
      <c r="H8">
        <v>1</v>
      </c>
      <c r="I8" s="1">
        <f>(B2+B3)</f>
        <v>56</v>
      </c>
      <c r="J8">
        <f>I8/(F8/G8)</f>
        <v>8.0000000000000002E-3</v>
      </c>
      <c r="K8" s="2">
        <f ca="1">100*J8/SUM(J8,J9)</f>
        <v>83.437192522138403</v>
      </c>
      <c r="L8" s="2"/>
    </row>
    <row r="9" spans="1:13" x14ac:dyDescent="0.55000000000000004">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 ca="1">100*J2/SUM(J$2,J$3,J$8,J$9)</f>
        <v>0.9663800672463525</v>
      </c>
      <c r="K13" s="5">
        <f ca="1">J13*F$24/100</f>
        <v>3.6207175365601313E-3</v>
      </c>
      <c r="M13" s="6"/>
    </row>
    <row r="14" spans="1:13" x14ac:dyDescent="0.55000000000000004">
      <c r="E14" t="str">
        <f>E3</f>
        <v>Maize as concentrate</v>
      </c>
      <c r="J14" s="2">
        <f ca="1">100*J3/SUM(J$2,J$3,J$8,J$9)</f>
        <v>47.748003787409388</v>
      </c>
      <c r="K14" s="5">
        <f t="shared" ref="K14:K16" ca="1" si="0">J14*F$24/100</f>
        <v>0.17889652374704984</v>
      </c>
    </row>
    <row r="15" spans="1:13" x14ac:dyDescent="0.55000000000000004">
      <c r="E15" t="str">
        <f>E8</f>
        <v>Native grass</v>
      </c>
      <c r="J15" s="2">
        <f ca="1">100*J8/SUM(J$2,J$3,J$8,J$9)</f>
        <v>42.791278279355787</v>
      </c>
      <c r="K15" s="5">
        <f t="shared" ca="1" si="0"/>
        <v>0.16032525600343495</v>
      </c>
    </row>
    <row r="16" spans="1:13" x14ac:dyDescent="0.55000000000000004">
      <c r="E16" t="str">
        <f>E9</f>
        <v>Improved forage</v>
      </c>
      <c r="J16" s="2">
        <f ca="1">100*J9/SUM(J$2,J$3,J$8,J$9)</f>
        <v>8.4943378659884718</v>
      </c>
      <c r="K16" s="5">
        <f t="shared" ca="1" si="0"/>
        <v>3.1825571651625251E-2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 ca="1">(1/1000)*(F2*J13*H2*G2+F3*J14*G3+F8*J15*G8+F9*J16*G8)/100</f>
        <v>2.0017718673612626</v>
      </c>
    </row>
    <row r="24" spans="5:6" x14ac:dyDescent="0.55000000000000004">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B1" sqref="B1"/>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55000000000000004">
      <c r="A3" t="s">
        <v>9</v>
      </c>
      <c r="B3" s="1">
        <v>16</v>
      </c>
      <c r="E3" t="s">
        <v>20</v>
      </c>
      <c r="F3" s="1">
        <f>F2</f>
        <v>2211</v>
      </c>
      <c r="G3" s="8">
        <f>1-0.047</f>
        <v>0.95299999999999996</v>
      </c>
      <c r="H3" s="9">
        <v>0.6</v>
      </c>
      <c r="I3" s="1">
        <f>B6</f>
        <v>1</v>
      </c>
      <c r="J3">
        <f>I3/(F3*(1/G3)*(1/H3))</f>
        <v>2.5861601085481681E-4</v>
      </c>
      <c r="K3" s="4">
        <f>100*J3/SUM(J2:J3)</f>
        <v>4.8627410960302067</v>
      </c>
    </row>
    <row r="4" spans="1:13" x14ac:dyDescent="0.55000000000000004">
      <c r="A4" t="s">
        <v>7</v>
      </c>
      <c r="B4" s="1">
        <v>24</v>
      </c>
      <c r="E4" t="s">
        <v>29</v>
      </c>
      <c r="J4">
        <f>SUM(J2:J3)</f>
        <v>5.3183175033921304E-3</v>
      </c>
    </row>
    <row r="5" spans="1:13" x14ac:dyDescent="0.55000000000000004">
      <c r="A5" t="s">
        <v>8</v>
      </c>
      <c r="B5" s="1">
        <v>27</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48</v>
      </c>
      <c r="J8">
        <f>I8/(F8/G8)</f>
        <v>6.8571428571428568E-3</v>
      </c>
      <c r="K8" s="2">
        <f>100*J8/SUM(J8,J9)</f>
        <v>84.336151168572854</v>
      </c>
      <c r="L8" s="2"/>
    </row>
    <row r="9" spans="1:13" x14ac:dyDescent="0.55000000000000004">
      <c r="A9" s="1" t="s">
        <v>27</v>
      </c>
      <c r="E9" t="s">
        <v>31</v>
      </c>
      <c r="F9" s="1">
        <f>FEAST_DMI_Data!F2</f>
        <v>10600</v>
      </c>
      <c r="G9" s="7">
        <v>0.5</v>
      </c>
      <c r="H9">
        <v>1</v>
      </c>
      <c r="I9" s="1">
        <f>B5</f>
        <v>27</v>
      </c>
      <c r="J9">
        <f>I9/(F9/G9)</f>
        <v>1.2735849056603773E-3</v>
      </c>
      <c r="K9" s="2">
        <f>100*J9/SUM(J8,J9)</f>
        <v>15.663848831427151</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37.621268962898405</v>
      </c>
      <c r="K13" s="5">
        <f>J13*F$24/100</f>
        <v>0.15621829876377438</v>
      </c>
      <c r="M13" s="6"/>
    </row>
    <row r="14" spans="1:13" x14ac:dyDescent="0.55000000000000004">
      <c r="E14" t="str">
        <f>E3</f>
        <v>Maize as concentrate</v>
      </c>
      <c r="J14" s="2">
        <f>100*J3/SUM(J$2,J$3,J$8,J$9)</f>
        <v>1.9229321170095026</v>
      </c>
      <c r="K14" s="5">
        <f t="shared" ref="K14:K16" si="0">J14*F$24/100</f>
        <v>7.9847701111223895E-3</v>
      </c>
    </row>
    <row r="15" spans="1:13" x14ac:dyDescent="0.55000000000000004">
      <c r="E15" t="str">
        <f>E8</f>
        <v>Native grass</v>
      </c>
      <c r="J15" s="2">
        <f>100*J8/SUM(J$2,J$3,J$8,J$9)</f>
        <v>50.986093967417304</v>
      </c>
      <c r="K15" s="5">
        <f t="shared" si="0"/>
        <v>0.21171430628921126</v>
      </c>
    </row>
    <row r="16" spans="1:13" x14ac:dyDescent="0.55000000000000004">
      <c r="E16" t="str">
        <f>E9</f>
        <v>Improved forage</v>
      </c>
      <c r="J16" s="2">
        <f>100*J9/SUM(J$2,J$3,J$8,J$9)</f>
        <v>9.4697049526747943</v>
      </c>
      <c r="K16" s="5">
        <f t="shared" si="0"/>
        <v>3.9321937783668368E-2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(1/1000)*(F2*J13*(1/H2)*G2+F3*J14*G3*H3+F8*J15*G8+F9*J16*G8)/100</f>
        <v>1.8061873638017643</v>
      </c>
    </row>
    <row r="24" spans="5:6" x14ac:dyDescent="0.55000000000000004">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2024-10-14T05:39:43Z</dcterms:modified>
</cp:coreProperties>
</file>