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dex" sheetId="1" r:id="rId4"/>
    <sheet name="data_cropnutrients" sheetId="2" r:id="rId5"/>
    <sheet name="data_labour" sheetId="3" r:id="rId6"/>
    <sheet name="data_prodparams" sheetId="4" r:id="rId7"/>
    <sheet name="data_startfeed" sheetId="5" r:id="rId8"/>
    <sheet name="data_feedsupply" sheetId="6" r:id="rId9"/>
    <sheet name="data_startlivestock" sheetId="7" r:id="rId10"/>
    <sheet name="data_maintExpenses" sheetId="8" r:id="rId11"/>
    <sheet name="data_mortality" sheetId="9" r:id="rId12"/>
    <sheet name="data_diets" sheetId="10" r:id="rId13"/>
    <sheet name="data_prices" sheetId="11" r:id="rId14"/>
  </sheets>
</workbook>
</file>

<file path=xl/sharedStrings.xml><?xml version="1.0" encoding="utf-8"?>
<sst xmlns="http://schemas.openxmlformats.org/spreadsheetml/2006/main" uniqueCount="180">
  <si>
    <t>index of parameters</t>
  </si>
  <si>
    <t>Dim</t>
  </si>
  <si>
    <t>Rdim</t>
  </si>
  <si>
    <t>Cdim</t>
  </si>
  <si>
    <t>par</t>
  </si>
  <si>
    <t>cropnutrientsdata</t>
  </si>
  <si>
    <t>data_cropnutrients!A3</t>
  </si>
  <si>
    <t>labourdata</t>
  </si>
  <si>
    <t>data_labour!A2</t>
  </si>
  <si>
    <t>prodparams</t>
  </si>
  <si>
    <t>data_prodparams!A2</t>
  </si>
  <si>
    <t>startfeed</t>
  </si>
  <si>
    <t>data_startfeed!A2</t>
  </si>
  <si>
    <t>feedsupply</t>
  </si>
  <si>
    <t>data_feedsupply!A2</t>
  </si>
  <si>
    <t>startlivestock</t>
  </si>
  <si>
    <t>data_startlivestock!A1</t>
  </si>
  <si>
    <t>maintenanceExpense</t>
  </si>
  <si>
    <t>data_maintExpenses!A1</t>
  </si>
  <si>
    <t>mortality</t>
  </si>
  <si>
    <t>data_mortality!A2</t>
  </si>
  <si>
    <t>diets</t>
  </si>
  <si>
    <t>data_diets!A2</t>
  </si>
  <si>
    <t>prices_lives</t>
  </si>
  <si>
    <t>data_prices!A1</t>
  </si>
  <si>
    <t>prices_milk</t>
  </si>
  <si>
    <t>data_prices!G2</t>
  </si>
  <si>
    <t>prices_meat</t>
  </si>
  <si>
    <t>data_prices!H2</t>
  </si>
  <si>
    <t>prices_feed</t>
  </si>
  <si>
    <t>data_prices!A18</t>
  </si>
  <si>
    <t>supply of energy and protein from one kg of feed: energy=MJ/kg DM, protein=%metabolizable protein DM, drymatter=% DM/kg feed</t>
  </si>
  <si>
    <t>source</t>
  </si>
  <si>
    <r>
      <rPr>
        <u val="single"/>
        <sz val="11"/>
        <color indexed="10"/>
        <rFont val="Calibri"/>
      </rPr>
      <t>http://www.feedipedia.org/node/233</t>
    </r>
  </si>
  <si>
    <r>
      <rPr>
        <u val="single"/>
        <sz val="11"/>
        <color indexed="10"/>
        <rFont val="Calibri"/>
      </rPr>
      <t>http://www.feedipedia.org/node/294</t>
    </r>
  </si>
  <si>
    <r>
      <rPr>
        <u val="single"/>
        <sz val="11"/>
        <color indexed="10"/>
        <rFont val="Calibri"/>
      </rPr>
      <t>http://www.feedipedia.org/node/695</t>
    </r>
  </si>
  <si>
    <r>
      <rPr>
        <u val="single"/>
        <sz val="11"/>
        <color indexed="10"/>
        <rFont val="Calibri"/>
      </rPr>
      <t>http://www.feedipedia.org/node/266</t>
    </r>
  </si>
  <si>
    <r>
      <rPr>
        <u val="single"/>
        <sz val="11"/>
        <color indexed="10"/>
        <rFont val="Calibri"/>
      </rPr>
      <t>http://www.feedipedia.org/node/379</t>
    </r>
  </si>
  <si>
    <t>anut</t>
  </si>
  <si>
    <t>maize_residue</t>
  </si>
  <si>
    <t>cpea_residue</t>
  </si>
  <si>
    <t>soyb_residue</t>
  </si>
  <si>
    <t>grnut_residue</t>
  </si>
  <si>
    <t>bean_residue</t>
  </si>
  <si>
    <t>sorgh_residue</t>
  </si>
  <si>
    <t>concentrate</t>
  </si>
  <si>
    <t>grass</t>
  </si>
  <si>
    <t>grass_hay</t>
  </si>
  <si>
    <t>netenergy</t>
  </si>
  <si>
    <t>grossenergy</t>
  </si>
  <si>
    <t>conversion factor, protein is MP</t>
  </si>
  <si>
    <t>crudeprotein</t>
  </si>
  <si>
    <t>crude protein</t>
  </si>
  <si>
    <t>metabolizable protein</t>
  </si>
  <si>
    <t>metabolisableprotein</t>
  </si>
  <si>
    <t>drymatter</t>
  </si>
  <si>
    <t>digestability</t>
  </si>
  <si>
    <t>person-days/TLU/month</t>
  </si>
  <si>
    <t>months</t>
  </si>
  <si>
    <t>inten</t>
  </si>
  <si>
    <t>youngm</t>
  </si>
  <si>
    <t>youngf</t>
  </si>
  <si>
    <t>weanerm</t>
  </si>
  <si>
    <t>weanerf</t>
  </si>
  <si>
    <t>adultm</t>
  </si>
  <si>
    <t>adultf</t>
  </si>
  <si>
    <t>dairy</t>
  </si>
  <si>
    <t>m01</t>
  </si>
  <si>
    <t>int</t>
  </si>
  <si>
    <t>m02</t>
  </si>
  <si>
    <t>hours per day</t>
  </si>
  <si>
    <t>m03</t>
  </si>
  <si>
    <t>two labour demand calculations</t>
  </si>
  <si>
    <t>m04</t>
  </si>
  <si>
    <r>
      <rPr>
        <u val="single"/>
        <sz val="11"/>
        <color indexed="10"/>
        <rFont val="Calibri"/>
      </rPr>
      <t>http://www.fao.org/wairdocs/ilri/x5552e/x5552e08.htm</t>
    </r>
  </si>
  <si>
    <t>Table 6.4.</t>
  </si>
  <si>
    <t>m05</t>
  </si>
  <si>
    <t>hours/day/TLU</t>
  </si>
  <si>
    <t>m06</t>
  </si>
  <si>
    <t>hours/month/TLU</t>
  </si>
  <si>
    <t>m07</t>
  </si>
  <si>
    <t>days/month/TLU</t>
  </si>
  <si>
    <t>m08</t>
  </si>
  <si>
    <t>m09</t>
  </si>
  <si>
    <t>m10</t>
  </si>
  <si>
    <r>
      <rPr>
        <u val="single"/>
        <sz val="11"/>
        <color indexed="10"/>
        <rFont val="Calibri"/>
      </rPr>
      <t>http://dx.doi.org/10.1016/j.agsy.2014.10.008</t>
    </r>
  </si>
  <si>
    <t>m11</t>
  </si>
  <si>
    <t>hours/day of labour to feed 10 goats (each of an average weight of 50kg)</t>
  </si>
  <si>
    <t>m12</t>
  </si>
  <si>
    <t>TLUs</t>
  </si>
  <si>
    <t>ext</t>
  </si>
  <si>
    <t>days/month</t>
  </si>
  <si>
    <t>average days/month/TLU</t>
  </si>
  <si>
    <t>young</t>
  </si>
  <si>
    <t>weaner</t>
  </si>
  <si>
    <t>adult</t>
  </si>
  <si>
    <t>ave</t>
  </si>
  <si>
    <t>Fertility rate for adult females (births per year)</t>
  </si>
  <si>
    <t>Quantity of males required per female for reproduction</t>
  </si>
  <si>
    <t>Ratio of male to female births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</si>
  <si>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</si>
  <si>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</si>
  <si>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</si>
  <si>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</si>
  <si>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</si>
  <si>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</si>
  <si>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</si>
  <si>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</si>
  <si>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aaact</t>
  </si>
  <si>
    <t>type</t>
  </si>
  <si>
    <t>p_rateFert</t>
  </si>
  <si>
    <t>p_mreprodf</t>
  </si>
  <si>
    <t>p_sexratio</t>
  </si>
  <si>
    <t>inweight</t>
  </si>
  <si>
    <t>avweight</t>
  </si>
  <si>
    <t>fnweight</t>
  </si>
  <si>
    <t>days</t>
  </si>
  <si>
    <t>adg</t>
  </si>
  <si>
    <t>months in class</t>
  </si>
  <si>
    <t>graduatetonextclass</t>
  </si>
  <si>
    <t>milkprod</t>
  </si>
  <si>
    <t>adultf_loc</t>
  </si>
  <si>
    <t>med</t>
  </si>
  <si>
    <t>youngm_loc</t>
  </si>
  <si>
    <t>youngf_loc</t>
  </si>
  <si>
    <t>weanerm_loc</t>
  </si>
  <si>
    <t>weanerf_loc</t>
  </si>
  <si>
    <t>reprod_loc</t>
  </si>
  <si>
    <t>adultf_imp</t>
  </si>
  <si>
    <t>youngm_imp</t>
  </si>
  <si>
    <t>youngf_imp</t>
  </si>
  <si>
    <t>weanerm_imp</t>
  </si>
  <si>
    <t>weanerf_imp</t>
  </si>
  <si>
    <t>reprod_imp</t>
  </si>
  <si>
    <t>parameter description</t>
  </si>
  <si>
    <t>young born per adult per year (ext)</t>
  </si>
  <si>
    <t>young born per adult per year (med)</t>
  </si>
  <si>
    <t>young born per adult per year (int)</t>
  </si>
  <si>
    <t>age animal lives for in model</t>
  </si>
  <si>
    <t>Initial balances of Livestock feed (first month of model) (kg)</t>
  </si>
  <si>
    <t>reg</t>
  </si>
  <si>
    <t>feed</t>
  </si>
  <si>
    <t xml:space="preserve"> </t>
  </si>
  <si>
    <t>hh1</t>
  </si>
  <si>
    <t>minten</t>
  </si>
  <si>
    <t>startvalue</t>
  </si>
  <si>
    <t>Sources:</t>
  </si>
  <si>
    <t xml:space="preserve">average herd size </t>
  </si>
  <si>
    <t>ARBES</t>
  </si>
  <si>
    <t>cow fraction</t>
  </si>
  <si>
    <t>Bebe et al (2003)</t>
  </si>
  <si>
    <t xml:space="preserve">non cow fraction </t>
  </si>
  <si>
    <t>assume males are sold before reaching maturity</t>
  </si>
  <si>
    <t>hh</t>
  </si>
  <si>
    <t>Source: extrapolated from ARBES (IFPRI, 2015)</t>
  </si>
  <si>
    <t>regression results (decline in mortality (fraction) per 1000 MK spent on animal maintenance)</t>
  </si>
  <si>
    <t>coefficient for calves: -.1472</t>
  </si>
  <si>
    <t>coefficient for heifers:-.0330</t>
  </si>
  <si>
    <t>Sources: Mortality rates based on ARBES (IFPRI, 2015)</t>
  </si>
  <si>
    <t>maize_straw</t>
  </si>
  <si>
    <t>soybean_straw</t>
  </si>
  <si>
    <t>cowpea_straw</t>
  </si>
  <si>
    <t>groundnut_straw</t>
  </si>
  <si>
    <t>bean_straw</t>
  </si>
  <si>
    <t xml:space="preserve">Notes: assumptions of diets are napier is fed ad libitum and concentrates are supplemented at model defined rates. </t>
  </si>
  <si>
    <t>Sources: Ad libitum grass intake defined based on AFRC (1993)and INRA (1989). Concentrate supplementation rate based on Stall et al (2001)</t>
  </si>
  <si>
    <t xml:space="preserve">ext </t>
  </si>
  <si>
    <t>buy</t>
  </si>
  <si>
    <t>sell</t>
  </si>
  <si>
    <t>milk</t>
  </si>
  <si>
    <t>meat</t>
  </si>
  <si>
    <t>Units:</t>
  </si>
  <si>
    <t>milk= MWK/l</t>
  </si>
  <si>
    <t>milk = Tebug et al (2012)</t>
  </si>
  <si>
    <t>meat= MWK / kg liveweight</t>
  </si>
  <si>
    <t>meat = FAO ; http://faostat3.fao.org/download/P/PP/E</t>
  </si>
  <si>
    <t>animal units = MWK/hd</t>
  </si>
  <si>
    <t>animal units = ARBES</t>
  </si>
  <si>
    <t>adultm_loc</t>
  </si>
  <si>
    <t>adultm_imp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</si>
</sst>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%"/>
    <numFmt numFmtId="60" formatCode="0.000000"/>
  </numFmts>
  <fonts count="10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u val="single"/>
      <sz val="11"/>
      <color indexed="10"/>
      <name val="Calibri"/>
    </font>
    <font>
      <sz val="11"/>
      <color indexed="11"/>
      <name val="Calibri"/>
    </font>
    <font>
      <b val="1"/>
      <sz val="11"/>
      <color indexed="8"/>
      <name val="Calibri"/>
    </font>
    <font>
      <sz val="12"/>
      <color indexed="8"/>
      <name val="Times New Roman"/>
    </font>
    <font>
      <sz val="11"/>
      <color indexed="12"/>
      <name val="Calibri"/>
    </font>
    <font>
      <sz val="30"/>
      <color indexed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center"/>
    </xf>
    <xf numFmtId="1" fontId="2" borderId="1" applyNumberFormat="1" applyFont="1" applyFill="0" applyBorder="1" applyAlignment="1" applyProtection="0">
      <alignment vertical="bottom"/>
    </xf>
    <xf numFmtId="9" fontId="2" borderId="1" applyNumberFormat="1" applyFont="1" applyFill="0" applyBorder="1" applyAlignment="1" applyProtection="0">
      <alignment vertical="bottom"/>
    </xf>
    <xf numFmtId="59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center" vertical="bottom"/>
    </xf>
    <xf numFmtId="1" fontId="2" borderId="1" applyNumberFormat="1" applyFont="1" applyFill="0" applyBorder="1" applyAlignment="1" applyProtection="0">
      <alignment horizontal="center" vertical="bottom"/>
    </xf>
    <xf numFmtId="60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  <xf numFmtId="2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horizontal="left" vertical="center"/>
    </xf>
    <xf numFmtId="1" fontId="5" borderId="1" applyNumberFormat="1" applyFont="1" applyFill="0" applyBorder="1" applyAlignment="1" applyProtection="0">
      <alignment vertical="bottom"/>
    </xf>
    <xf numFmtId="1" fontId="5" borderId="1" applyNumberFormat="1" applyFont="1" applyFill="0" applyBorder="1" applyAlignment="1" applyProtection="0">
      <alignment horizontal="right" vertical="bottom"/>
    </xf>
    <xf numFmtId="2" fontId="5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6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2" borderId="1" applyNumberFormat="1" applyFont="1" applyFill="0" applyBorder="1" applyAlignment="1" applyProtection="0">
      <alignment horizontal="center" vertical="center" wrapText="1"/>
    </xf>
    <xf numFmtId="1" fontId="6" borderId="1" applyNumberFormat="1" applyFont="1" applyFill="0" applyBorder="1" applyAlignment="1" applyProtection="0">
      <alignment horizontal="center" vertical="center" wrapText="1"/>
    </xf>
    <xf numFmtId="1" fontId="6" borderId="1" applyNumberFormat="1" applyFont="1" applyFill="0" applyBorder="1" applyAlignment="1" applyProtection="0">
      <alignment vertical="center"/>
    </xf>
    <xf numFmtId="1" fontId="2" borderId="1" applyNumberFormat="1" applyFont="1" applyFill="0" applyBorder="1" applyAlignment="1" applyProtection="0">
      <alignment vertical="center"/>
    </xf>
    <xf numFmtId="1" fontId="2" borderId="1" applyNumberFormat="1" applyFont="1" applyFill="0" applyBorder="1" applyAlignment="1" applyProtection="0">
      <alignment horizontal="center" vertical="center"/>
    </xf>
    <xf numFmtId="0" fontId="2" applyNumberFormat="1" applyFont="1" applyFill="0" applyBorder="0" applyAlignment="1" applyProtection="0">
      <alignment vertical="bottom"/>
    </xf>
    <xf numFmtId="1" fontId="7" borderId="1" applyNumberFormat="1" applyFont="1" applyFill="0" applyBorder="1" applyAlignment="1" applyProtection="0">
      <alignment vertical="bottom"/>
    </xf>
    <xf numFmtId="0" fontId="8" borderId="1" applyNumberFormat="1" applyFont="1" applyFill="0" applyBorder="1" applyAlignment="1" applyProtection="0">
      <alignment vertical="bottom"/>
    </xf>
    <xf numFmtId="0" fontId="9" borderId="1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7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563c1"/>
      <rgbColor rgb="ff548135"/>
      <rgbColor rgb="ff22222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www.feedipedia.org/node/233" TargetMode="External"/><Relationship Id="rId2" Type="http://schemas.openxmlformats.org/officeDocument/2006/relationships/hyperlink" Target="http://www.feedipedia.org/node/294" TargetMode="External"/><Relationship Id="rId3" Type="http://schemas.openxmlformats.org/officeDocument/2006/relationships/hyperlink" Target="http://www.feedipedia.org/node/695" TargetMode="External"/><Relationship Id="rId4" Type="http://schemas.openxmlformats.org/officeDocument/2006/relationships/hyperlink" Target="http://www.feedipedia.org/node/266" TargetMode="External"/><Relationship Id="rId5" Type="http://schemas.openxmlformats.org/officeDocument/2006/relationships/hyperlink" Target="http://www.feedipedia.org/node/379" TargetMode="Externa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www.fao.org/wairdocs/ilri/x5552e/x5552e08.htm" TargetMode="External"/><Relationship Id="rId2" Type="http://schemas.openxmlformats.org/officeDocument/2006/relationships/hyperlink" Target="http://dx.doi.org/10.1016/j.agsy.2014.10.008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" customWidth="1"/>
    <col min="2" max="2" width="18.75" style="1" customWidth="1"/>
    <col min="3" max="3" width="15.875" style="1" customWidth="1"/>
    <col min="4" max="4" width="6.625" style="1" customWidth="1"/>
    <col min="5" max="5" width="6.625" style="1" customWidth="1"/>
    <col min="6" max="6" width="6.625" style="1" customWidth="1"/>
    <col min="7" max="256" width="6.625" style="1" customWidth="1"/>
  </cols>
  <sheetData>
    <row r="1" ht="17" customHeight="1">
      <c r="A1" t="s" s="2">
        <v>0</v>
      </c>
      <c r="B1" s="3"/>
      <c r="C1" s="3"/>
      <c r="D1" s="3"/>
      <c r="E1" s="3"/>
      <c r="F1" s="3"/>
    </row>
    <row r="2" ht="17" customHeight="1">
      <c r="A2" s="3"/>
      <c r="B2" s="3"/>
      <c r="C2" s="3"/>
      <c r="D2" s="3"/>
      <c r="E2" s="3"/>
      <c r="F2" s="3"/>
    </row>
    <row r="3" ht="17" customHeight="1">
      <c r="A3" s="3"/>
      <c r="B3" s="3"/>
      <c r="C3" s="3"/>
      <c r="D3" t="s" s="2">
        <v>1</v>
      </c>
      <c r="E3" t="s" s="2">
        <v>2</v>
      </c>
      <c r="F3" t="s" s="2">
        <v>3</v>
      </c>
    </row>
    <row r="4" ht="17" customHeight="1">
      <c r="A4" t="s" s="2">
        <v>4</v>
      </c>
      <c r="B4" t="s" s="2">
        <v>5</v>
      </c>
      <c r="C4" t="s" s="2">
        <v>6</v>
      </c>
      <c r="D4" s="2">
        <v>2</v>
      </c>
      <c r="E4" s="2">
        <v>1</v>
      </c>
      <c r="F4" s="2">
        <v>1</v>
      </c>
    </row>
    <row r="5" ht="17" customHeight="1">
      <c r="A5" t="s" s="2">
        <v>4</v>
      </c>
      <c r="B5" t="s" s="2">
        <v>7</v>
      </c>
      <c r="C5" t="s" s="2">
        <v>8</v>
      </c>
      <c r="D5" s="2">
        <v>4</v>
      </c>
      <c r="E5" s="2">
        <v>2</v>
      </c>
      <c r="F5" s="2">
        <v>2</v>
      </c>
    </row>
    <row r="6" ht="17" customHeight="1">
      <c r="A6" t="s" s="2">
        <v>4</v>
      </c>
      <c r="B6" t="s" s="2">
        <v>9</v>
      </c>
      <c r="C6" t="s" s="2">
        <v>10</v>
      </c>
      <c r="D6" s="2">
        <v>4</v>
      </c>
      <c r="E6" s="2">
        <v>3</v>
      </c>
      <c r="F6" s="2">
        <v>1</v>
      </c>
    </row>
    <row r="7" ht="17" customHeight="1">
      <c r="A7" t="s" s="2">
        <v>4</v>
      </c>
      <c r="B7" t="s" s="2">
        <v>11</v>
      </c>
      <c r="C7" t="s" s="2">
        <v>12</v>
      </c>
      <c r="D7" s="2">
        <v>3</v>
      </c>
      <c r="E7" s="2">
        <v>2</v>
      </c>
      <c r="F7" s="2">
        <v>1</v>
      </c>
    </row>
    <row r="8" ht="17" customHeight="1">
      <c r="A8" t="s" s="2">
        <v>4</v>
      </c>
      <c r="B8" t="s" s="2">
        <v>13</v>
      </c>
      <c r="C8" t="s" s="2">
        <v>14</v>
      </c>
      <c r="D8" s="2">
        <v>2</v>
      </c>
      <c r="E8" s="2">
        <v>1</v>
      </c>
      <c r="F8" s="2">
        <v>1</v>
      </c>
    </row>
    <row r="9" ht="17" customHeight="1">
      <c r="A9" t="s" s="2">
        <v>4</v>
      </c>
      <c r="B9" t="s" s="2">
        <v>15</v>
      </c>
      <c r="C9" t="s" s="2">
        <v>16</v>
      </c>
      <c r="D9" s="2">
        <v>6</v>
      </c>
      <c r="E9" s="2">
        <v>5</v>
      </c>
      <c r="F9" s="2">
        <v>1</v>
      </c>
    </row>
    <row r="10" ht="17" customHeight="1">
      <c r="A10" t="s" s="2">
        <v>4</v>
      </c>
      <c r="B10" t="s" s="2">
        <v>17</v>
      </c>
      <c r="C10" t="s" s="2">
        <v>18</v>
      </c>
      <c r="D10" s="2">
        <v>4</v>
      </c>
      <c r="E10" s="2">
        <v>4</v>
      </c>
      <c r="F10" s="2">
        <v>0</v>
      </c>
    </row>
    <row r="11" ht="17" customHeight="1">
      <c r="A11" t="s" s="2">
        <v>4</v>
      </c>
      <c r="B11" t="s" s="2">
        <v>19</v>
      </c>
      <c r="C11" t="s" s="2">
        <v>20</v>
      </c>
      <c r="D11" s="2">
        <v>3</v>
      </c>
      <c r="E11" s="2">
        <v>2</v>
      </c>
      <c r="F11" s="2">
        <v>1</v>
      </c>
    </row>
    <row r="12" ht="17" customHeight="1">
      <c r="A12" t="s" s="2">
        <v>4</v>
      </c>
      <c r="B12" t="s" s="2">
        <v>21</v>
      </c>
      <c r="C12" t="s" s="2">
        <v>22</v>
      </c>
      <c r="D12" s="2">
        <v>4</v>
      </c>
      <c r="E12" s="2">
        <v>3</v>
      </c>
      <c r="F12" s="2">
        <v>1</v>
      </c>
    </row>
    <row r="13" ht="17" customHeight="1">
      <c r="A13" t="s" s="2">
        <v>4</v>
      </c>
      <c r="B13" t="s" s="2">
        <v>23</v>
      </c>
      <c r="C13" t="s" s="2">
        <v>24</v>
      </c>
      <c r="D13" s="2">
        <v>3</v>
      </c>
      <c r="E13" s="2">
        <v>2</v>
      </c>
      <c r="F13" s="2">
        <v>1</v>
      </c>
    </row>
    <row r="14" ht="17" customHeight="1">
      <c r="A14" t="s" s="2">
        <v>4</v>
      </c>
      <c r="B14" t="s" s="2">
        <v>25</v>
      </c>
      <c r="C14" t="s" s="2">
        <v>26</v>
      </c>
      <c r="D14" s="2">
        <v>0</v>
      </c>
      <c r="E14" s="2">
        <v>0</v>
      </c>
      <c r="F14" s="2">
        <v>0</v>
      </c>
    </row>
    <row r="15" ht="17" customHeight="1">
      <c r="A15" t="s" s="2">
        <v>4</v>
      </c>
      <c r="B15" t="s" s="2">
        <v>27</v>
      </c>
      <c r="C15" t="s" s="2">
        <v>28</v>
      </c>
      <c r="D15" s="2">
        <v>0</v>
      </c>
      <c r="E15" s="2">
        <v>0</v>
      </c>
      <c r="F15" s="2">
        <v>0</v>
      </c>
    </row>
    <row r="16" ht="17" customHeight="1">
      <c r="A16" t="s" s="2">
        <v>4</v>
      </c>
      <c r="B16" t="s" s="2">
        <v>29</v>
      </c>
      <c r="C16" t="s" s="2">
        <v>30</v>
      </c>
      <c r="D16" s="2">
        <v>1</v>
      </c>
      <c r="E16" s="2">
        <v>0</v>
      </c>
      <c r="F16" s="2">
        <v>1</v>
      </c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O37"/>
  <sheetViews>
    <sheetView workbookViewId="0" showGridLines="0" defaultGridColor="1"/>
  </sheetViews>
  <sheetFormatPr defaultColWidth="6.625" defaultRowHeight="15" customHeight="1" outlineLevelRow="0" outlineLevelCol="0"/>
  <cols>
    <col min="1" max="1" width="10.875" style="34" customWidth="1"/>
    <col min="2" max="2" width="6.625" style="34" customWidth="1"/>
    <col min="3" max="3" width="6.625" style="34" customWidth="1"/>
    <col min="4" max="4" width="6.625" style="34" customWidth="1"/>
    <col min="5" max="5" width="9.375" style="34" customWidth="1"/>
    <col min="6" max="6" width="11" style="34" customWidth="1"/>
    <col min="7" max="7" width="10.25" style="34" customWidth="1"/>
    <col min="8" max="8" width="13.125" style="34" customWidth="1"/>
    <col min="9" max="9" width="9.125" style="34" customWidth="1"/>
    <col min="10" max="10" width="9.125" style="34" customWidth="1"/>
    <col min="11" max="11" width="6.625" style="34" customWidth="1"/>
    <col min="12" max="12" width="6.625" style="34" customWidth="1"/>
    <col min="13" max="13" width="6.625" style="34" customWidth="1"/>
    <col min="14" max="14" width="6.625" style="34" customWidth="1"/>
    <col min="15" max="15" width="6.625" style="34" customWidth="1"/>
    <col min="16" max="256" width="6.625" style="34" customWidth="1"/>
  </cols>
  <sheetData>
    <row r="1" ht="17" customHeight="1">
      <c r="A1" t="s" s="2">
        <v>108</v>
      </c>
      <c r="B1" t="s" s="2">
        <v>109</v>
      </c>
      <c r="C1" t="s" s="2">
        <v>59</v>
      </c>
      <c r="D1" t="s" s="2">
        <v>46</v>
      </c>
      <c r="E1" t="s" s="2">
        <v>159</v>
      </c>
      <c r="F1" t="s" s="2">
        <v>160</v>
      </c>
      <c r="G1" t="s" s="2">
        <v>161</v>
      </c>
      <c r="H1" t="s" s="2">
        <v>162</v>
      </c>
      <c r="I1" t="s" s="2">
        <v>163</v>
      </c>
      <c r="J1" t="s" s="2">
        <v>45</v>
      </c>
      <c r="K1" t="s" s="2">
        <v>47</v>
      </c>
      <c r="L1" s="3"/>
      <c r="M1" s="3"/>
      <c r="N1" s="3"/>
      <c r="O1" t="s" s="2">
        <v>164</v>
      </c>
    </row>
    <row r="2" ht="17" customHeight="1">
      <c r="A2" t="s" s="2">
        <v>121</v>
      </c>
      <c r="B2" t="s" s="2">
        <v>66</v>
      </c>
      <c r="C2" t="s" s="2">
        <v>68</v>
      </c>
      <c r="D2" s="2">
        <v>10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4</v>
      </c>
      <c r="K2" s="2">
        <v>0</v>
      </c>
      <c r="L2" s="3"/>
      <c r="M2" s="3"/>
      <c r="N2" s="3"/>
      <c r="O2" t="s" s="2">
        <v>165</v>
      </c>
    </row>
    <row r="3" ht="17" customHeight="1">
      <c r="A3" t="s" s="2">
        <v>127</v>
      </c>
      <c r="B3" t="s" s="2">
        <v>66</v>
      </c>
      <c r="C3" t="s" s="2">
        <v>68</v>
      </c>
      <c r="D3" s="2">
        <v>10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4</v>
      </c>
      <c r="K3" s="2">
        <v>0</v>
      </c>
      <c r="L3" s="3"/>
      <c r="M3" s="3"/>
      <c r="N3" s="3"/>
      <c r="O3" s="3"/>
    </row>
    <row r="4" ht="17" customHeight="1">
      <c r="A4" t="s" s="2">
        <v>125</v>
      </c>
      <c r="B4" t="s" s="2">
        <v>66</v>
      </c>
      <c r="C4" t="s" s="2">
        <v>68</v>
      </c>
      <c r="D4" s="2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0.5</v>
      </c>
      <c r="K4" s="2">
        <v>0</v>
      </c>
      <c r="L4" s="3"/>
      <c r="M4" s="3"/>
      <c r="N4" s="3"/>
      <c r="O4" s="3"/>
    </row>
    <row r="5" ht="17" customHeight="1">
      <c r="A5" t="s" s="2">
        <v>126</v>
      </c>
      <c r="B5" t="s" s="2">
        <v>66</v>
      </c>
      <c r="C5" t="s" s="2">
        <v>68</v>
      </c>
      <c r="D5" s="2">
        <v>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0.5</v>
      </c>
      <c r="K5" s="2">
        <v>0</v>
      </c>
      <c r="L5" s="3"/>
      <c r="M5" s="3"/>
      <c r="N5" s="3"/>
      <c r="O5" s="3"/>
    </row>
    <row r="6" ht="17" customHeight="1">
      <c r="A6" t="s" s="2">
        <v>124</v>
      </c>
      <c r="B6" t="s" s="2">
        <v>66</v>
      </c>
      <c r="C6" t="s" s="2">
        <v>68</v>
      </c>
      <c r="D6" s="2">
        <v>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0.5</v>
      </c>
      <c r="K6" s="2">
        <v>0</v>
      </c>
      <c r="L6" s="3"/>
      <c r="M6" s="3"/>
      <c r="N6" s="3"/>
      <c r="O6" s="3"/>
    </row>
    <row r="7" ht="17" customHeight="1">
      <c r="A7" t="s" s="2">
        <v>123</v>
      </c>
      <c r="B7" t="s" s="2">
        <v>66</v>
      </c>
      <c r="C7" t="s" s="2">
        <v>68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0.5</v>
      </c>
      <c r="K7" s="2">
        <v>0</v>
      </c>
      <c r="L7" s="3"/>
      <c r="M7" s="3"/>
      <c r="N7" s="3"/>
      <c r="O7" s="3"/>
    </row>
    <row r="8" ht="17" customHeight="1">
      <c r="A8" t="s" s="2">
        <v>121</v>
      </c>
      <c r="B8" t="s" s="2">
        <v>66</v>
      </c>
      <c r="C8" t="s" s="2">
        <v>122</v>
      </c>
      <c r="D8" s="2">
        <v>10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2</v>
      </c>
      <c r="K8" s="2">
        <v>0</v>
      </c>
      <c r="L8" s="3"/>
      <c r="M8" s="3"/>
      <c r="N8" s="3"/>
      <c r="O8" s="3"/>
    </row>
    <row r="9" ht="17" customHeight="1">
      <c r="A9" t="s" s="2">
        <v>127</v>
      </c>
      <c r="B9" t="s" s="2">
        <v>66</v>
      </c>
      <c r="C9" t="s" s="2">
        <v>122</v>
      </c>
      <c r="D9" s="2">
        <v>10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2</v>
      </c>
      <c r="K9" s="2">
        <v>0</v>
      </c>
      <c r="L9" s="3"/>
      <c r="M9" s="3"/>
      <c r="N9" s="3"/>
      <c r="O9" s="3"/>
    </row>
    <row r="10" ht="17" customHeight="1">
      <c r="A10" t="s" s="2">
        <v>125</v>
      </c>
      <c r="B10" t="s" s="2">
        <v>66</v>
      </c>
      <c r="C10" t="s" s="2">
        <v>122</v>
      </c>
      <c r="D10" s="2">
        <v>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0.25</v>
      </c>
      <c r="K10" s="2">
        <v>0</v>
      </c>
      <c r="L10" s="3"/>
      <c r="M10" s="3"/>
      <c r="N10" s="3"/>
      <c r="O10" s="3"/>
    </row>
    <row r="11" ht="17" customHeight="1">
      <c r="A11" t="s" s="2">
        <v>126</v>
      </c>
      <c r="B11" t="s" s="2">
        <v>66</v>
      </c>
      <c r="C11" t="s" s="2">
        <v>122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0.25</v>
      </c>
      <c r="K11" s="2">
        <v>0</v>
      </c>
      <c r="L11" s="3"/>
      <c r="M11" s="3"/>
      <c r="N11" s="3"/>
      <c r="O11" s="3"/>
    </row>
    <row r="12" ht="17" customHeight="1">
      <c r="A12" t="s" s="2">
        <v>124</v>
      </c>
      <c r="B12" t="s" s="2">
        <v>66</v>
      </c>
      <c r="C12" t="s" s="2">
        <v>122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0.25</v>
      </c>
      <c r="K12" s="2">
        <v>0</v>
      </c>
      <c r="L12" s="3"/>
      <c r="M12" s="3"/>
      <c r="N12" s="3"/>
      <c r="O12" s="3"/>
    </row>
    <row r="13" ht="17" customHeight="1">
      <c r="A13" t="s" s="2">
        <v>123</v>
      </c>
      <c r="B13" t="s" s="2">
        <v>66</v>
      </c>
      <c r="C13" t="s" s="2">
        <v>122</v>
      </c>
      <c r="D13" s="2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0.25</v>
      </c>
      <c r="K13" s="2">
        <v>0</v>
      </c>
      <c r="L13" s="3"/>
      <c r="M13" s="3"/>
      <c r="N13" s="3"/>
      <c r="O13" s="3"/>
    </row>
    <row r="14" ht="17" customHeight="1">
      <c r="A14" t="s" s="2">
        <v>121</v>
      </c>
      <c r="B14" t="s" s="2">
        <v>66</v>
      </c>
      <c r="C14" t="s" s="2">
        <v>166</v>
      </c>
      <c r="D14" s="2">
        <v>10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3"/>
      <c r="M14" s="3"/>
      <c r="N14" s="3"/>
      <c r="O14" s="3"/>
    </row>
    <row r="15" ht="17" customHeight="1">
      <c r="A15" t="s" s="2">
        <v>127</v>
      </c>
      <c r="B15" t="s" s="2">
        <v>66</v>
      </c>
      <c r="C15" t="s" s="2">
        <v>166</v>
      </c>
      <c r="D15" s="2">
        <v>10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3"/>
      <c r="M15" s="3"/>
      <c r="N15" s="3"/>
      <c r="O15" s="3"/>
    </row>
    <row r="16" ht="17" customHeight="1">
      <c r="A16" t="s" s="2">
        <v>125</v>
      </c>
      <c r="B16" t="s" s="2">
        <v>66</v>
      </c>
      <c r="C16" t="s" s="2">
        <v>166</v>
      </c>
      <c r="D16" s="2">
        <v>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3"/>
      <c r="M16" s="3"/>
      <c r="N16" s="3"/>
      <c r="O16" s="3"/>
    </row>
    <row r="17" ht="17" customHeight="1">
      <c r="A17" t="s" s="2">
        <v>126</v>
      </c>
      <c r="B17" t="s" s="2">
        <v>66</v>
      </c>
      <c r="C17" t="s" s="2">
        <v>166</v>
      </c>
      <c r="D17" s="2">
        <v>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3"/>
      <c r="M17" s="3"/>
      <c r="N17" s="3"/>
      <c r="O17" s="3"/>
    </row>
    <row r="18" ht="17" customHeight="1">
      <c r="A18" t="s" s="2">
        <v>124</v>
      </c>
      <c r="B18" t="s" s="2">
        <v>66</v>
      </c>
      <c r="C18" t="s" s="2">
        <v>166</v>
      </c>
      <c r="D18" s="2">
        <v>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3"/>
      <c r="M18" s="3"/>
      <c r="N18" s="3"/>
      <c r="O18" s="3"/>
    </row>
    <row r="19" ht="17" customHeight="1">
      <c r="A19" t="s" s="2">
        <v>123</v>
      </c>
      <c r="B19" t="s" s="2">
        <v>66</v>
      </c>
      <c r="C19" t="s" s="2">
        <v>166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3"/>
      <c r="M19" s="3"/>
      <c r="N19" s="3"/>
      <c r="O19" s="3"/>
    </row>
    <row r="20" ht="17" customHeight="1">
      <c r="A20" t="s" s="2">
        <v>128</v>
      </c>
      <c r="B20" t="s" s="2">
        <v>66</v>
      </c>
      <c r="C20" t="s" s="2">
        <v>68</v>
      </c>
      <c r="D20" s="2">
        <v>10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</v>
      </c>
      <c r="K20" s="2">
        <v>0</v>
      </c>
      <c r="L20" s="3"/>
      <c r="M20" s="3"/>
      <c r="N20" s="3"/>
      <c r="O20" s="3"/>
    </row>
    <row r="21" ht="17" customHeight="1">
      <c r="A21" t="s" s="2">
        <v>133</v>
      </c>
      <c r="B21" t="s" s="2">
        <v>66</v>
      </c>
      <c r="C21" t="s" s="2">
        <v>68</v>
      </c>
      <c r="D21" s="2">
        <v>10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4</v>
      </c>
      <c r="K21" s="2">
        <v>0</v>
      </c>
      <c r="L21" s="3"/>
      <c r="M21" s="3"/>
      <c r="N21" s="3"/>
      <c r="O21" s="3"/>
    </row>
    <row r="22" ht="17" customHeight="1">
      <c r="A22" t="s" s="2">
        <v>131</v>
      </c>
      <c r="B22" t="s" s="2">
        <v>66</v>
      </c>
      <c r="C22" t="s" s="2">
        <v>68</v>
      </c>
      <c r="D22" s="2">
        <v>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0.5</v>
      </c>
      <c r="K22" s="2">
        <v>0</v>
      </c>
      <c r="L22" s="3"/>
      <c r="M22" s="3"/>
      <c r="N22" s="3"/>
      <c r="O22" s="3"/>
    </row>
    <row r="23" ht="17" customHeight="1">
      <c r="A23" t="s" s="2">
        <v>132</v>
      </c>
      <c r="B23" t="s" s="2">
        <v>66</v>
      </c>
      <c r="C23" t="s" s="2">
        <v>68</v>
      </c>
      <c r="D23" s="2">
        <v>5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0.5</v>
      </c>
      <c r="K23" s="2">
        <v>0</v>
      </c>
      <c r="L23" s="3"/>
      <c r="M23" s="3"/>
      <c r="N23" s="3"/>
      <c r="O23" s="3"/>
    </row>
    <row r="24" ht="17" customHeight="1">
      <c r="A24" t="s" s="2">
        <v>130</v>
      </c>
      <c r="B24" t="s" s="2">
        <v>66</v>
      </c>
      <c r="C24" t="s" s="2">
        <v>68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0.5</v>
      </c>
      <c r="K24" s="2">
        <v>0</v>
      </c>
      <c r="L24" s="3"/>
      <c r="M24" s="3"/>
      <c r="N24" s="3"/>
      <c r="O24" s="3"/>
    </row>
    <row r="25" ht="17" customHeight="1">
      <c r="A25" t="s" s="2">
        <v>129</v>
      </c>
      <c r="B25" t="s" s="2">
        <v>66</v>
      </c>
      <c r="C25" t="s" s="2">
        <v>68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0.5</v>
      </c>
      <c r="K25" s="2">
        <v>0</v>
      </c>
      <c r="L25" s="3"/>
      <c r="M25" s="3"/>
      <c r="N25" s="3"/>
      <c r="O25" s="3"/>
    </row>
    <row r="26" ht="17" customHeight="1">
      <c r="A26" t="s" s="2">
        <v>128</v>
      </c>
      <c r="B26" t="s" s="2">
        <v>66</v>
      </c>
      <c r="C26" t="s" s="2">
        <v>122</v>
      </c>
      <c r="D26" s="2">
        <v>10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>
        <v>0</v>
      </c>
      <c r="L26" s="3"/>
      <c r="M26" s="3"/>
      <c r="N26" s="3"/>
      <c r="O26" s="3"/>
    </row>
    <row r="27" ht="17" customHeight="1">
      <c r="A27" t="s" s="2">
        <v>133</v>
      </c>
      <c r="B27" t="s" s="2">
        <v>66</v>
      </c>
      <c r="C27" t="s" s="2">
        <v>122</v>
      </c>
      <c r="D27" s="2">
        <v>10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2</v>
      </c>
      <c r="K27" s="2">
        <v>0</v>
      </c>
      <c r="L27" s="3"/>
      <c r="M27" s="3"/>
      <c r="N27" s="3"/>
      <c r="O27" s="3"/>
    </row>
    <row r="28" ht="17" customHeight="1">
      <c r="A28" t="s" s="2">
        <v>131</v>
      </c>
      <c r="B28" t="s" s="2">
        <v>66</v>
      </c>
      <c r="C28" t="s" s="2">
        <v>122</v>
      </c>
      <c r="D28" s="2">
        <v>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0.25</v>
      </c>
      <c r="K28" s="2">
        <v>0</v>
      </c>
      <c r="L28" s="3"/>
      <c r="M28" s="3"/>
      <c r="N28" s="3"/>
      <c r="O28" s="3"/>
    </row>
    <row r="29" ht="17" customHeight="1">
      <c r="A29" t="s" s="2">
        <v>132</v>
      </c>
      <c r="B29" t="s" s="2">
        <v>66</v>
      </c>
      <c r="C29" t="s" s="2">
        <v>122</v>
      </c>
      <c r="D29" s="2">
        <v>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0.25</v>
      </c>
      <c r="K29" s="2">
        <v>0</v>
      </c>
      <c r="L29" s="3"/>
      <c r="M29" s="3"/>
      <c r="N29" s="3"/>
      <c r="O29" s="3"/>
    </row>
    <row r="30" ht="17" customHeight="1">
      <c r="A30" t="s" s="2">
        <v>130</v>
      </c>
      <c r="B30" t="s" s="2">
        <v>66</v>
      </c>
      <c r="C30" t="s" s="2">
        <v>122</v>
      </c>
      <c r="D30" s="2">
        <v>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0.25</v>
      </c>
      <c r="K30" s="2">
        <v>0</v>
      </c>
      <c r="L30" s="3"/>
      <c r="M30" s="3"/>
      <c r="N30" s="3"/>
      <c r="O30" s="3"/>
    </row>
    <row r="31" ht="17" customHeight="1">
      <c r="A31" t="s" s="2">
        <v>129</v>
      </c>
      <c r="B31" t="s" s="2">
        <v>66</v>
      </c>
      <c r="C31" t="s" s="2">
        <v>122</v>
      </c>
      <c r="D31" s="2">
        <v>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0.25</v>
      </c>
      <c r="K31" s="2">
        <v>0</v>
      </c>
      <c r="L31" s="3"/>
      <c r="M31" s="3"/>
      <c r="N31" s="3"/>
      <c r="O31" s="3"/>
    </row>
    <row r="32" ht="17" customHeight="1">
      <c r="A32" t="s" s="2">
        <v>128</v>
      </c>
      <c r="B32" t="s" s="2">
        <v>66</v>
      </c>
      <c r="C32" t="s" s="2">
        <v>166</v>
      </c>
      <c r="D32" s="2">
        <v>10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3"/>
      <c r="M32" s="3"/>
      <c r="N32" s="3"/>
      <c r="O32" s="3"/>
    </row>
    <row r="33" ht="17" customHeight="1">
      <c r="A33" t="s" s="2">
        <v>133</v>
      </c>
      <c r="B33" t="s" s="2">
        <v>66</v>
      </c>
      <c r="C33" t="s" s="2">
        <v>166</v>
      </c>
      <c r="D33" s="2">
        <v>10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3"/>
      <c r="M33" s="3"/>
      <c r="N33" s="3"/>
      <c r="O33" s="3"/>
    </row>
    <row r="34" ht="17" customHeight="1">
      <c r="A34" t="s" s="2">
        <v>131</v>
      </c>
      <c r="B34" t="s" s="2">
        <v>66</v>
      </c>
      <c r="C34" t="s" s="2">
        <v>166</v>
      </c>
      <c r="D34" s="2">
        <v>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/>
      <c r="M34" s="3"/>
      <c r="N34" s="3"/>
      <c r="O34" s="3"/>
    </row>
    <row r="35" ht="17" customHeight="1">
      <c r="A35" t="s" s="2">
        <v>132</v>
      </c>
      <c r="B35" t="s" s="2">
        <v>66</v>
      </c>
      <c r="C35" t="s" s="2">
        <v>166</v>
      </c>
      <c r="D35" s="2">
        <v>5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/>
      <c r="M35" s="3"/>
      <c r="N35" s="3"/>
      <c r="O35" s="3"/>
    </row>
    <row r="36" ht="17" customHeight="1">
      <c r="A36" t="s" s="2">
        <v>130</v>
      </c>
      <c r="B36" t="s" s="2">
        <v>66</v>
      </c>
      <c r="C36" t="s" s="2">
        <v>166</v>
      </c>
      <c r="D36" s="2">
        <v>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/>
      <c r="M36" s="3"/>
      <c r="N36" s="3"/>
      <c r="O36" s="3"/>
    </row>
    <row r="37" ht="17" customHeight="1">
      <c r="A37" t="s" s="2">
        <v>129</v>
      </c>
      <c r="B37" t="s" s="2">
        <v>66</v>
      </c>
      <c r="C37" t="s" s="2">
        <v>166</v>
      </c>
      <c r="D37" s="2">
        <v>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/>
      <c r="M37" s="3"/>
      <c r="N37" s="3"/>
      <c r="O37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K22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35" customWidth="1"/>
    <col min="2" max="2" width="16" style="35" customWidth="1"/>
    <col min="3" max="3" width="6.625" style="35" customWidth="1"/>
    <col min="4" max="4" width="6.625" style="35" customWidth="1"/>
    <col min="5" max="5" width="6.625" style="35" customWidth="1"/>
    <col min="6" max="6" width="6.625" style="35" customWidth="1"/>
    <col min="7" max="7" width="6.625" style="35" customWidth="1"/>
    <col min="8" max="8" width="6.625" style="35" customWidth="1"/>
    <col min="9" max="9" width="6.625" style="35" customWidth="1"/>
    <col min="10" max="10" width="6.625" style="35" customWidth="1"/>
    <col min="11" max="11" width="26.625" style="35" customWidth="1"/>
    <col min="12" max="256" width="6.625" style="35" customWidth="1"/>
  </cols>
  <sheetData>
    <row r="1" ht="17" customHeight="1">
      <c r="A1" s="3"/>
      <c r="B1" s="3"/>
      <c r="C1" t="s" s="2">
        <v>167</v>
      </c>
      <c r="D1" t="s" s="2">
        <v>168</v>
      </c>
      <c r="E1" s="3"/>
      <c r="F1" s="3"/>
      <c r="G1" t="s" s="2">
        <v>169</v>
      </c>
      <c r="H1" t="s" s="2">
        <v>170</v>
      </c>
      <c r="I1" s="3"/>
      <c r="J1" t="s" s="2">
        <v>171</v>
      </c>
      <c r="K1" t="s" s="2">
        <v>146</v>
      </c>
    </row>
    <row r="2" ht="17" customHeight="1">
      <c r="A2" t="s" s="2">
        <v>143</v>
      </c>
      <c r="B2" t="s" s="2">
        <v>123</v>
      </c>
      <c r="C2" s="2">
        <v>0</v>
      </c>
      <c r="D2" s="2">
        <v>0</v>
      </c>
      <c r="E2" s="3"/>
      <c r="F2" s="3"/>
      <c r="G2" s="2">
        <v>62</v>
      </c>
      <c r="H2" s="2">
        <v>609.7089999999999</v>
      </c>
      <c r="I2" s="3"/>
      <c r="J2" t="s" s="2">
        <v>172</v>
      </c>
      <c r="K2" t="s" s="2">
        <v>173</v>
      </c>
    </row>
    <row r="3" ht="17" customHeight="1">
      <c r="A3" t="s" s="2">
        <v>143</v>
      </c>
      <c r="B3" t="s" s="2">
        <v>124</v>
      </c>
      <c r="C3" s="2">
        <v>0</v>
      </c>
      <c r="D3" s="2">
        <v>0</v>
      </c>
      <c r="E3" s="3"/>
      <c r="F3" s="3"/>
      <c r="G3" s="3"/>
      <c r="H3" s="3"/>
      <c r="I3" s="3"/>
      <c r="J3" t="s" s="2">
        <v>174</v>
      </c>
      <c r="K3" t="s" s="2">
        <v>175</v>
      </c>
    </row>
    <row r="4" ht="17" customHeight="1">
      <c r="A4" t="s" s="2">
        <v>143</v>
      </c>
      <c r="B4" t="s" s="2">
        <v>125</v>
      </c>
      <c r="C4" s="2">
        <v>67545</v>
      </c>
      <c r="D4" s="2">
        <v>67545</v>
      </c>
      <c r="E4" s="3"/>
      <c r="F4" s="3"/>
      <c r="G4" s="3"/>
      <c r="H4" s="3"/>
      <c r="I4" s="3"/>
      <c r="J4" t="s" s="2">
        <v>176</v>
      </c>
      <c r="K4" t="s" s="2">
        <v>177</v>
      </c>
    </row>
    <row r="5" ht="17" customHeight="1">
      <c r="A5" t="s" s="2">
        <v>143</v>
      </c>
      <c r="B5" t="s" s="2">
        <v>126</v>
      </c>
      <c r="C5" s="2">
        <v>67545</v>
      </c>
      <c r="D5" s="2">
        <v>67545</v>
      </c>
      <c r="E5" s="3"/>
      <c r="F5" s="3"/>
      <c r="G5" s="3"/>
      <c r="H5" s="3"/>
      <c r="I5" s="3"/>
      <c r="J5" s="3"/>
      <c r="K5" s="3"/>
    </row>
    <row r="6" ht="17" customHeight="1">
      <c r="A6" t="s" s="2">
        <v>143</v>
      </c>
      <c r="B6" t="s" s="2">
        <v>178</v>
      </c>
      <c r="C6" s="2">
        <v>67545</v>
      </c>
      <c r="D6" s="2">
        <v>67545</v>
      </c>
      <c r="E6" s="3"/>
      <c r="F6" s="3"/>
      <c r="G6" s="3"/>
      <c r="H6" s="3"/>
      <c r="I6" s="3"/>
      <c r="J6" s="3"/>
      <c r="K6" s="3"/>
    </row>
    <row r="7" ht="17" customHeight="1">
      <c r="A7" t="s" s="2">
        <v>143</v>
      </c>
      <c r="B7" t="s" s="2">
        <v>121</v>
      </c>
      <c r="C7" s="2">
        <v>67545</v>
      </c>
      <c r="D7" s="2">
        <v>67545</v>
      </c>
      <c r="E7" s="3"/>
      <c r="F7" s="3"/>
      <c r="G7" s="3"/>
      <c r="H7" s="3"/>
      <c r="I7" s="3"/>
      <c r="J7" s="3"/>
      <c r="K7" s="3"/>
    </row>
    <row r="8" ht="17" customHeight="1">
      <c r="A8" t="s" s="2">
        <v>143</v>
      </c>
      <c r="B8" t="s" s="2">
        <v>129</v>
      </c>
      <c r="C8" s="2">
        <v>0</v>
      </c>
      <c r="D8" s="2">
        <v>0</v>
      </c>
      <c r="E8" s="3"/>
      <c r="F8" s="3"/>
      <c r="G8" s="3"/>
      <c r="H8" s="3"/>
      <c r="I8" s="3"/>
      <c r="J8" s="3"/>
      <c r="K8" s="3"/>
    </row>
    <row r="9" ht="17" customHeight="1">
      <c r="A9" t="s" s="2">
        <v>143</v>
      </c>
      <c r="B9" t="s" s="2">
        <v>130</v>
      </c>
      <c r="C9" s="2">
        <v>0</v>
      </c>
      <c r="D9" s="2">
        <v>0</v>
      </c>
      <c r="E9" s="3"/>
      <c r="F9" s="3"/>
      <c r="G9" s="3"/>
      <c r="H9" s="3"/>
      <c r="I9" s="3"/>
      <c r="J9" s="3"/>
      <c r="K9" s="3"/>
    </row>
    <row r="10" ht="17" customHeight="1">
      <c r="A10" t="s" s="2">
        <v>143</v>
      </c>
      <c r="B10" t="s" s="2">
        <v>131</v>
      </c>
      <c r="C10" s="2">
        <v>0</v>
      </c>
      <c r="D10" s="2">
        <v>67545</v>
      </c>
      <c r="E10" s="3"/>
      <c r="F10" s="3"/>
      <c r="G10" s="2">
        <v>84431.25</v>
      </c>
      <c r="H10" s="2">
        <v>84431.25</v>
      </c>
      <c r="I10" s="3"/>
      <c r="J10" s="3"/>
      <c r="K10" s="3"/>
    </row>
    <row r="11" ht="17" customHeight="1">
      <c r="A11" t="s" s="2">
        <v>143</v>
      </c>
      <c r="B11" t="s" s="2">
        <v>132</v>
      </c>
      <c r="C11" s="2">
        <v>0</v>
      </c>
      <c r="D11" s="2">
        <v>67545</v>
      </c>
      <c r="E11" s="3"/>
      <c r="F11" s="3"/>
      <c r="G11" s="2">
        <v>84431.25</v>
      </c>
      <c r="H11" s="2">
        <v>84431.25</v>
      </c>
      <c r="I11" s="3"/>
      <c r="J11" s="3"/>
      <c r="K11" s="3"/>
    </row>
    <row r="12" ht="17" customHeight="1">
      <c r="A12" t="s" s="2">
        <v>143</v>
      </c>
      <c r="B12" t="s" s="2">
        <v>179</v>
      </c>
      <c r="C12" s="2">
        <v>0</v>
      </c>
      <c r="D12" s="2">
        <v>67545</v>
      </c>
      <c r="E12" s="3"/>
      <c r="F12" s="3"/>
      <c r="G12" s="2">
        <v>84431.25</v>
      </c>
      <c r="H12" s="2">
        <v>84431.25</v>
      </c>
      <c r="I12" s="3"/>
      <c r="J12" s="3"/>
      <c r="K12" s="3"/>
    </row>
    <row r="13" ht="17" customHeight="1">
      <c r="A13" t="s" s="2">
        <v>143</v>
      </c>
      <c r="B13" t="s" s="2">
        <v>128</v>
      </c>
      <c r="C13" s="2">
        <v>0</v>
      </c>
      <c r="D13" s="2">
        <v>67545</v>
      </c>
      <c r="E13" s="3"/>
      <c r="F13" s="3"/>
      <c r="G13" s="2">
        <v>84431.25</v>
      </c>
      <c r="H13" s="2">
        <v>84431.25</v>
      </c>
      <c r="I13" s="3"/>
      <c r="J13" s="3"/>
      <c r="K13" s="3"/>
    </row>
    <row r="14" ht="17" customHeight="1">
      <c r="A14" s="3"/>
      <c r="B14" s="6"/>
      <c r="C14" s="3"/>
      <c r="D14" s="3"/>
      <c r="E14" s="3"/>
      <c r="F14" s="3"/>
      <c r="G14" s="3"/>
      <c r="H14" s="3"/>
      <c r="I14" s="3"/>
      <c r="J14" s="3"/>
      <c r="K14" s="3"/>
    </row>
    <row r="15" ht="17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ht="17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17" customHeight="1">
      <c r="A17" t="s" s="2">
        <v>39</v>
      </c>
      <c r="B17" t="s" s="2">
        <v>40</v>
      </c>
      <c r="C17" t="s" s="2">
        <v>41</v>
      </c>
      <c r="D17" t="s" s="2">
        <v>42</v>
      </c>
      <c r="E17" t="s" s="2">
        <v>43</v>
      </c>
      <c r="F17" t="s" s="5">
        <v>44</v>
      </c>
      <c r="G17" t="s" s="5">
        <v>45</v>
      </c>
      <c r="H17" t="s" s="5">
        <v>46</v>
      </c>
      <c r="I17" t="s" s="5">
        <v>47</v>
      </c>
      <c r="J17" s="3"/>
      <c r="K17" s="3"/>
    </row>
    <row r="18" ht="17" customHeight="1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f>AVERAGE(96,437,452)</f>
        <v>328.3333333333333</v>
      </c>
      <c r="H18" s="2">
        <v>0</v>
      </c>
      <c r="I18" s="2">
        <v>0</v>
      </c>
      <c r="J18" s="3"/>
      <c r="K18" s="3"/>
    </row>
    <row r="19" ht="17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ht="17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ht="17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4" customWidth="1"/>
    <col min="2" max="2" width="6.625" style="4" customWidth="1"/>
    <col min="3" max="3" width="7.125" style="4" customWidth="1"/>
    <col min="4" max="4" width="6.625" style="4" customWidth="1"/>
    <col min="5" max="5" width="6.625" style="4" customWidth="1"/>
    <col min="6" max="6" width="6.625" style="4" customWidth="1"/>
    <col min="7" max="7" width="6.625" style="4" customWidth="1"/>
    <col min="8" max="8" width="6.625" style="4" customWidth="1"/>
    <col min="9" max="9" width="6.625" style="4" customWidth="1"/>
    <col min="10" max="10" width="6.625" style="4" customWidth="1"/>
    <col min="11" max="11" width="6.625" style="4" customWidth="1"/>
    <col min="12" max="12" width="6.625" style="4" customWidth="1"/>
    <col min="13" max="13" width="6.625" style="4" customWidth="1"/>
    <col min="14" max="14" width="6.625" style="4" customWidth="1"/>
    <col min="15" max="15" width="6.625" style="4" customWidth="1"/>
    <col min="16" max="16" width="6.625" style="4" customWidth="1"/>
    <col min="17" max="256" width="6.625" style="4" customWidth="1"/>
  </cols>
  <sheetData>
    <row r="1" ht="17" customHeight="1">
      <c r="A1" t="s" s="2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7" customHeight="1">
      <c r="A2" t="s" s="2">
        <v>32</v>
      </c>
      <c r="B2" s="3"/>
      <c r="C2" t="s" s="2">
        <v>33</v>
      </c>
      <c r="D2" t="s" s="2">
        <v>34</v>
      </c>
      <c r="E2" t="s" s="2">
        <v>35</v>
      </c>
      <c r="F2" t="s" s="2">
        <v>36</v>
      </c>
      <c r="G2" t="s" s="2">
        <v>37</v>
      </c>
      <c r="H2" s="3"/>
      <c r="I2" s="3"/>
      <c r="J2" s="3"/>
      <c r="K2" s="3"/>
      <c r="L2" s="3"/>
      <c r="M2" s="3"/>
      <c r="N2" s="3"/>
      <c r="O2" s="3"/>
      <c r="P2" s="3"/>
    </row>
    <row r="3" ht="17" customHeight="1">
      <c r="A3" t="s" s="2">
        <v>38</v>
      </c>
      <c r="B3" t="s" s="2">
        <v>39</v>
      </c>
      <c r="C3" t="s" s="2">
        <v>40</v>
      </c>
      <c r="D3" t="s" s="2">
        <v>41</v>
      </c>
      <c r="E3" t="s" s="2">
        <v>42</v>
      </c>
      <c r="F3" t="s" s="2">
        <v>43</v>
      </c>
      <c r="G3" t="s" s="5">
        <v>44</v>
      </c>
      <c r="H3" t="s" s="5">
        <v>45</v>
      </c>
      <c r="I3" t="s" s="5">
        <v>46</v>
      </c>
      <c r="J3" t="s" s="5">
        <v>47</v>
      </c>
      <c r="K3" s="3"/>
      <c r="L3" s="3"/>
      <c r="M3" s="3"/>
      <c r="N3" s="3"/>
      <c r="O3" s="3"/>
      <c r="P3" s="3"/>
    </row>
    <row r="4" ht="17" customHeight="1">
      <c r="A4" t="s" s="2">
        <v>48</v>
      </c>
      <c r="B4" s="2">
        <v>11.3</v>
      </c>
      <c r="C4" s="6">
        <f>C5*B4/B5</f>
        <v>15.64615384615385</v>
      </c>
      <c r="D4" s="6">
        <f>D5*C4/C5</f>
        <v>16.42846153846154</v>
      </c>
      <c r="E4" s="6">
        <f>E5*D4/D5</f>
        <v>15.73307692307693</v>
      </c>
      <c r="F4" s="6">
        <f>F5*E4/E5</f>
        <v>16.16769230769231</v>
      </c>
      <c r="G4" s="6">
        <f>G5*F4/F5</f>
        <v>15.73307692307692</v>
      </c>
      <c r="H4" s="6">
        <v>11</v>
      </c>
      <c r="I4" s="6">
        <v>9.6</v>
      </c>
      <c r="J4" s="6">
        <v>9.6</v>
      </c>
      <c r="K4" s="3"/>
      <c r="L4" s="3"/>
      <c r="M4" s="3"/>
      <c r="N4" s="3"/>
      <c r="O4" s="3"/>
      <c r="P4" s="3"/>
    </row>
    <row r="5" ht="17" customHeight="1">
      <c r="A5" t="s" s="2">
        <v>49</v>
      </c>
      <c r="B5" s="2">
        <v>13</v>
      </c>
      <c r="C5" s="2">
        <v>18</v>
      </c>
      <c r="D5" s="2">
        <v>18.9</v>
      </c>
      <c r="E5" s="2">
        <v>18.1</v>
      </c>
      <c r="F5" s="2">
        <v>18.6</v>
      </c>
      <c r="G5" s="2">
        <v>18.1</v>
      </c>
      <c r="H5" s="6">
        <v>18.5</v>
      </c>
      <c r="I5" s="6">
        <v>18.9</v>
      </c>
      <c r="J5" s="6">
        <v>18.9</v>
      </c>
      <c r="K5" s="3"/>
      <c r="L5" s="3"/>
      <c r="M5" s="3"/>
      <c r="N5" s="3"/>
      <c r="O5" t="s" s="2">
        <v>50</v>
      </c>
      <c r="P5" s="3"/>
    </row>
    <row r="6" ht="17" customHeight="1">
      <c r="A6" t="s" s="2">
        <v>51</v>
      </c>
      <c r="B6" s="7">
        <v>0.12</v>
      </c>
      <c r="C6" s="7">
        <v>0.2</v>
      </c>
      <c r="D6" s="7">
        <v>0.157</v>
      </c>
      <c r="E6" s="7">
        <v>0.175</v>
      </c>
      <c r="F6" s="7">
        <v>0.248</v>
      </c>
      <c r="G6" s="7">
        <v>0.082</v>
      </c>
      <c r="H6" s="7">
        <v>0.119</v>
      </c>
      <c r="I6" s="7">
        <v>0.045</v>
      </c>
      <c r="J6" s="7">
        <v>0.045</v>
      </c>
      <c r="K6" s="3"/>
      <c r="L6" s="3"/>
      <c r="M6" s="3"/>
      <c r="N6" s="3"/>
      <c r="O6" t="s" s="2">
        <v>52</v>
      </c>
      <c r="P6" t="s" s="2">
        <v>53</v>
      </c>
    </row>
    <row r="7" ht="17" customHeight="1">
      <c r="A7" t="s" s="2">
        <v>54</v>
      </c>
      <c r="B7" s="8">
        <f>B6*$P$7</f>
        <v>0.08639999999999999</v>
      </c>
      <c r="C7" s="8">
        <f>C6*$P$7</f>
        <v>0.144</v>
      </c>
      <c r="D7" s="8">
        <f>D6*$P$7</f>
        <v>0.11304</v>
      </c>
      <c r="E7" s="8">
        <f>E6*$P$7</f>
        <v>0.126</v>
      </c>
      <c r="F7" s="8">
        <f>F6*$P$7</f>
        <v>0.17856</v>
      </c>
      <c r="G7" s="8">
        <f>G6*$P$7</f>
        <v>0.05904</v>
      </c>
      <c r="H7" s="8">
        <f>H6*$P$7</f>
        <v>0.08567999999999999</v>
      </c>
      <c r="I7" s="8">
        <f>I6*$P$7</f>
        <v>0.0324</v>
      </c>
      <c r="J7" s="8">
        <f>J6*$P$7</f>
        <v>0.0324</v>
      </c>
      <c r="K7" s="3"/>
      <c r="L7" s="3"/>
      <c r="M7" s="3"/>
      <c r="N7" s="3"/>
      <c r="O7" s="7">
        <v>1</v>
      </c>
      <c r="P7" s="7">
        <v>0.72</v>
      </c>
    </row>
    <row r="8" ht="17" customHeight="1">
      <c r="A8" t="s" s="2">
        <v>55</v>
      </c>
      <c r="B8" s="7">
        <v>0.29</v>
      </c>
      <c r="C8" s="7">
        <v>0.209</v>
      </c>
      <c r="D8" s="7">
        <v>0.24</v>
      </c>
      <c r="E8" s="7">
        <v>0.269</v>
      </c>
      <c r="F8" s="7">
        <v>0.269</v>
      </c>
      <c r="G8" s="7">
        <v>0.281</v>
      </c>
      <c r="H8" s="7">
        <v>0.87</v>
      </c>
      <c r="I8" s="7">
        <v>0.3</v>
      </c>
      <c r="J8" s="7">
        <v>0.3</v>
      </c>
      <c r="K8" s="3"/>
      <c r="L8" s="3"/>
      <c r="M8" s="3"/>
      <c r="N8" s="3"/>
      <c r="O8" s="3"/>
      <c r="P8" s="3"/>
    </row>
    <row r="9" ht="17" customHeight="1">
      <c r="A9" t="s" s="2">
        <v>56</v>
      </c>
      <c r="B9" s="7">
        <v>0.6</v>
      </c>
      <c r="C9" s="7">
        <v>0.6</v>
      </c>
      <c r="D9" s="7">
        <v>0.6</v>
      </c>
      <c r="E9" s="7">
        <v>0.6</v>
      </c>
      <c r="F9" s="7">
        <v>0.6</v>
      </c>
      <c r="G9" s="7">
        <v>0.6</v>
      </c>
      <c r="H9" s="7">
        <v>0.8</v>
      </c>
      <c r="I9" s="7">
        <v>0.6</v>
      </c>
      <c r="J9" s="7">
        <v>0.6</v>
      </c>
      <c r="K9" s="3"/>
      <c r="L9" s="3"/>
      <c r="M9" s="3"/>
      <c r="N9" s="3"/>
      <c r="O9" s="3"/>
      <c r="P9" s="3"/>
    </row>
    <row r="10" ht="17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</sheetData>
  <hyperlinks>
    <hyperlink ref="C2" r:id="rId1" location="" tooltip="" display=""/>
    <hyperlink ref="D2" r:id="rId2" location="" tooltip="" display=""/>
    <hyperlink ref="E2" r:id="rId3" location="" tooltip="" display=""/>
    <hyperlink ref="F2" r:id="rId4" location="" tooltip="" display=""/>
    <hyperlink ref="G2" r:id="rId5" location="" tooltip="" display="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P39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9" customWidth="1"/>
    <col min="2" max="2" width="6.625" style="9" customWidth="1"/>
    <col min="3" max="3" width="6.625" style="9" customWidth="1"/>
    <col min="4" max="4" width="6.625" style="9" customWidth="1"/>
    <col min="5" max="5" width="6.625" style="9" customWidth="1"/>
    <col min="6" max="6" width="6.625" style="9" customWidth="1"/>
    <col min="7" max="7" width="6.625" style="9" customWidth="1"/>
    <col min="8" max="8" width="6.625" style="9" customWidth="1"/>
    <col min="9" max="9" width="6.625" style="9" customWidth="1"/>
    <col min="10" max="10" width="6.625" style="9" customWidth="1"/>
    <col min="11" max="11" width="6.625" style="9" customWidth="1"/>
    <col min="12" max="12" width="10.25" style="9" customWidth="1"/>
    <col min="13" max="13" width="6.625" style="9" customWidth="1"/>
    <col min="14" max="14" width="6.625" style="9" customWidth="1"/>
    <col min="15" max="15" width="6.625" style="9" customWidth="1"/>
    <col min="16" max="16" width="6.625" style="9" customWidth="1"/>
    <col min="17" max="256" width="6.625" style="9" customWidth="1"/>
  </cols>
  <sheetData>
    <row r="1" ht="17" customHeight="1">
      <c r="A1" s="3"/>
      <c r="B1" s="3"/>
      <c r="C1" t="s" s="10">
        <v>57</v>
      </c>
      <c r="D1" s="11"/>
      <c r="E1" s="11"/>
      <c r="F1" s="11"/>
      <c r="G1" s="11"/>
      <c r="H1" s="11"/>
      <c r="I1" s="3"/>
      <c r="J1" s="3"/>
      <c r="K1" s="3"/>
      <c r="L1" s="3"/>
      <c r="M1" s="3"/>
      <c r="N1" s="3"/>
      <c r="O1" s="3"/>
      <c r="P1" s="3"/>
    </row>
    <row r="2" ht="17" customHeight="1">
      <c r="A2" t="s" s="2">
        <v>58</v>
      </c>
      <c r="B2" t="s" s="2">
        <v>59</v>
      </c>
      <c r="C2" t="s" s="2">
        <v>60</v>
      </c>
      <c r="D2" t="s" s="2">
        <v>61</v>
      </c>
      <c r="E2" t="s" s="2">
        <v>62</v>
      </c>
      <c r="F2" t="s" s="2">
        <v>63</v>
      </c>
      <c r="G2" t="s" s="2">
        <v>64</v>
      </c>
      <c r="H2" t="s" s="2">
        <v>65</v>
      </c>
      <c r="I2" s="3"/>
      <c r="J2" s="3"/>
      <c r="K2" s="3"/>
      <c r="L2" s="3"/>
      <c r="M2" s="3"/>
      <c r="N2" s="3"/>
      <c r="O2" s="3"/>
      <c r="P2" s="3"/>
    </row>
    <row r="3" ht="17" customHeight="1">
      <c r="A3" s="3"/>
      <c r="B3" s="3"/>
      <c r="C3" t="s" s="2">
        <v>66</v>
      </c>
      <c r="D3" t="s" s="2">
        <v>66</v>
      </c>
      <c r="E3" t="s" s="2">
        <v>66</v>
      </c>
      <c r="F3" t="s" s="2">
        <v>66</v>
      </c>
      <c r="G3" t="s" s="2">
        <v>66</v>
      </c>
      <c r="H3" t="s" s="2">
        <v>66</v>
      </c>
      <c r="I3" s="3"/>
      <c r="J3" s="3"/>
      <c r="K3" s="3"/>
      <c r="L3" s="3"/>
      <c r="M3" s="3"/>
      <c r="N3" s="3"/>
      <c r="O3" s="3"/>
      <c r="P3" s="3"/>
    </row>
    <row r="4" ht="17" customHeight="1">
      <c r="A4" t="s" s="2">
        <v>67</v>
      </c>
      <c r="B4" t="s" s="2">
        <v>68</v>
      </c>
      <c r="C4" s="12">
        <v>0.4725</v>
      </c>
      <c r="D4" s="12">
        <v>0.4725</v>
      </c>
      <c r="E4" s="12">
        <f>(M19)/M25</f>
        <v>2.596153846153846</v>
      </c>
      <c r="F4" s="12">
        <v>2.596153846153846</v>
      </c>
      <c r="G4" s="12">
        <f>(M19)/M26</f>
        <v>1.875</v>
      </c>
      <c r="H4" s="12">
        <f>(M19)/M26</f>
        <v>1.875</v>
      </c>
      <c r="I4" s="3"/>
      <c r="J4" s="3"/>
      <c r="K4" s="3"/>
      <c r="L4" s="3"/>
      <c r="M4" s="3"/>
      <c r="N4" s="3"/>
      <c r="O4" s="3"/>
      <c r="P4" s="3"/>
    </row>
    <row r="5" ht="17" customHeight="1">
      <c r="A5" t="s" s="2">
        <v>69</v>
      </c>
      <c r="B5" t="s" s="2">
        <v>68</v>
      </c>
      <c r="C5" s="12">
        <v>0.4725</v>
      </c>
      <c r="D5" s="12">
        <v>0.4725</v>
      </c>
      <c r="E5" s="12">
        <v>2.596153846153846</v>
      </c>
      <c r="F5" s="12">
        <v>2.596153846153846</v>
      </c>
      <c r="G5" s="12">
        <v>1.875</v>
      </c>
      <c r="H5" s="12">
        <v>1.875</v>
      </c>
      <c r="I5" s="3"/>
      <c r="J5" s="3"/>
      <c r="K5" t="s" s="2">
        <v>70</v>
      </c>
      <c r="L5" s="2">
        <v>8</v>
      </c>
      <c r="M5" s="3"/>
      <c r="N5" s="3"/>
      <c r="O5" s="3"/>
      <c r="P5" s="3"/>
    </row>
    <row r="6" ht="17" customHeight="1">
      <c r="A6" t="s" s="2">
        <v>71</v>
      </c>
      <c r="B6" t="s" s="2">
        <v>68</v>
      </c>
      <c r="C6" s="12">
        <v>0.4725</v>
      </c>
      <c r="D6" s="12">
        <v>0.4725</v>
      </c>
      <c r="E6" s="12">
        <v>2.596153846153846</v>
      </c>
      <c r="F6" s="12">
        <v>2.596153846153846</v>
      </c>
      <c r="G6" s="12">
        <v>1.875</v>
      </c>
      <c r="H6" s="12">
        <v>1.875</v>
      </c>
      <c r="I6" s="3"/>
      <c r="J6" s="3"/>
      <c r="K6" t="s" s="2">
        <v>72</v>
      </c>
      <c r="L6" s="3"/>
      <c r="M6" s="3"/>
      <c r="N6" s="3"/>
      <c r="O6" s="3"/>
      <c r="P6" s="3"/>
    </row>
    <row r="7" ht="17" customHeight="1">
      <c r="A7" t="s" s="2">
        <v>73</v>
      </c>
      <c r="B7" t="s" s="2">
        <v>68</v>
      </c>
      <c r="C7" s="12">
        <v>0.4725</v>
      </c>
      <c r="D7" s="12">
        <v>0.4725</v>
      </c>
      <c r="E7" s="12">
        <v>2.596153846153846</v>
      </c>
      <c r="F7" s="12">
        <v>2.596153846153846</v>
      </c>
      <c r="G7" s="12">
        <v>1.875</v>
      </c>
      <c r="H7" s="12">
        <v>1.875</v>
      </c>
      <c r="I7" s="3"/>
      <c r="J7" s="2">
        <v>1</v>
      </c>
      <c r="K7" t="s" s="2">
        <v>74</v>
      </c>
      <c r="L7" s="3"/>
      <c r="M7" s="3"/>
      <c r="N7" s="3"/>
      <c r="O7" s="3"/>
      <c r="P7" t="s" s="2">
        <v>75</v>
      </c>
    </row>
    <row r="8" ht="17" customHeight="1">
      <c r="A8" t="s" s="2">
        <v>76</v>
      </c>
      <c r="B8" t="s" s="2">
        <v>68</v>
      </c>
      <c r="C8" s="12">
        <v>0.4725</v>
      </c>
      <c r="D8" s="12">
        <v>0.4725</v>
      </c>
      <c r="E8" s="12">
        <v>2.596153846153846</v>
      </c>
      <c r="F8" s="12">
        <v>2.596153846153846</v>
      </c>
      <c r="G8" s="12">
        <v>1.875</v>
      </c>
      <c r="H8" s="12">
        <v>1.875</v>
      </c>
      <c r="I8" s="3"/>
      <c r="J8" s="3"/>
      <c r="K8" t="s" s="2">
        <v>77</v>
      </c>
      <c r="L8" s="3"/>
      <c r="M8" s="2">
        <v>0.8</v>
      </c>
      <c r="N8" s="3"/>
      <c r="O8" s="3"/>
      <c r="P8" s="3"/>
    </row>
    <row r="9" ht="17" customHeight="1">
      <c r="A9" t="s" s="2">
        <v>78</v>
      </c>
      <c r="B9" t="s" s="2">
        <v>68</v>
      </c>
      <c r="C9" s="12">
        <v>0.4725</v>
      </c>
      <c r="D9" s="12">
        <v>0.4725</v>
      </c>
      <c r="E9" s="12">
        <v>2.596153846153846</v>
      </c>
      <c r="F9" s="12">
        <v>2.596153846153846</v>
      </c>
      <c r="G9" s="12">
        <v>1.875</v>
      </c>
      <c r="H9" s="12">
        <v>1.875</v>
      </c>
      <c r="I9" s="3"/>
      <c r="J9" s="3"/>
      <c r="K9" t="s" s="2">
        <v>79</v>
      </c>
      <c r="L9" s="3"/>
      <c r="M9" s="2">
        <f>M8*30</f>
        <v>24</v>
      </c>
      <c r="N9" s="3"/>
      <c r="O9" s="3"/>
      <c r="P9" s="3"/>
    </row>
    <row r="10" ht="17" customHeight="1">
      <c r="A10" t="s" s="2">
        <v>80</v>
      </c>
      <c r="B10" t="s" s="2">
        <v>68</v>
      </c>
      <c r="C10" s="12">
        <v>0.4725</v>
      </c>
      <c r="D10" s="12">
        <v>0.4725</v>
      </c>
      <c r="E10" s="12">
        <v>2.596153846153846</v>
      </c>
      <c r="F10" s="12">
        <v>2.596153846153846</v>
      </c>
      <c r="G10" s="12">
        <v>1.875</v>
      </c>
      <c r="H10" s="12">
        <v>1.875</v>
      </c>
      <c r="I10" s="3"/>
      <c r="J10" s="3"/>
      <c r="K10" t="s" s="2">
        <v>81</v>
      </c>
      <c r="L10" s="3"/>
      <c r="M10" s="2">
        <f>M9/L5</f>
        <v>3</v>
      </c>
      <c r="N10" s="3"/>
      <c r="O10" s="3"/>
      <c r="P10" s="3"/>
    </row>
    <row r="11" ht="17" customHeight="1">
      <c r="A11" t="s" s="2">
        <v>82</v>
      </c>
      <c r="B11" t="s" s="2">
        <v>68</v>
      </c>
      <c r="C11" s="12">
        <v>0.4725</v>
      </c>
      <c r="D11" s="12">
        <v>0.4725</v>
      </c>
      <c r="E11" s="12">
        <v>2.596153846153846</v>
      </c>
      <c r="F11" s="12">
        <v>2.596153846153846</v>
      </c>
      <c r="G11" s="12">
        <v>1.875</v>
      </c>
      <c r="H11" s="12">
        <v>1.875</v>
      </c>
      <c r="I11" s="3"/>
      <c r="J11" s="3"/>
      <c r="K11" s="3"/>
      <c r="L11" s="3"/>
      <c r="M11" s="3"/>
      <c r="N11" s="3"/>
      <c r="O11" s="3"/>
      <c r="P11" s="3"/>
    </row>
    <row r="12" ht="17" customHeight="1">
      <c r="A12" t="s" s="2">
        <v>83</v>
      </c>
      <c r="B12" t="s" s="2">
        <v>68</v>
      </c>
      <c r="C12" s="12">
        <v>0.4725</v>
      </c>
      <c r="D12" s="12">
        <v>0.4725</v>
      </c>
      <c r="E12" s="12">
        <v>2.596153846153846</v>
      </c>
      <c r="F12" s="12">
        <v>2.596153846153846</v>
      </c>
      <c r="G12" s="12">
        <v>1.875</v>
      </c>
      <c r="H12" s="12">
        <v>1.875</v>
      </c>
      <c r="I12" s="3"/>
      <c r="J12" s="3"/>
      <c r="K12" s="3"/>
      <c r="L12" s="3"/>
      <c r="M12" s="3"/>
      <c r="N12" s="3"/>
      <c r="O12" s="3"/>
      <c r="P12" s="3"/>
    </row>
    <row r="13" ht="17" customHeight="1">
      <c r="A13" t="s" s="2">
        <v>84</v>
      </c>
      <c r="B13" t="s" s="2">
        <v>68</v>
      </c>
      <c r="C13" s="12">
        <v>0.4725</v>
      </c>
      <c r="D13" s="12">
        <v>0.4725</v>
      </c>
      <c r="E13" s="12">
        <v>2.596153846153846</v>
      </c>
      <c r="F13" s="12">
        <v>2.596153846153846</v>
      </c>
      <c r="G13" s="12">
        <v>1.875</v>
      </c>
      <c r="H13" s="12">
        <v>1.875</v>
      </c>
      <c r="I13" s="3"/>
      <c r="J13" s="2">
        <v>2</v>
      </c>
      <c r="K13" t="s" s="2">
        <v>85</v>
      </c>
      <c r="L13" s="3"/>
      <c r="M13" s="3"/>
      <c r="N13" s="3"/>
      <c r="O13" s="3"/>
      <c r="P13" s="3"/>
    </row>
    <row r="14" ht="17" customHeight="1">
      <c r="A14" t="s" s="2">
        <v>86</v>
      </c>
      <c r="B14" t="s" s="2">
        <v>68</v>
      </c>
      <c r="C14" s="12">
        <v>0.4725</v>
      </c>
      <c r="D14" s="12">
        <v>0.4725</v>
      </c>
      <c r="E14" s="12">
        <v>2.596153846153846</v>
      </c>
      <c r="F14" s="12">
        <v>2.596153846153846</v>
      </c>
      <c r="G14" s="12">
        <v>1.875</v>
      </c>
      <c r="H14" s="12">
        <v>1.875</v>
      </c>
      <c r="I14" s="3"/>
      <c r="J14" s="3"/>
      <c r="K14" s="2">
        <v>2</v>
      </c>
      <c r="L14" t="s" s="2">
        <v>87</v>
      </c>
      <c r="M14" s="3"/>
      <c r="N14" s="3"/>
      <c r="O14" s="3"/>
      <c r="P14" s="3"/>
    </row>
    <row r="15" ht="17" customHeight="1">
      <c r="A15" t="s" s="2">
        <v>88</v>
      </c>
      <c r="B15" t="s" s="2">
        <v>68</v>
      </c>
      <c r="C15" s="12">
        <v>0.4725</v>
      </c>
      <c r="D15" s="12">
        <v>0.4725</v>
      </c>
      <c r="E15" s="12">
        <v>2.596153846153846</v>
      </c>
      <c r="F15" s="12">
        <v>2.596153846153846</v>
      </c>
      <c r="G15" s="12">
        <v>1.875</v>
      </c>
      <c r="H15" s="12">
        <v>1.875</v>
      </c>
      <c r="I15" s="3"/>
      <c r="J15" s="3"/>
      <c r="K15" t="s" s="2">
        <v>89</v>
      </c>
      <c r="L15" s="3"/>
      <c r="M15" s="2">
        <f>50/250*10</f>
        <v>2</v>
      </c>
      <c r="N15" s="3"/>
      <c r="O15" s="3"/>
      <c r="P15" s="3"/>
    </row>
    <row r="16" ht="17" customHeight="1">
      <c r="A16" t="s" s="2">
        <f>A4</f>
        <v>67</v>
      </c>
      <c r="B16" t="s" s="2">
        <v>90</v>
      </c>
      <c r="C16" s="12">
        <v>0.4725</v>
      </c>
      <c r="D16" s="12">
        <v>0.4725</v>
      </c>
      <c r="E16" s="12">
        <f>(M19)/M26</f>
        <v>1.875</v>
      </c>
      <c r="F16" s="12">
        <f>(M19)/M26</f>
        <v>1.875</v>
      </c>
      <c r="G16" s="12">
        <f>(M19)/L26</f>
        <v>2.410714285714286</v>
      </c>
      <c r="H16" s="12">
        <v>2.410714285714286</v>
      </c>
      <c r="I16" s="3"/>
      <c r="J16" s="3"/>
      <c r="K16" t="s" s="2">
        <v>91</v>
      </c>
      <c r="L16" s="3"/>
      <c r="M16" s="2">
        <f>K14/L5*30</f>
        <v>7.5</v>
      </c>
      <c r="N16" s="3"/>
      <c r="O16" s="3"/>
      <c r="P16" s="3"/>
    </row>
    <row r="17" ht="17" customHeight="1">
      <c r="A17" t="s" s="2">
        <f>A5</f>
        <v>69</v>
      </c>
      <c r="B17" t="s" s="2">
        <v>90</v>
      </c>
      <c r="C17" s="12">
        <v>0.4725</v>
      </c>
      <c r="D17" s="12">
        <v>0.4725</v>
      </c>
      <c r="E17" s="12">
        <v>1.875</v>
      </c>
      <c r="F17" s="12">
        <v>1.875</v>
      </c>
      <c r="G17" s="12">
        <v>2.410714285714286</v>
      </c>
      <c r="H17" s="12">
        <v>2.410714285714286</v>
      </c>
      <c r="I17" s="3"/>
      <c r="J17" s="3"/>
      <c r="K17" t="s" s="2">
        <v>81</v>
      </c>
      <c r="L17" s="3"/>
      <c r="M17" s="2">
        <f>M16/M15</f>
        <v>3.75</v>
      </c>
      <c r="N17" s="3"/>
      <c r="O17" s="3"/>
      <c r="P17" s="3"/>
    </row>
    <row r="18" ht="17" customHeight="1">
      <c r="A18" t="s" s="2">
        <f>A6</f>
        <v>71</v>
      </c>
      <c r="B18" t="s" s="2">
        <v>90</v>
      </c>
      <c r="C18" s="12">
        <v>0.4725</v>
      </c>
      <c r="D18" s="12">
        <v>0.4725</v>
      </c>
      <c r="E18" s="12">
        <v>1.875</v>
      </c>
      <c r="F18" s="12">
        <v>1.875</v>
      </c>
      <c r="G18" s="12">
        <v>2.410714285714286</v>
      </c>
      <c r="H18" s="12">
        <v>2.410714285714286</v>
      </c>
      <c r="I18" s="3"/>
      <c r="J18" s="3"/>
      <c r="K18" s="3"/>
      <c r="L18" s="3"/>
      <c r="M18" s="3"/>
      <c r="N18" s="3"/>
      <c r="O18" s="3"/>
      <c r="P18" s="3"/>
    </row>
    <row r="19" ht="17" customHeight="1">
      <c r="A19" t="s" s="2">
        <f>A7</f>
        <v>73</v>
      </c>
      <c r="B19" t="s" s="2">
        <v>90</v>
      </c>
      <c r="C19" s="12">
        <v>0.4725</v>
      </c>
      <c r="D19" s="12">
        <v>0.4725</v>
      </c>
      <c r="E19" s="12">
        <v>1.875</v>
      </c>
      <c r="F19" s="12">
        <v>1.875</v>
      </c>
      <c r="G19" s="12">
        <v>2.410714285714286</v>
      </c>
      <c r="H19" s="12">
        <v>2.410714285714286</v>
      </c>
      <c r="I19" s="3"/>
      <c r="J19" s="3"/>
      <c r="K19" t="s" s="2">
        <v>92</v>
      </c>
      <c r="L19" s="3"/>
      <c r="M19" s="6">
        <f>AVERAGE(M10,M17)</f>
        <v>3.375</v>
      </c>
      <c r="N19" s="3"/>
      <c r="O19" s="3"/>
      <c r="P19" s="3"/>
    </row>
    <row r="20" ht="17" customHeight="1">
      <c r="A20" t="s" s="2">
        <f>A8</f>
        <v>76</v>
      </c>
      <c r="B20" t="s" s="2">
        <v>90</v>
      </c>
      <c r="C20" s="12">
        <v>0.4725</v>
      </c>
      <c r="D20" s="12">
        <v>0.4725</v>
      </c>
      <c r="E20" s="12">
        <v>1.875</v>
      </c>
      <c r="F20" s="12">
        <v>1.875</v>
      </c>
      <c r="G20" s="12">
        <v>2.410714285714286</v>
      </c>
      <c r="H20" s="12">
        <v>2.410714285714286</v>
      </c>
      <c r="I20" s="3"/>
      <c r="J20" s="3"/>
      <c r="K20" s="3"/>
      <c r="L20" s="3"/>
      <c r="M20" s="3"/>
      <c r="N20" s="3"/>
      <c r="O20" s="3"/>
      <c r="P20" s="3"/>
    </row>
    <row r="21" ht="17" customHeight="1">
      <c r="A21" t="s" s="2">
        <f>A9</f>
        <v>78</v>
      </c>
      <c r="B21" t="s" s="2">
        <v>90</v>
      </c>
      <c r="C21" s="12">
        <v>0.4725</v>
      </c>
      <c r="D21" s="12">
        <v>0.4725</v>
      </c>
      <c r="E21" s="12">
        <v>1.875</v>
      </c>
      <c r="F21" s="12">
        <v>1.875</v>
      </c>
      <c r="G21" s="12">
        <v>2.410714285714286</v>
      </c>
      <c r="H21" s="12">
        <v>2.410714285714286</v>
      </c>
      <c r="I21" s="3"/>
      <c r="J21" s="3"/>
      <c r="K21" s="3"/>
      <c r="L21" s="3"/>
      <c r="M21" s="3"/>
      <c r="N21" s="3"/>
      <c r="O21" s="3"/>
      <c r="P21" s="3"/>
    </row>
    <row r="22" ht="17" customHeight="1">
      <c r="A22" t="s" s="2">
        <f>A10</f>
        <v>80</v>
      </c>
      <c r="B22" t="s" s="2">
        <v>90</v>
      </c>
      <c r="C22" s="12">
        <v>0.4725</v>
      </c>
      <c r="D22" s="12">
        <v>0.4725</v>
      </c>
      <c r="E22" s="12">
        <v>1.875</v>
      </c>
      <c r="F22" s="12">
        <v>1.875</v>
      </c>
      <c r="G22" s="12">
        <v>2.410714285714286</v>
      </c>
      <c r="H22" s="12">
        <v>2.410714285714286</v>
      </c>
      <c r="I22" s="3"/>
      <c r="J22" s="3"/>
      <c r="K22" s="3"/>
      <c r="L22" s="3"/>
      <c r="M22" s="3"/>
      <c r="N22" s="3"/>
      <c r="O22" s="3"/>
      <c r="P22" s="3"/>
    </row>
    <row r="23" ht="17" customHeight="1">
      <c r="A23" t="s" s="2">
        <f>A11</f>
        <v>82</v>
      </c>
      <c r="B23" t="s" s="2">
        <v>90</v>
      </c>
      <c r="C23" s="12">
        <v>0.4725</v>
      </c>
      <c r="D23" s="12">
        <v>0.4725</v>
      </c>
      <c r="E23" s="12">
        <v>1.875</v>
      </c>
      <c r="F23" s="12">
        <v>1.875</v>
      </c>
      <c r="G23" s="12">
        <v>2.410714285714286</v>
      </c>
      <c r="H23" s="12">
        <v>2.410714285714286</v>
      </c>
      <c r="I23" s="3"/>
      <c r="J23" s="3"/>
      <c r="K23" t="s" s="2">
        <v>89</v>
      </c>
      <c r="L23" t="s" s="2">
        <v>90</v>
      </c>
      <c r="M23" t="s" s="2">
        <v>68</v>
      </c>
      <c r="N23" s="3"/>
      <c r="O23" s="3"/>
      <c r="P23" s="3"/>
    </row>
    <row r="24" ht="17" customHeight="1">
      <c r="A24" t="s" s="2">
        <f>A12</f>
        <v>83</v>
      </c>
      <c r="B24" t="s" s="2">
        <v>90</v>
      </c>
      <c r="C24" s="12">
        <v>0.4725</v>
      </c>
      <c r="D24" s="12">
        <v>0.4725</v>
      </c>
      <c r="E24" s="12">
        <v>1.875</v>
      </c>
      <c r="F24" s="12">
        <v>1.875</v>
      </c>
      <c r="G24" s="12">
        <v>2.410714285714286</v>
      </c>
      <c r="H24" s="12">
        <v>2.410714285714286</v>
      </c>
      <c r="I24" s="3"/>
      <c r="J24" s="3"/>
      <c r="K24" t="s" s="2">
        <v>93</v>
      </c>
      <c r="L24" s="2">
        <v>0.14</v>
      </c>
      <c r="M24" s="2">
        <v>0.14</v>
      </c>
      <c r="N24" s="3"/>
      <c r="O24" s="3"/>
      <c r="P24" s="3"/>
    </row>
    <row r="25" ht="17" customHeight="1">
      <c r="A25" t="s" s="2">
        <f>A13</f>
        <v>84</v>
      </c>
      <c r="B25" t="s" s="2">
        <v>90</v>
      </c>
      <c r="C25" s="12">
        <v>0.4725</v>
      </c>
      <c r="D25" s="12">
        <v>0.4725</v>
      </c>
      <c r="E25" s="12">
        <v>1.875</v>
      </c>
      <c r="F25" s="12">
        <v>1.875</v>
      </c>
      <c r="G25" s="12">
        <v>2.410714285714286</v>
      </c>
      <c r="H25" s="12">
        <v>2.410714285714286</v>
      </c>
      <c r="I25" s="3"/>
      <c r="J25" s="3"/>
      <c r="K25" t="s" s="2">
        <v>94</v>
      </c>
      <c r="L25" s="2">
        <v>1.1</v>
      </c>
      <c r="M25" s="2">
        <v>1.3</v>
      </c>
      <c r="N25" s="3"/>
      <c r="O25" s="3"/>
      <c r="P25" s="3"/>
    </row>
    <row r="26" ht="17" customHeight="1">
      <c r="A26" t="s" s="2">
        <f>A14</f>
        <v>86</v>
      </c>
      <c r="B26" t="s" s="2">
        <v>90</v>
      </c>
      <c r="C26" s="12">
        <v>0.4725</v>
      </c>
      <c r="D26" s="12">
        <v>0.4725</v>
      </c>
      <c r="E26" s="12">
        <v>1.875</v>
      </c>
      <c r="F26" s="12">
        <v>1.875</v>
      </c>
      <c r="G26" s="12">
        <v>2.410714285714286</v>
      </c>
      <c r="H26" s="12">
        <v>2.410714285714286</v>
      </c>
      <c r="I26" s="3"/>
      <c r="J26" s="3"/>
      <c r="K26" t="s" s="2">
        <v>95</v>
      </c>
      <c r="L26" s="2">
        <v>1.4</v>
      </c>
      <c r="M26" s="2">
        <v>1.8</v>
      </c>
      <c r="N26" s="3"/>
      <c r="O26" s="3"/>
      <c r="P26" s="3"/>
    </row>
    <row r="27" ht="17" customHeight="1">
      <c r="A27" t="s" s="2">
        <f>A15</f>
        <v>88</v>
      </c>
      <c r="B27" t="s" s="2">
        <v>90</v>
      </c>
      <c r="C27" s="12">
        <v>0.4725</v>
      </c>
      <c r="D27" s="12">
        <v>0.4725</v>
      </c>
      <c r="E27" s="12">
        <v>1.875</v>
      </c>
      <c r="F27" s="12">
        <v>1.875</v>
      </c>
      <c r="G27" s="12">
        <v>2.410714285714286</v>
      </c>
      <c r="H27" s="12">
        <v>2.410714285714286</v>
      </c>
      <c r="I27" s="3"/>
      <c r="J27" s="3"/>
      <c r="K27" s="3"/>
      <c r="L27" s="3"/>
      <c r="M27" s="3"/>
      <c r="N27" s="3"/>
      <c r="O27" s="3"/>
      <c r="P27" s="3"/>
    </row>
    <row r="28" ht="17" customHeight="1">
      <c r="A28" t="s" s="2">
        <f>A16</f>
        <v>67</v>
      </c>
      <c r="B28" t="s" s="2">
        <v>96</v>
      </c>
      <c r="C28" s="12">
        <v>0.4725</v>
      </c>
      <c r="D28" s="12">
        <v>0.4725</v>
      </c>
      <c r="E28" s="12">
        <v>1.875</v>
      </c>
      <c r="F28" s="12">
        <v>1.875</v>
      </c>
      <c r="G28" s="12">
        <v>2.410714285714286</v>
      </c>
      <c r="H28" s="12">
        <v>2.410714285714286</v>
      </c>
      <c r="I28" s="3"/>
      <c r="J28" s="3"/>
      <c r="K28" s="3"/>
      <c r="L28" s="3"/>
      <c r="M28" s="3"/>
      <c r="N28" s="3"/>
      <c r="O28" s="3"/>
      <c r="P28" s="3"/>
    </row>
    <row r="29" ht="17" customHeight="1">
      <c r="A29" t="s" s="2">
        <f>A17</f>
        <v>69</v>
      </c>
      <c r="B29" t="s" s="2">
        <v>96</v>
      </c>
      <c r="C29" s="12">
        <v>0.4725</v>
      </c>
      <c r="D29" s="12">
        <v>0.4725</v>
      </c>
      <c r="E29" s="12">
        <v>1.875</v>
      </c>
      <c r="F29" s="12">
        <v>1.875</v>
      </c>
      <c r="G29" s="12">
        <v>2.410714285714286</v>
      </c>
      <c r="H29" s="12">
        <v>2.410714285714286</v>
      </c>
      <c r="I29" s="3"/>
      <c r="J29" s="3"/>
      <c r="K29" s="3"/>
      <c r="L29" s="3"/>
      <c r="M29" s="3"/>
      <c r="N29" s="3"/>
      <c r="O29" s="3"/>
      <c r="P29" s="3"/>
    </row>
    <row r="30" ht="17" customHeight="1">
      <c r="A30" t="s" s="2">
        <f>A18</f>
        <v>71</v>
      </c>
      <c r="B30" t="s" s="2">
        <v>96</v>
      </c>
      <c r="C30" s="12">
        <v>0.4725</v>
      </c>
      <c r="D30" s="12">
        <v>0.4725</v>
      </c>
      <c r="E30" s="12">
        <v>1.875</v>
      </c>
      <c r="F30" s="12">
        <v>1.875</v>
      </c>
      <c r="G30" s="12">
        <v>2.410714285714286</v>
      </c>
      <c r="H30" s="12">
        <v>2.410714285714286</v>
      </c>
      <c r="I30" s="3"/>
      <c r="J30" s="3"/>
      <c r="K30" s="3"/>
      <c r="L30" s="3"/>
      <c r="M30" s="3"/>
      <c r="N30" s="3"/>
      <c r="O30" s="3"/>
      <c r="P30" s="3"/>
    </row>
    <row r="31" ht="17" customHeight="1">
      <c r="A31" t="s" s="2">
        <f>A19</f>
        <v>73</v>
      </c>
      <c r="B31" t="s" s="2">
        <v>96</v>
      </c>
      <c r="C31" s="12">
        <v>0.4725</v>
      </c>
      <c r="D31" s="12">
        <v>0.4725</v>
      </c>
      <c r="E31" s="12">
        <v>1.875</v>
      </c>
      <c r="F31" s="12">
        <v>1.875</v>
      </c>
      <c r="G31" s="12">
        <v>2.410714285714286</v>
      </c>
      <c r="H31" s="12">
        <v>2.410714285714286</v>
      </c>
      <c r="I31" s="3"/>
      <c r="J31" s="3"/>
      <c r="K31" s="3"/>
      <c r="L31" s="3"/>
      <c r="M31" s="3"/>
      <c r="N31" s="3"/>
      <c r="O31" s="3"/>
      <c r="P31" s="3"/>
    </row>
    <row r="32" ht="17" customHeight="1">
      <c r="A32" t="s" s="2">
        <f>A20</f>
        <v>76</v>
      </c>
      <c r="B32" t="s" s="2">
        <v>96</v>
      </c>
      <c r="C32" s="12">
        <v>0.4725</v>
      </c>
      <c r="D32" s="12">
        <v>0.4725</v>
      </c>
      <c r="E32" s="12">
        <v>1.875</v>
      </c>
      <c r="F32" s="12">
        <v>1.875</v>
      </c>
      <c r="G32" s="12">
        <v>2.410714285714286</v>
      </c>
      <c r="H32" s="12">
        <v>2.410714285714286</v>
      </c>
      <c r="I32" s="3"/>
      <c r="J32" s="3"/>
      <c r="K32" s="3"/>
      <c r="L32" s="3"/>
      <c r="M32" s="3"/>
      <c r="N32" s="3"/>
      <c r="O32" s="3"/>
      <c r="P32" s="3"/>
    </row>
    <row r="33" ht="17" customHeight="1">
      <c r="A33" t="s" s="2">
        <f>A21</f>
        <v>78</v>
      </c>
      <c r="B33" t="s" s="2">
        <v>96</v>
      </c>
      <c r="C33" s="12">
        <v>0.4725</v>
      </c>
      <c r="D33" s="12">
        <v>0.4725</v>
      </c>
      <c r="E33" s="12">
        <v>1.875</v>
      </c>
      <c r="F33" s="12">
        <v>1.875</v>
      </c>
      <c r="G33" s="12">
        <v>2.410714285714286</v>
      </c>
      <c r="H33" s="12">
        <v>2.410714285714286</v>
      </c>
      <c r="I33" s="3"/>
      <c r="J33" s="3"/>
      <c r="K33" s="3"/>
      <c r="L33" s="3"/>
      <c r="M33" s="3"/>
      <c r="N33" s="3"/>
      <c r="O33" s="3"/>
      <c r="P33" s="3"/>
    </row>
    <row r="34" ht="17" customHeight="1">
      <c r="A34" t="s" s="2">
        <f>A22</f>
        <v>80</v>
      </c>
      <c r="B34" t="s" s="2">
        <v>96</v>
      </c>
      <c r="C34" s="12">
        <v>0.4725</v>
      </c>
      <c r="D34" s="12">
        <v>0.4725</v>
      </c>
      <c r="E34" s="12">
        <v>1.875</v>
      </c>
      <c r="F34" s="12">
        <v>1.875</v>
      </c>
      <c r="G34" s="12">
        <v>2.410714285714286</v>
      </c>
      <c r="H34" s="12">
        <v>2.410714285714286</v>
      </c>
      <c r="I34" s="3"/>
      <c r="J34" s="3"/>
      <c r="K34" s="3"/>
      <c r="L34" s="3"/>
      <c r="M34" s="3"/>
      <c r="N34" s="3"/>
      <c r="O34" s="3"/>
      <c r="P34" s="3"/>
    </row>
    <row r="35" ht="17" customHeight="1">
      <c r="A35" t="s" s="2">
        <f>A23</f>
        <v>82</v>
      </c>
      <c r="B35" t="s" s="2">
        <v>96</v>
      </c>
      <c r="C35" s="12">
        <v>0.4725</v>
      </c>
      <c r="D35" s="12">
        <v>0.4725</v>
      </c>
      <c r="E35" s="12">
        <v>1.875</v>
      </c>
      <c r="F35" s="12">
        <v>1.875</v>
      </c>
      <c r="G35" s="12">
        <v>2.410714285714286</v>
      </c>
      <c r="H35" s="12">
        <v>2.410714285714286</v>
      </c>
      <c r="I35" s="3"/>
      <c r="J35" s="3"/>
      <c r="K35" s="3"/>
      <c r="L35" s="3"/>
      <c r="M35" s="3"/>
      <c r="N35" s="3"/>
      <c r="O35" s="3"/>
      <c r="P35" s="3"/>
    </row>
    <row r="36" ht="17" customHeight="1">
      <c r="A36" t="s" s="2">
        <f>A24</f>
        <v>83</v>
      </c>
      <c r="B36" t="s" s="2">
        <v>96</v>
      </c>
      <c r="C36" s="12">
        <v>0.4725</v>
      </c>
      <c r="D36" s="12">
        <v>0.4725</v>
      </c>
      <c r="E36" s="12">
        <v>1.875</v>
      </c>
      <c r="F36" s="12">
        <v>1.875</v>
      </c>
      <c r="G36" s="12">
        <v>2.410714285714286</v>
      </c>
      <c r="H36" s="12">
        <v>2.410714285714286</v>
      </c>
      <c r="I36" s="3"/>
      <c r="J36" s="3"/>
      <c r="K36" s="3"/>
      <c r="L36" s="3"/>
      <c r="M36" s="3"/>
      <c r="N36" s="3"/>
      <c r="O36" s="3"/>
      <c r="P36" s="3"/>
    </row>
    <row r="37" ht="17" customHeight="1">
      <c r="A37" t="s" s="2">
        <f>A25</f>
        <v>84</v>
      </c>
      <c r="B37" t="s" s="2">
        <v>96</v>
      </c>
      <c r="C37" s="12">
        <v>0.4725</v>
      </c>
      <c r="D37" s="12">
        <v>0.4725</v>
      </c>
      <c r="E37" s="12">
        <v>1.875</v>
      </c>
      <c r="F37" s="12">
        <v>1.875</v>
      </c>
      <c r="G37" s="12">
        <v>2.410714285714286</v>
      </c>
      <c r="H37" s="12">
        <v>2.410714285714286</v>
      </c>
      <c r="I37" s="3"/>
      <c r="J37" s="3"/>
      <c r="K37" s="3"/>
      <c r="L37" s="3"/>
      <c r="M37" s="3"/>
      <c r="N37" s="3"/>
      <c r="O37" s="3"/>
      <c r="P37" s="3"/>
    </row>
    <row r="38" ht="17" customHeight="1">
      <c r="A38" t="s" s="2">
        <f>A26</f>
        <v>86</v>
      </c>
      <c r="B38" t="s" s="2">
        <v>96</v>
      </c>
      <c r="C38" s="12">
        <v>0.4725</v>
      </c>
      <c r="D38" s="12">
        <v>0.4725</v>
      </c>
      <c r="E38" s="12">
        <v>1.875</v>
      </c>
      <c r="F38" s="12">
        <v>1.875</v>
      </c>
      <c r="G38" s="12">
        <v>2.410714285714286</v>
      </c>
      <c r="H38" s="12">
        <v>2.410714285714286</v>
      </c>
      <c r="I38" s="3"/>
      <c r="J38" s="3"/>
      <c r="K38" s="3"/>
      <c r="L38" s="3"/>
      <c r="M38" s="3"/>
      <c r="N38" s="3"/>
      <c r="O38" s="3"/>
      <c r="P38" s="3"/>
    </row>
    <row r="39" ht="17" customHeight="1">
      <c r="A39" t="s" s="2">
        <f>A27</f>
        <v>88</v>
      </c>
      <c r="B39" t="s" s="2">
        <v>96</v>
      </c>
      <c r="C39" s="12">
        <v>0.4725</v>
      </c>
      <c r="D39" s="12">
        <v>0.4725</v>
      </c>
      <c r="E39" s="12">
        <v>1.875</v>
      </c>
      <c r="F39" s="12">
        <v>1.875</v>
      </c>
      <c r="G39" s="12">
        <v>2.410714285714286</v>
      </c>
      <c r="H39" s="12">
        <v>2.410714285714286</v>
      </c>
      <c r="I39" s="3"/>
      <c r="J39" s="3"/>
      <c r="K39" s="3"/>
      <c r="L39" s="3"/>
      <c r="M39" s="3"/>
      <c r="N39" s="3"/>
      <c r="O39" s="3"/>
      <c r="P39" s="3"/>
    </row>
  </sheetData>
  <mergeCells count="1">
    <mergeCell ref="C1:H1"/>
  </mergeCells>
  <hyperlinks>
    <hyperlink ref="K7" r:id="rId1" location="" tooltip="" display=""/>
    <hyperlink ref="K13" r:id="rId2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S58"/>
  <sheetViews>
    <sheetView workbookViewId="0" showGridLines="0" defaultGridColor="1"/>
  </sheetViews>
  <sheetFormatPr defaultColWidth="6.625" defaultRowHeight="15" customHeight="1" outlineLevelRow="0" outlineLevelCol="0"/>
  <cols>
    <col min="1" max="1" width="11.125" style="13" customWidth="1"/>
    <col min="2" max="2" width="6.625" style="13" customWidth="1"/>
    <col min="3" max="3" width="6.625" style="13" customWidth="1"/>
    <col min="4" max="4" width="6.625" style="13" customWidth="1"/>
    <col min="5" max="5" width="6.625" style="13" customWidth="1"/>
    <col min="6" max="6" width="6.625" style="13" customWidth="1"/>
    <col min="7" max="7" width="6.625" style="13" customWidth="1"/>
    <col min="8" max="8" width="6.625" style="13" customWidth="1"/>
    <col min="9" max="9" width="6.625" style="13" customWidth="1"/>
    <col min="10" max="10" width="6.625" style="13" customWidth="1"/>
    <col min="11" max="11" width="6.625" style="13" customWidth="1"/>
    <col min="12" max="12" width="7.875" style="13" customWidth="1"/>
    <col min="13" max="13" width="6.625" style="13" customWidth="1"/>
    <col min="14" max="14" width="6.625" style="13" customWidth="1"/>
    <col min="15" max="15" width="6.625" style="13" customWidth="1"/>
    <col min="16" max="16" width="6.625" style="13" customWidth="1"/>
    <col min="17" max="17" width="6.625" style="13" customWidth="1"/>
    <col min="18" max="18" width="6.625" style="13" customWidth="1"/>
    <col min="19" max="19" width="6.625" style="13" customWidth="1"/>
    <col min="20" max="256" width="6.625" style="13" customWidth="1"/>
  </cols>
  <sheetData>
    <row r="1" ht="17" customHeight="1">
      <c r="A1" s="3"/>
      <c r="B1" s="3"/>
      <c r="C1" s="3"/>
      <c r="D1" t="s" s="2">
        <v>97</v>
      </c>
      <c r="E1" t="s" s="2">
        <v>98</v>
      </c>
      <c r="F1" t="s" s="2">
        <v>99</v>
      </c>
      <c r="G1" t="s" s="2">
        <v>100</v>
      </c>
      <c r="H1" t="s" s="2">
        <v>101</v>
      </c>
      <c r="I1" t="s" s="2">
        <v>102</v>
      </c>
      <c r="J1" t="s" s="2">
        <v>103</v>
      </c>
      <c r="K1" t="s" s="2">
        <v>104</v>
      </c>
      <c r="L1" t="s" s="2">
        <v>105</v>
      </c>
      <c r="M1" t="s" s="2">
        <v>106</v>
      </c>
      <c r="N1" t="s" s="2">
        <v>107</v>
      </c>
      <c r="O1" s="3"/>
      <c r="P1" s="3"/>
      <c r="Q1" s="3"/>
      <c r="R1" s="3"/>
      <c r="S1" s="3"/>
    </row>
    <row r="2" ht="17" customHeight="1">
      <c r="A2" t="s" s="2">
        <v>108</v>
      </c>
      <c r="B2" t="s" s="2">
        <v>109</v>
      </c>
      <c r="C2" t="s" s="2">
        <v>59</v>
      </c>
      <c r="D2" t="s" s="2">
        <v>110</v>
      </c>
      <c r="E2" t="s" s="2">
        <v>111</v>
      </c>
      <c r="F2" t="s" s="2">
        <v>112</v>
      </c>
      <c r="G2" t="s" s="14">
        <v>113</v>
      </c>
      <c r="H2" t="s" s="14">
        <v>114</v>
      </c>
      <c r="I2" t="s" s="2">
        <v>115</v>
      </c>
      <c r="J2" t="s" s="2">
        <v>116</v>
      </c>
      <c r="K2" t="s" s="2">
        <v>117</v>
      </c>
      <c r="L2" t="s" s="2">
        <v>118</v>
      </c>
      <c r="M2" t="s" s="2">
        <v>119</v>
      </c>
      <c r="N2" t="s" s="2">
        <v>120</v>
      </c>
      <c r="O2" s="3"/>
      <c r="P2" s="3"/>
      <c r="Q2" s="3"/>
      <c r="R2" s="3"/>
      <c r="S2" s="3"/>
    </row>
    <row r="3" ht="17" customHeight="1">
      <c r="A3" t="s" s="2">
        <v>121</v>
      </c>
      <c r="B3" t="s" s="2">
        <v>66</v>
      </c>
      <c r="C3" t="s" s="2">
        <v>122</v>
      </c>
      <c r="D3" s="2">
        <f>E45/12</f>
        <v>0.05</v>
      </c>
      <c r="E3" s="6"/>
      <c r="F3" s="6"/>
      <c r="G3" s="14">
        <v>500</v>
      </c>
      <c r="H3" s="14">
        <v>500</v>
      </c>
      <c r="I3" s="2">
        <v>500</v>
      </c>
      <c r="J3" s="6"/>
      <c r="K3" s="6"/>
      <c r="L3" s="2">
        <f>($D$48*12-L5-L7)</f>
        <v>81.88888888888889</v>
      </c>
      <c r="M3" s="2">
        <f>1/L3</f>
        <v>0.01221166892808684</v>
      </c>
      <c r="N3" s="2">
        <v>8</v>
      </c>
      <c r="O3" s="3"/>
      <c r="P3" s="3"/>
      <c r="Q3" s="3"/>
      <c r="R3" s="3"/>
      <c r="S3" s="3"/>
    </row>
    <row r="4" ht="17" customHeight="1">
      <c r="A4" t="s" s="2">
        <v>123</v>
      </c>
      <c r="B4" t="s" s="2">
        <v>66</v>
      </c>
      <c r="C4" t="s" s="2">
        <v>122</v>
      </c>
      <c r="D4" s="3"/>
      <c r="E4" s="6"/>
      <c r="F4" s="2">
        <v>0.5</v>
      </c>
      <c r="G4" s="14">
        <v>30</v>
      </c>
      <c r="H4" s="14">
        <f>AVERAGE(G4,I4)</f>
        <v>65</v>
      </c>
      <c r="I4" s="2">
        <v>100</v>
      </c>
      <c r="J4" s="2">
        <v>100</v>
      </c>
      <c r="K4" s="15">
        <v>0.6</v>
      </c>
      <c r="L4" s="2">
        <f>((I4-G4)/K4/30)</f>
        <v>3.888888888888889</v>
      </c>
      <c r="M4" s="2">
        <f>1/L4</f>
        <v>0.2571428571428572</v>
      </c>
      <c r="N4" s="6"/>
      <c r="O4" s="3"/>
      <c r="P4" s="3"/>
      <c r="Q4" s="7"/>
      <c r="R4" s="6"/>
      <c r="S4" s="3"/>
    </row>
    <row r="5" ht="17" customHeight="1">
      <c r="A5" t="s" s="2">
        <v>124</v>
      </c>
      <c r="B5" t="s" s="2">
        <v>66</v>
      </c>
      <c r="C5" t="s" s="2">
        <v>122</v>
      </c>
      <c r="D5" s="3"/>
      <c r="E5" s="6"/>
      <c r="F5" s="2">
        <v>0.5</v>
      </c>
      <c r="G5" s="14">
        <v>30</v>
      </c>
      <c r="H5" s="14">
        <f>AVERAGE(G5,I5)</f>
        <v>65</v>
      </c>
      <c r="I5" s="2">
        <v>100</v>
      </c>
      <c r="J5" s="2">
        <v>100</v>
      </c>
      <c r="K5" s="15">
        <v>0.6</v>
      </c>
      <c r="L5" s="2">
        <f>((I5-G5)/K5/30)</f>
        <v>3.888888888888889</v>
      </c>
      <c r="M5" s="2">
        <f>1/L5</f>
        <v>0.2571428571428572</v>
      </c>
      <c r="N5" s="6"/>
      <c r="O5" s="3"/>
      <c r="P5" s="3"/>
      <c r="Q5" s="3"/>
      <c r="R5" s="3"/>
      <c r="S5" s="3"/>
    </row>
    <row r="6" ht="17" customHeight="1">
      <c r="A6" t="s" s="2">
        <v>125</v>
      </c>
      <c r="B6" t="s" s="2">
        <v>66</v>
      </c>
      <c r="C6" t="s" s="2">
        <v>122</v>
      </c>
      <c r="D6" s="3"/>
      <c r="E6" s="6"/>
      <c r="F6" s="6"/>
      <c r="G6" s="14">
        <v>100</v>
      </c>
      <c r="H6" s="14">
        <f>AVERAGE(G6,I6)</f>
        <v>300</v>
      </c>
      <c r="I6" s="2">
        <v>500</v>
      </c>
      <c r="J6" s="2">
        <v>600</v>
      </c>
      <c r="K6" s="15">
        <v>0.6</v>
      </c>
      <c r="L6" s="2">
        <f>((I6-G6)/K6/30)</f>
        <v>22.22222222222222</v>
      </c>
      <c r="M6" s="2">
        <f>1/L6</f>
        <v>0.04499999999999999</v>
      </c>
      <c r="N6" s="6"/>
      <c r="O6" s="3"/>
      <c r="P6" s="3"/>
      <c r="Q6" s="3"/>
      <c r="R6" s="3"/>
      <c r="S6" s="3"/>
    </row>
    <row r="7" ht="17" customHeight="1">
      <c r="A7" t="s" s="2">
        <v>126</v>
      </c>
      <c r="B7" t="s" s="2">
        <v>66</v>
      </c>
      <c r="C7" t="s" s="2">
        <v>122</v>
      </c>
      <c r="D7" s="3"/>
      <c r="E7" s="6"/>
      <c r="F7" s="6"/>
      <c r="G7" s="14">
        <v>100</v>
      </c>
      <c r="H7" s="14">
        <f>AVERAGE(G7,I7)</f>
        <v>300</v>
      </c>
      <c r="I7" s="2">
        <v>500</v>
      </c>
      <c r="J7" s="2">
        <v>600</v>
      </c>
      <c r="K7" s="15">
        <v>0.6</v>
      </c>
      <c r="L7" s="2">
        <f>((I7-G7)/K7/30)</f>
        <v>22.22222222222222</v>
      </c>
      <c r="M7" s="2">
        <f>1/L7</f>
        <v>0.04499999999999999</v>
      </c>
      <c r="N7" s="6"/>
      <c r="O7" s="15"/>
      <c r="P7" s="3"/>
      <c r="Q7" s="3"/>
      <c r="R7" s="6"/>
      <c r="S7" s="6"/>
    </row>
    <row r="8" ht="17" customHeight="1">
      <c r="A8" t="s" s="2">
        <v>127</v>
      </c>
      <c r="B8" t="s" s="2">
        <v>66</v>
      </c>
      <c r="C8" t="s" s="2">
        <v>122</v>
      </c>
      <c r="D8" s="3"/>
      <c r="E8" s="15">
        <f t="shared" si="15" ref="E8:E26">1/25</f>
        <v>0.04</v>
      </c>
      <c r="F8" s="6"/>
      <c r="G8" s="14">
        <v>500</v>
      </c>
      <c r="H8" s="14">
        <f>AVERAGE(G8,I8)</f>
        <v>500</v>
      </c>
      <c r="I8" s="2">
        <v>500</v>
      </c>
      <c r="J8" s="6"/>
      <c r="K8" s="6"/>
      <c r="L8" s="15"/>
      <c r="M8" s="2"/>
      <c r="N8" s="6"/>
      <c r="O8" s="15"/>
      <c r="P8" s="3"/>
      <c r="Q8" s="3"/>
      <c r="R8" s="6"/>
      <c r="S8" s="3"/>
    </row>
    <row r="9" ht="17" customHeight="1">
      <c r="A9" t="s" s="2">
        <f>A3</f>
        <v>121</v>
      </c>
      <c r="B9" t="s" s="2">
        <v>66</v>
      </c>
      <c r="C9" t="s" s="2">
        <v>68</v>
      </c>
      <c r="D9" s="2">
        <f>E46/12</f>
        <v>0.05263157894736842</v>
      </c>
      <c r="E9" s="6"/>
      <c r="F9" s="6"/>
      <c r="G9" s="2">
        <v>550</v>
      </c>
      <c r="H9" s="14">
        <f>AVERAGE(G9,I9)</f>
        <v>550</v>
      </c>
      <c r="I9" s="2">
        <v>550</v>
      </c>
      <c r="J9" s="6"/>
      <c r="K9" s="6"/>
      <c r="L9" s="2">
        <f>($D$48*12-L11-L13)</f>
        <v>88.74074074074073</v>
      </c>
      <c r="M9" s="2">
        <f>1/L9</f>
        <v>0.01126878130217029</v>
      </c>
      <c r="N9" s="2">
        <v>10</v>
      </c>
      <c r="O9" s="3"/>
      <c r="P9" s="3"/>
      <c r="Q9" s="3"/>
      <c r="R9" s="3"/>
      <c r="S9" s="3"/>
    </row>
    <row r="10" ht="17" customHeight="1">
      <c r="A10" t="s" s="2">
        <f>A4</f>
        <v>123</v>
      </c>
      <c r="B10" t="s" s="2">
        <v>66</v>
      </c>
      <c r="C10" t="s" s="2">
        <v>68</v>
      </c>
      <c r="D10" s="3"/>
      <c r="E10" s="6"/>
      <c r="F10" s="2">
        <f>F4</f>
        <v>0.5</v>
      </c>
      <c r="G10" s="2">
        <f>G4</f>
        <v>30</v>
      </c>
      <c r="H10" s="14">
        <f>AVERAGE(G10,I10)</f>
        <v>65</v>
      </c>
      <c r="I10" s="2">
        <f>I4</f>
        <v>100</v>
      </c>
      <c r="J10" s="2">
        <f>J4*0.8</f>
        <v>80</v>
      </c>
      <c r="K10" s="15">
        <v>0.9</v>
      </c>
      <c r="L10" s="2">
        <f>((I10-G10)/K10/30)</f>
        <v>2.592592592592593</v>
      </c>
      <c r="M10" s="2">
        <f>1/L10</f>
        <v>0.3857142857142857</v>
      </c>
      <c r="N10" s="6"/>
      <c r="O10" s="3"/>
      <c r="P10" s="3"/>
      <c r="Q10" s="3"/>
      <c r="R10" s="3"/>
      <c r="S10" s="3"/>
    </row>
    <row r="11" ht="17" customHeight="1">
      <c r="A11" t="s" s="2">
        <f>A5</f>
        <v>124</v>
      </c>
      <c r="B11" t="s" s="2">
        <v>66</v>
      </c>
      <c r="C11" t="s" s="2">
        <v>68</v>
      </c>
      <c r="D11" s="3"/>
      <c r="E11" s="6"/>
      <c r="F11" s="2">
        <f>F5</f>
        <v>0.5</v>
      </c>
      <c r="G11" s="2">
        <f>G5</f>
        <v>30</v>
      </c>
      <c r="H11" s="14">
        <f>AVERAGE(G11,I11)</f>
        <v>65</v>
      </c>
      <c r="I11" s="2">
        <f>I5</f>
        <v>100</v>
      </c>
      <c r="J11" s="2">
        <f>J5*0.8</f>
        <v>80</v>
      </c>
      <c r="K11" s="15">
        <v>0.9</v>
      </c>
      <c r="L11" s="2">
        <f>((I11-G11)/K11/30)</f>
        <v>2.592592592592593</v>
      </c>
      <c r="M11" s="2">
        <f>1/L11</f>
        <v>0.3857142857142857</v>
      </c>
      <c r="N11" s="6"/>
      <c r="O11" s="15"/>
      <c r="P11" s="3"/>
      <c r="Q11" s="3"/>
      <c r="R11" s="3"/>
      <c r="S11" s="3"/>
    </row>
    <row r="12" ht="17" customHeight="1">
      <c r="A12" t="s" s="2">
        <f>A6</f>
        <v>125</v>
      </c>
      <c r="B12" t="s" s="2">
        <v>66</v>
      </c>
      <c r="C12" t="s" s="2">
        <v>68</v>
      </c>
      <c r="D12" s="3"/>
      <c r="E12" s="6"/>
      <c r="F12" s="6"/>
      <c r="G12" s="2">
        <f>G6</f>
        <v>100</v>
      </c>
      <c r="H12" s="14">
        <f>AVERAGE(G12,I12)</f>
        <v>325</v>
      </c>
      <c r="I12" s="2">
        <v>550</v>
      </c>
      <c r="J12" s="2">
        <f>J6*0.8</f>
        <v>480</v>
      </c>
      <c r="K12" s="15">
        <v>0.9</v>
      </c>
      <c r="L12" s="2">
        <f>((I12-G12)/K12/30)</f>
        <v>16.66666666666667</v>
      </c>
      <c r="M12" s="2">
        <f>1/L12</f>
        <v>0.06</v>
      </c>
      <c r="N12" s="2"/>
      <c r="O12" s="15"/>
      <c r="P12" s="3"/>
      <c r="Q12" s="3"/>
      <c r="R12" s="3"/>
      <c r="S12" s="3"/>
    </row>
    <row r="13" ht="17" customHeight="1">
      <c r="A13" t="s" s="2">
        <f>A7</f>
        <v>126</v>
      </c>
      <c r="B13" t="s" s="2">
        <v>66</v>
      </c>
      <c r="C13" t="s" s="2">
        <v>68</v>
      </c>
      <c r="D13" s="3"/>
      <c r="E13" s="6"/>
      <c r="F13" s="6"/>
      <c r="G13" s="2">
        <f>G7</f>
        <v>100</v>
      </c>
      <c r="H13" s="14">
        <f>AVERAGE(G13,I13)</f>
        <v>325</v>
      </c>
      <c r="I13" s="2">
        <v>550</v>
      </c>
      <c r="J13" s="2">
        <f>J7*0.8</f>
        <v>480</v>
      </c>
      <c r="K13" s="15">
        <v>0.9</v>
      </c>
      <c r="L13" s="2">
        <f>((I13-G13)/K13/30)</f>
        <v>16.66666666666667</v>
      </c>
      <c r="M13" s="2">
        <f>1/L13</f>
        <v>0.06</v>
      </c>
      <c r="N13" s="6"/>
      <c r="O13" s="15"/>
      <c r="P13" s="3"/>
      <c r="Q13" s="3"/>
      <c r="R13" s="3"/>
      <c r="S13" s="16"/>
    </row>
    <row r="14" ht="17" customHeight="1">
      <c r="A14" t="s" s="2">
        <f>A8</f>
        <v>127</v>
      </c>
      <c r="B14" t="s" s="2">
        <v>66</v>
      </c>
      <c r="C14" t="s" s="2">
        <v>68</v>
      </c>
      <c r="D14" s="3"/>
      <c r="E14" s="15">
        <f>E8</f>
        <v>0.04</v>
      </c>
      <c r="F14" s="6"/>
      <c r="G14" s="2">
        <v>550</v>
      </c>
      <c r="H14" s="14">
        <f>AVERAGE(G14,I14)</f>
        <v>550</v>
      </c>
      <c r="I14" s="2">
        <v>550</v>
      </c>
      <c r="J14" s="6"/>
      <c r="K14" s="6"/>
      <c r="L14" s="15"/>
      <c r="M14" s="2"/>
      <c r="N14" s="6"/>
      <c r="O14" s="15"/>
      <c r="P14" s="3"/>
      <c r="Q14" s="3"/>
      <c r="R14" s="3"/>
      <c r="S14" s="3"/>
    </row>
    <row r="15" ht="17" customHeight="1">
      <c r="A15" t="s" s="2">
        <f>A9</f>
        <v>121</v>
      </c>
      <c r="B15" t="s" s="2">
        <v>66</v>
      </c>
      <c r="C15" t="s" s="2">
        <v>90</v>
      </c>
      <c r="D15" s="2">
        <f>E44/12</f>
        <v>0.04761904761904762</v>
      </c>
      <c r="E15" s="6"/>
      <c r="F15" s="6"/>
      <c r="G15" s="2">
        <v>450</v>
      </c>
      <c r="H15" s="14">
        <f>AVERAGE(G15,I15)</f>
        <v>450</v>
      </c>
      <c r="I15" s="2">
        <v>450</v>
      </c>
      <c r="J15" s="6"/>
      <c r="K15" s="6"/>
      <c r="L15" s="2">
        <f>($D$48*12-L17-L19)</f>
        <v>61.33333333333334</v>
      </c>
      <c r="M15" s="2">
        <f>1/L15</f>
        <v>0.01630434782608696</v>
      </c>
      <c r="N15" s="2">
        <f>N3*0.8</f>
        <v>6.4</v>
      </c>
      <c r="O15" s="3"/>
      <c r="P15" s="3"/>
      <c r="Q15" s="3"/>
      <c r="R15" s="3"/>
      <c r="S15" s="3"/>
    </row>
    <row r="16" ht="17" customHeight="1">
      <c r="A16" t="s" s="2">
        <f>A10</f>
        <v>123</v>
      </c>
      <c r="B16" t="s" s="2">
        <v>66</v>
      </c>
      <c r="C16" t="s" s="2">
        <v>90</v>
      </c>
      <c r="D16" s="3"/>
      <c r="E16" s="6"/>
      <c r="F16" s="2">
        <f>F10</f>
        <v>0.5</v>
      </c>
      <c r="G16" s="2">
        <f>G10</f>
        <v>30</v>
      </c>
      <c r="H16" s="14">
        <f>AVERAGE(G16,I16)</f>
        <v>65</v>
      </c>
      <c r="I16" s="2">
        <f>I10</f>
        <v>100</v>
      </c>
      <c r="J16" s="2">
        <f>J4*1.2</f>
        <v>120</v>
      </c>
      <c r="K16" s="15">
        <v>0.3</v>
      </c>
      <c r="L16" s="2">
        <f>((I16-G16)/K16/30)</f>
        <v>7.777777777777778</v>
      </c>
      <c r="M16" s="2">
        <f>1/L16</f>
        <v>0.1285714285714286</v>
      </c>
      <c r="N16" s="6"/>
      <c r="O16" s="3"/>
      <c r="P16" s="3"/>
      <c r="Q16" s="3"/>
      <c r="R16" s="3"/>
      <c r="S16" s="3"/>
    </row>
    <row r="17" ht="17" customHeight="1">
      <c r="A17" t="s" s="2">
        <f>A11</f>
        <v>124</v>
      </c>
      <c r="B17" t="s" s="2">
        <v>66</v>
      </c>
      <c r="C17" t="s" s="2">
        <v>90</v>
      </c>
      <c r="D17" s="3"/>
      <c r="E17" s="6"/>
      <c r="F17" s="2">
        <f>F11</f>
        <v>0.5</v>
      </c>
      <c r="G17" s="2">
        <f>G11</f>
        <v>30</v>
      </c>
      <c r="H17" s="14">
        <f>AVERAGE(G17,I17)</f>
        <v>65</v>
      </c>
      <c r="I17" s="2">
        <f>I11</f>
        <v>100</v>
      </c>
      <c r="J17" s="2">
        <f>J5*1.2</f>
        <v>120</v>
      </c>
      <c r="K17" s="15">
        <v>0.3</v>
      </c>
      <c r="L17" s="2">
        <f>((I17-G17)/K17/30)</f>
        <v>7.777777777777778</v>
      </c>
      <c r="M17" s="2">
        <f>1/L17</f>
        <v>0.1285714285714286</v>
      </c>
      <c r="N17" s="6"/>
      <c r="O17" s="15"/>
      <c r="P17" s="3"/>
      <c r="Q17" s="3"/>
      <c r="R17" s="3"/>
      <c r="S17" s="3"/>
    </row>
    <row r="18" ht="17" customHeight="1">
      <c r="A18" t="s" s="2">
        <f>A12</f>
        <v>125</v>
      </c>
      <c r="B18" t="s" s="2">
        <v>66</v>
      </c>
      <c r="C18" t="s" s="2">
        <v>90</v>
      </c>
      <c r="D18" s="3"/>
      <c r="E18" s="6"/>
      <c r="F18" s="6"/>
      <c r="G18" s="2">
        <f>G12</f>
        <v>100</v>
      </c>
      <c r="H18" s="14">
        <f>AVERAGE(G18,I18)</f>
        <v>275</v>
      </c>
      <c r="I18" s="2">
        <v>450</v>
      </c>
      <c r="J18" s="2">
        <f>J6*1.2</f>
        <v>720</v>
      </c>
      <c r="K18" s="15">
        <v>0.3</v>
      </c>
      <c r="L18" s="2">
        <f>((I18-G18)/K18/30)</f>
        <v>38.88888888888889</v>
      </c>
      <c r="M18" s="2">
        <f>1/L18</f>
        <v>0.02571428571428571</v>
      </c>
      <c r="N18" s="6"/>
      <c r="O18" s="15"/>
      <c r="P18" s="3"/>
      <c r="Q18" s="3"/>
      <c r="R18" s="3"/>
      <c r="S18" s="3"/>
    </row>
    <row r="19" ht="17" customHeight="1">
      <c r="A19" t="s" s="2">
        <f>A13</f>
        <v>126</v>
      </c>
      <c r="B19" t="s" s="2">
        <v>66</v>
      </c>
      <c r="C19" t="s" s="2">
        <v>90</v>
      </c>
      <c r="D19" s="3"/>
      <c r="E19" s="6"/>
      <c r="F19" s="6"/>
      <c r="G19" s="2">
        <f>G13</f>
        <v>100</v>
      </c>
      <c r="H19" s="14">
        <f>AVERAGE(G19,I19)</f>
        <v>275</v>
      </c>
      <c r="I19" s="2">
        <v>450</v>
      </c>
      <c r="J19" s="2">
        <f>J7*1.2</f>
        <v>720</v>
      </c>
      <c r="K19" s="15">
        <v>0.3</v>
      </c>
      <c r="L19" s="2">
        <f>((I19-G19)/K19/30)</f>
        <v>38.88888888888889</v>
      </c>
      <c r="M19" s="2">
        <f>1/L19</f>
        <v>0.02571428571428571</v>
      </c>
      <c r="N19" s="6"/>
      <c r="O19" s="15"/>
      <c r="P19" s="3"/>
      <c r="Q19" s="3"/>
      <c r="R19" s="3"/>
      <c r="S19" s="3"/>
    </row>
    <row r="20" ht="17" customHeight="1">
      <c r="A20" t="s" s="2">
        <f>A14</f>
        <v>127</v>
      </c>
      <c r="B20" t="s" s="2">
        <v>66</v>
      </c>
      <c r="C20" t="s" s="2">
        <v>90</v>
      </c>
      <c r="D20" s="3"/>
      <c r="E20" s="15">
        <f>E14</f>
        <v>0.04</v>
      </c>
      <c r="F20" s="6"/>
      <c r="G20" s="2">
        <v>450</v>
      </c>
      <c r="H20" s="14">
        <f>AVERAGE(G20,I20)</f>
        <v>450</v>
      </c>
      <c r="I20" s="2">
        <v>450</v>
      </c>
      <c r="J20" s="6"/>
      <c r="K20" s="15">
        <v>0</v>
      </c>
      <c r="L20" s="2">
        <f>(J20/30)</f>
        <v>0</v>
      </c>
      <c r="M20" s="2"/>
      <c r="N20" s="6"/>
      <c r="O20" s="15"/>
      <c r="P20" s="3"/>
      <c r="Q20" s="3"/>
      <c r="R20" s="3"/>
      <c r="S20" s="3"/>
    </row>
    <row r="21" ht="17" customHeight="1">
      <c r="A21" t="s" s="2">
        <v>128</v>
      </c>
      <c r="B21" t="s" s="2">
        <v>66</v>
      </c>
      <c r="C21" t="s" s="2">
        <v>122</v>
      </c>
      <c r="D21" s="2">
        <f>E45/12</f>
        <v>0.05</v>
      </c>
      <c r="E21" s="6"/>
      <c r="F21" s="6"/>
      <c r="G21" s="14">
        <v>500</v>
      </c>
      <c r="H21" s="14">
        <v>500</v>
      </c>
      <c r="I21" s="2">
        <v>500</v>
      </c>
      <c r="J21" s="6"/>
      <c r="K21" s="6"/>
      <c r="L21" s="2">
        <f>($D$48*12-L23-L25)</f>
        <v>81.88888888888889</v>
      </c>
      <c r="M21" s="2">
        <f>1/L21</f>
        <v>0.01221166892808684</v>
      </c>
      <c r="N21" s="2">
        <v>10</v>
      </c>
      <c r="O21" s="15"/>
      <c r="P21" s="3"/>
      <c r="Q21" s="3"/>
      <c r="R21" s="3"/>
      <c r="S21" s="3"/>
    </row>
    <row r="22" ht="17" customHeight="1">
      <c r="A22" t="s" s="2">
        <v>129</v>
      </c>
      <c r="B22" t="s" s="2">
        <v>66</v>
      </c>
      <c r="C22" t="s" s="2">
        <v>122</v>
      </c>
      <c r="D22" s="3"/>
      <c r="E22" s="6"/>
      <c r="F22" s="2">
        <v>0.5</v>
      </c>
      <c r="G22" s="14">
        <v>30</v>
      </c>
      <c r="H22" s="14">
        <f>AVERAGE(G22,I22)</f>
        <v>65</v>
      </c>
      <c r="I22" s="2">
        <v>100</v>
      </c>
      <c r="J22" s="2">
        <v>100</v>
      </c>
      <c r="K22" s="15">
        <v>0.6</v>
      </c>
      <c r="L22" s="2">
        <f>((I22-G22)/K22/30)</f>
        <v>3.888888888888889</v>
      </c>
      <c r="M22" s="2">
        <f>1/L22</f>
        <v>0.2571428571428572</v>
      </c>
      <c r="N22" s="6"/>
      <c r="O22" s="15"/>
      <c r="P22" s="3"/>
      <c r="Q22" s="3"/>
      <c r="R22" s="3"/>
      <c r="S22" s="3"/>
    </row>
    <row r="23" ht="17" customHeight="1">
      <c r="A23" t="s" s="2">
        <v>130</v>
      </c>
      <c r="B23" t="s" s="2">
        <v>66</v>
      </c>
      <c r="C23" t="s" s="2">
        <v>122</v>
      </c>
      <c r="D23" s="3"/>
      <c r="E23" s="6"/>
      <c r="F23" s="2">
        <v>0.5</v>
      </c>
      <c r="G23" s="14">
        <v>30</v>
      </c>
      <c r="H23" s="14">
        <f>AVERAGE(G23,I23)</f>
        <v>65</v>
      </c>
      <c r="I23" s="2">
        <v>100</v>
      </c>
      <c r="J23" s="2">
        <v>100</v>
      </c>
      <c r="K23" s="15">
        <v>0.6</v>
      </c>
      <c r="L23" s="2">
        <f>((I23-G23)/K23/30)</f>
        <v>3.888888888888889</v>
      </c>
      <c r="M23" s="2">
        <f>1/L23</f>
        <v>0.2571428571428572</v>
      </c>
      <c r="N23" s="6"/>
      <c r="O23" s="15"/>
      <c r="P23" s="3"/>
      <c r="Q23" s="3"/>
      <c r="R23" s="3"/>
      <c r="S23" s="3"/>
    </row>
    <row r="24" ht="17" customHeight="1">
      <c r="A24" t="s" s="2">
        <v>131</v>
      </c>
      <c r="B24" t="s" s="2">
        <v>66</v>
      </c>
      <c r="C24" t="s" s="2">
        <v>122</v>
      </c>
      <c r="D24" s="3"/>
      <c r="E24" s="6"/>
      <c r="F24" s="6"/>
      <c r="G24" s="14">
        <v>100</v>
      </c>
      <c r="H24" s="14">
        <f>AVERAGE(G24,I24)</f>
        <v>300</v>
      </c>
      <c r="I24" s="2">
        <v>500</v>
      </c>
      <c r="J24" s="2">
        <v>600</v>
      </c>
      <c r="K24" s="15">
        <v>0.6</v>
      </c>
      <c r="L24" s="2">
        <f>((I24-G24)/K24/30)</f>
        <v>22.22222222222222</v>
      </c>
      <c r="M24" s="2">
        <f>1/L24</f>
        <v>0.04499999999999999</v>
      </c>
      <c r="N24" s="6"/>
      <c r="O24" s="15"/>
      <c r="P24" s="3"/>
      <c r="Q24" s="3"/>
      <c r="R24" s="3"/>
      <c r="S24" s="3"/>
    </row>
    <row r="25" ht="17" customHeight="1">
      <c r="A25" t="s" s="2">
        <v>132</v>
      </c>
      <c r="B25" t="s" s="2">
        <v>66</v>
      </c>
      <c r="C25" t="s" s="2">
        <v>122</v>
      </c>
      <c r="D25" s="3"/>
      <c r="E25" s="6"/>
      <c r="F25" s="6"/>
      <c r="G25" s="14">
        <v>100</v>
      </c>
      <c r="H25" s="14">
        <f>AVERAGE(G25,I25)</f>
        <v>300</v>
      </c>
      <c r="I25" s="2">
        <v>500</v>
      </c>
      <c r="J25" s="2">
        <v>600</v>
      </c>
      <c r="K25" s="15">
        <v>0.6</v>
      </c>
      <c r="L25" s="2">
        <f>((I25-G25)/K25/30)</f>
        <v>22.22222222222222</v>
      </c>
      <c r="M25" s="2">
        <f>1/L25</f>
        <v>0.04499999999999999</v>
      </c>
      <c r="N25" s="6"/>
      <c r="O25" s="15"/>
      <c r="P25" s="3"/>
      <c r="Q25" s="3"/>
      <c r="R25" s="3"/>
      <c r="S25" s="3"/>
    </row>
    <row r="26" ht="17" customHeight="1">
      <c r="A26" t="s" s="2">
        <v>133</v>
      </c>
      <c r="B26" t="s" s="2">
        <v>66</v>
      </c>
      <c r="C26" t="s" s="2">
        <v>122</v>
      </c>
      <c r="D26" s="3"/>
      <c r="E26" s="15">
        <f t="shared" si="15"/>
        <v>0.04</v>
      </c>
      <c r="F26" s="6"/>
      <c r="G26" s="14">
        <v>500</v>
      </c>
      <c r="H26" s="14">
        <f>AVERAGE(G26,I26)</f>
        <v>500</v>
      </c>
      <c r="I26" s="2">
        <v>500</v>
      </c>
      <c r="J26" s="6"/>
      <c r="K26" s="6"/>
      <c r="L26" s="15"/>
      <c r="M26" s="2"/>
      <c r="N26" s="6"/>
      <c r="O26" s="15"/>
      <c r="P26" s="3"/>
      <c r="Q26" s="3"/>
      <c r="R26" s="3"/>
      <c r="S26" s="3"/>
    </row>
    <row r="27" ht="17" customHeight="1">
      <c r="A27" t="s" s="2">
        <f>A21</f>
        <v>128</v>
      </c>
      <c r="B27" t="s" s="2">
        <v>66</v>
      </c>
      <c r="C27" t="s" s="2">
        <v>68</v>
      </c>
      <c r="D27" s="2">
        <f>E44/12</f>
        <v>0.04761904761904762</v>
      </c>
      <c r="E27" s="6"/>
      <c r="F27" s="6"/>
      <c r="G27" s="2">
        <v>550</v>
      </c>
      <c r="H27" s="14">
        <f>AVERAGE(G27,I27)</f>
        <v>550</v>
      </c>
      <c r="I27" s="2">
        <v>550</v>
      </c>
      <c r="J27" s="6"/>
      <c r="K27" s="6"/>
      <c r="L27" s="2">
        <f>($D$48*12-L29-L31)</f>
        <v>88.74074074074073</v>
      </c>
      <c r="M27" s="2">
        <f>1/L27</f>
        <v>0.01126878130217029</v>
      </c>
      <c r="N27" s="2">
        <v>15</v>
      </c>
      <c r="O27" s="15"/>
      <c r="P27" s="3"/>
      <c r="Q27" s="3"/>
      <c r="R27" s="3"/>
      <c r="S27" s="3"/>
    </row>
    <row r="28" ht="17" customHeight="1">
      <c r="A28" t="s" s="2">
        <f>A22</f>
        <v>129</v>
      </c>
      <c r="B28" t="s" s="2">
        <v>66</v>
      </c>
      <c r="C28" t="s" s="2">
        <v>68</v>
      </c>
      <c r="D28" s="3"/>
      <c r="E28" s="6"/>
      <c r="F28" s="2">
        <f>F22</f>
        <v>0.5</v>
      </c>
      <c r="G28" s="2">
        <f>G22</f>
        <v>30</v>
      </c>
      <c r="H28" s="14">
        <f>AVERAGE(G28,I28)</f>
        <v>65</v>
      </c>
      <c r="I28" s="2">
        <f>I22</f>
        <v>100</v>
      </c>
      <c r="J28" s="2">
        <f>J22*0.8</f>
        <v>80</v>
      </c>
      <c r="K28" s="15">
        <v>0.9</v>
      </c>
      <c r="L28" s="2">
        <f>((I28-G28)/K28/30)</f>
        <v>2.592592592592593</v>
      </c>
      <c r="M28" s="2">
        <f>1/L28</f>
        <v>0.3857142857142857</v>
      </c>
      <c r="N28" s="6"/>
      <c r="O28" s="15"/>
      <c r="P28" s="3"/>
      <c r="Q28" s="3"/>
      <c r="R28" s="3"/>
      <c r="S28" s="3"/>
    </row>
    <row r="29" ht="17" customHeight="1">
      <c r="A29" t="s" s="2">
        <f>A23</f>
        <v>130</v>
      </c>
      <c r="B29" t="s" s="2">
        <v>66</v>
      </c>
      <c r="C29" t="s" s="2">
        <v>68</v>
      </c>
      <c r="D29" s="3"/>
      <c r="E29" s="6"/>
      <c r="F29" s="2">
        <f>F23</f>
        <v>0.5</v>
      </c>
      <c r="G29" s="2">
        <f>G23</f>
        <v>30</v>
      </c>
      <c r="H29" s="14">
        <f>AVERAGE(G29,I29)</f>
        <v>65</v>
      </c>
      <c r="I29" s="2">
        <f>I23</f>
        <v>100</v>
      </c>
      <c r="J29" s="2">
        <f>J23*0.8</f>
        <v>80</v>
      </c>
      <c r="K29" s="15">
        <v>0.9</v>
      </c>
      <c r="L29" s="2">
        <f>((I29-G29)/K29/30)</f>
        <v>2.592592592592593</v>
      </c>
      <c r="M29" s="2">
        <f>1/L29</f>
        <v>0.3857142857142857</v>
      </c>
      <c r="N29" s="6"/>
      <c r="O29" s="15"/>
      <c r="P29" s="3"/>
      <c r="Q29" s="3"/>
      <c r="R29" s="3"/>
      <c r="S29" s="3"/>
    </row>
    <row r="30" ht="17" customHeight="1">
      <c r="A30" t="s" s="2">
        <f>A24</f>
        <v>131</v>
      </c>
      <c r="B30" t="s" s="2">
        <v>66</v>
      </c>
      <c r="C30" t="s" s="2">
        <v>68</v>
      </c>
      <c r="D30" s="3"/>
      <c r="E30" s="6"/>
      <c r="F30" s="6"/>
      <c r="G30" s="2">
        <f>G24</f>
        <v>100</v>
      </c>
      <c r="H30" s="14">
        <f>AVERAGE(G30,I30)</f>
        <v>325</v>
      </c>
      <c r="I30" s="2">
        <v>550</v>
      </c>
      <c r="J30" s="2">
        <f>J24*0.8</f>
        <v>480</v>
      </c>
      <c r="K30" s="15">
        <v>0.9</v>
      </c>
      <c r="L30" s="2">
        <f>((I30-G30)/K30/30)</f>
        <v>16.66666666666667</v>
      </c>
      <c r="M30" s="2">
        <f>1/L30</f>
        <v>0.06</v>
      </c>
      <c r="N30" s="2"/>
      <c r="O30" s="15"/>
      <c r="P30" s="3"/>
      <c r="Q30" s="3"/>
      <c r="R30" s="3"/>
      <c r="S30" s="3"/>
    </row>
    <row r="31" ht="17" customHeight="1">
      <c r="A31" t="s" s="2">
        <f>A25</f>
        <v>132</v>
      </c>
      <c r="B31" t="s" s="2">
        <v>66</v>
      </c>
      <c r="C31" t="s" s="2">
        <v>68</v>
      </c>
      <c r="D31" s="3"/>
      <c r="E31" s="6"/>
      <c r="F31" s="6"/>
      <c r="G31" s="2">
        <f>G25</f>
        <v>100</v>
      </c>
      <c r="H31" s="14">
        <f>AVERAGE(G31,I31)</f>
        <v>325</v>
      </c>
      <c r="I31" s="2">
        <v>550</v>
      </c>
      <c r="J31" s="2">
        <f>J25*0.8</f>
        <v>480</v>
      </c>
      <c r="K31" s="15">
        <v>0.9</v>
      </c>
      <c r="L31" s="2">
        <f>((I31-G31)/K31/30)</f>
        <v>16.66666666666667</v>
      </c>
      <c r="M31" s="2">
        <f>1/L31</f>
        <v>0.06</v>
      </c>
      <c r="N31" s="6"/>
      <c r="O31" s="15"/>
      <c r="P31" s="3"/>
      <c r="Q31" s="3"/>
      <c r="R31" s="3"/>
      <c r="S31" s="3"/>
    </row>
    <row r="32" ht="17" customHeight="1">
      <c r="A32" t="s" s="2">
        <f>A26</f>
        <v>133</v>
      </c>
      <c r="B32" t="s" s="2">
        <v>66</v>
      </c>
      <c r="C32" t="s" s="2">
        <v>68</v>
      </c>
      <c r="D32" s="3"/>
      <c r="E32" s="15">
        <f>E26</f>
        <v>0.04</v>
      </c>
      <c r="F32" s="6"/>
      <c r="G32" s="2">
        <v>550</v>
      </c>
      <c r="H32" s="14">
        <f>AVERAGE(G32,I32)</f>
        <v>550</v>
      </c>
      <c r="I32" s="2">
        <v>550</v>
      </c>
      <c r="J32" s="6"/>
      <c r="K32" s="6"/>
      <c r="L32" s="15"/>
      <c r="M32" s="2"/>
      <c r="N32" s="6"/>
      <c r="O32" s="15"/>
      <c r="P32" s="3"/>
      <c r="Q32" s="3"/>
      <c r="R32" s="3"/>
      <c r="S32" s="3"/>
    </row>
    <row r="33" ht="17" customHeight="1">
      <c r="A33" t="s" s="2">
        <f>A27</f>
        <v>128</v>
      </c>
      <c r="B33" t="s" s="2">
        <v>66</v>
      </c>
      <c r="C33" t="s" s="2">
        <v>90</v>
      </c>
      <c r="D33" s="2">
        <f>E46/12</f>
        <v>0.05263157894736842</v>
      </c>
      <c r="E33" s="6"/>
      <c r="F33" s="6"/>
      <c r="G33" s="2">
        <v>450</v>
      </c>
      <c r="H33" s="14">
        <f>AVERAGE(G33,I33)</f>
        <v>450</v>
      </c>
      <c r="I33" s="2">
        <v>450</v>
      </c>
      <c r="J33" s="6"/>
      <c r="K33" s="6"/>
      <c r="L33" s="2">
        <f>($D$48*12-L35-L37)</f>
        <v>61.33333333333334</v>
      </c>
      <c r="M33" s="2">
        <f>1/L33</f>
        <v>0.01630434782608696</v>
      </c>
      <c r="N33" s="2">
        <v>6</v>
      </c>
      <c r="O33" s="15"/>
      <c r="P33" s="3"/>
      <c r="Q33" s="3"/>
      <c r="R33" s="3"/>
      <c r="S33" s="3"/>
    </row>
    <row r="34" ht="17" customHeight="1">
      <c r="A34" t="s" s="2">
        <f>A28</f>
        <v>129</v>
      </c>
      <c r="B34" t="s" s="2">
        <v>66</v>
      </c>
      <c r="C34" t="s" s="2">
        <v>90</v>
      </c>
      <c r="D34" s="3"/>
      <c r="E34" s="6"/>
      <c r="F34" s="2">
        <f>F28</f>
        <v>0.5</v>
      </c>
      <c r="G34" s="2">
        <f>G28</f>
        <v>30</v>
      </c>
      <c r="H34" s="14">
        <f>AVERAGE(G34,I34)</f>
        <v>65</v>
      </c>
      <c r="I34" s="2">
        <f>I28</f>
        <v>100</v>
      </c>
      <c r="J34" s="2">
        <f>J22*1.2</f>
        <v>120</v>
      </c>
      <c r="K34" s="15">
        <v>0.3</v>
      </c>
      <c r="L34" s="2">
        <f>((I34-G34)/K34/30)</f>
        <v>7.777777777777778</v>
      </c>
      <c r="M34" s="2">
        <f>1/L34</f>
        <v>0.1285714285714286</v>
      </c>
      <c r="N34" s="6"/>
      <c r="O34" s="15"/>
      <c r="P34" s="3"/>
      <c r="Q34" s="3"/>
      <c r="R34" s="3"/>
      <c r="S34" s="3"/>
    </row>
    <row r="35" ht="17" customHeight="1">
      <c r="A35" t="s" s="2">
        <f>A29</f>
        <v>130</v>
      </c>
      <c r="B35" t="s" s="2">
        <v>66</v>
      </c>
      <c r="C35" t="s" s="2">
        <v>90</v>
      </c>
      <c r="D35" s="3"/>
      <c r="E35" s="6"/>
      <c r="F35" s="2">
        <f>F29</f>
        <v>0.5</v>
      </c>
      <c r="G35" s="2">
        <f>G29</f>
        <v>30</v>
      </c>
      <c r="H35" s="14">
        <f>AVERAGE(G35,I35)</f>
        <v>65</v>
      </c>
      <c r="I35" s="2">
        <f>I29</f>
        <v>100</v>
      </c>
      <c r="J35" s="2">
        <f>J23*1.2</f>
        <v>120</v>
      </c>
      <c r="K35" s="15">
        <v>0.3</v>
      </c>
      <c r="L35" s="2">
        <f>((I35-G35)/K35/30)</f>
        <v>7.777777777777778</v>
      </c>
      <c r="M35" s="2">
        <f>1/L35</f>
        <v>0.1285714285714286</v>
      </c>
      <c r="N35" s="6"/>
      <c r="O35" s="15"/>
      <c r="P35" s="3"/>
      <c r="Q35" s="3"/>
      <c r="R35" s="3"/>
      <c r="S35" s="3"/>
    </row>
    <row r="36" ht="17" customHeight="1">
      <c r="A36" t="s" s="2">
        <f>A30</f>
        <v>131</v>
      </c>
      <c r="B36" t="s" s="2">
        <v>66</v>
      </c>
      <c r="C36" t="s" s="2">
        <v>90</v>
      </c>
      <c r="D36" s="3"/>
      <c r="E36" s="6"/>
      <c r="F36" s="6"/>
      <c r="G36" s="2">
        <f>G30</f>
        <v>100</v>
      </c>
      <c r="H36" s="14">
        <f>AVERAGE(G36,I36)</f>
        <v>275</v>
      </c>
      <c r="I36" s="2">
        <v>450</v>
      </c>
      <c r="J36" s="2">
        <f>J24*1.2</f>
        <v>720</v>
      </c>
      <c r="K36" s="15">
        <v>0.3</v>
      </c>
      <c r="L36" s="2">
        <f>((I36-G36)/K36/30)</f>
        <v>38.88888888888889</v>
      </c>
      <c r="M36" s="2">
        <f>1/L36</f>
        <v>0.02571428571428571</v>
      </c>
      <c r="N36" s="6"/>
      <c r="O36" s="15"/>
      <c r="P36" s="3"/>
      <c r="Q36" s="3"/>
      <c r="R36" s="3"/>
      <c r="S36" s="3"/>
    </row>
    <row r="37" ht="17" customHeight="1">
      <c r="A37" t="s" s="2">
        <f>A31</f>
        <v>132</v>
      </c>
      <c r="B37" t="s" s="2">
        <v>66</v>
      </c>
      <c r="C37" t="s" s="2">
        <v>90</v>
      </c>
      <c r="D37" s="3"/>
      <c r="E37" s="6"/>
      <c r="F37" s="6"/>
      <c r="G37" s="2">
        <f>G31</f>
        <v>100</v>
      </c>
      <c r="H37" s="14">
        <f>AVERAGE(G37,I37)</f>
        <v>275</v>
      </c>
      <c r="I37" s="2">
        <v>450</v>
      </c>
      <c r="J37" s="2">
        <f>J25*1.2</f>
        <v>720</v>
      </c>
      <c r="K37" s="15">
        <v>0.3</v>
      </c>
      <c r="L37" s="2">
        <f>((I37-G37)/K37/30)</f>
        <v>38.88888888888889</v>
      </c>
      <c r="M37" s="2">
        <f>1/L37</f>
        <v>0.02571428571428571</v>
      </c>
      <c r="N37" s="6"/>
      <c r="O37" s="15"/>
      <c r="P37" s="3"/>
      <c r="Q37" s="3"/>
      <c r="R37" s="3"/>
      <c r="S37" s="3"/>
    </row>
    <row r="38" ht="17" customHeight="1">
      <c r="A38" t="s" s="2">
        <f>A32</f>
        <v>133</v>
      </c>
      <c r="B38" t="s" s="2">
        <v>66</v>
      </c>
      <c r="C38" t="s" s="2">
        <v>90</v>
      </c>
      <c r="D38" s="3"/>
      <c r="E38" s="15">
        <f>E32</f>
        <v>0.04</v>
      </c>
      <c r="F38" s="6"/>
      <c r="G38" s="2">
        <v>450</v>
      </c>
      <c r="H38" s="14">
        <f>AVERAGE(G38,I38)</f>
        <v>450</v>
      </c>
      <c r="I38" s="2">
        <v>450</v>
      </c>
      <c r="J38" s="6"/>
      <c r="K38" s="15">
        <v>0</v>
      </c>
      <c r="L38" s="2">
        <f>(J38/30)</f>
        <v>0</v>
      </c>
      <c r="M38" s="2"/>
      <c r="N38" s="6"/>
      <c r="O38" s="15"/>
      <c r="P38" s="3"/>
      <c r="Q38" s="3"/>
      <c r="R38" s="3"/>
      <c r="S38" s="3"/>
    </row>
    <row r="39" ht="17" customHeight="1">
      <c r="A39" s="3"/>
      <c r="B39" s="3"/>
      <c r="C39" s="3"/>
      <c r="D39" s="3"/>
      <c r="E39" s="3"/>
      <c r="F39" s="3"/>
      <c r="G39" s="17"/>
      <c r="H39" s="18"/>
      <c r="I39" s="17"/>
      <c r="J39" s="3"/>
      <c r="K39" s="19"/>
      <c r="L39" s="2"/>
      <c r="M39" s="2"/>
      <c r="N39" s="17"/>
      <c r="O39" s="15"/>
      <c r="P39" s="3"/>
      <c r="Q39" s="3"/>
      <c r="R39" s="3"/>
      <c r="S39" s="3"/>
    </row>
    <row r="40" ht="17" customHeight="1">
      <c r="A40" s="3"/>
      <c r="B40" s="3"/>
      <c r="C40" s="3"/>
      <c r="D40" s="3"/>
      <c r="E40" s="3"/>
      <c r="F40" s="3"/>
      <c r="G40" s="17"/>
      <c r="H40" s="18"/>
      <c r="I40" s="17"/>
      <c r="J40" s="3"/>
      <c r="K40" s="19"/>
      <c r="L40" s="2"/>
      <c r="M40" s="2"/>
      <c r="N40" s="17"/>
      <c r="O40" s="15"/>
      <c r="P40" s="3"/>
      <c r="Q40" s="3"/>
      <c r="R40" s="3"/>
      <c r="S40" s="3"/>
    </row>
    <row r="41" ht="17" customHeight="1">
      <c r="A41" s="3"/>
      <c r="B41" s="3"/>
      <c r="C41" s="3"/>
      <c r="D41" s="3"/>
      <c r="E41" s="3"/>
      <c r="F41" s="3"/>
      <c r="G41" s="17"/>
      <c r="H41" s="18"/>
      <c r="I41" s="17"/>
      <c r="J41" s="3"/>
      <c r="K41" s="19"/>
      <c r="L41" s="2"/>
      <c r="M41" s="2"/>
      <c r="N41" s="17"/>
      <c r="O41" s="15"/>
      <c r="P41" s="3"/>
      <c r="Q41" s="3"/>
      <c r="R41" s="3"/>
      <c r="S41" s="3"/>
    </row>
    <row r="42" ht="17" customHeight="1">
      <c r="A42" s="3"/>
      <c r="B42" s="3"/>
      <c r="C42" s="3"/>
      <c r="D42" s="3"/>
      <c r="E42" s="3"/>
      <c r="F42" s="3"/>
      <c r="G42" s="17"/>
      <c r="H42" s="18"/>
      <c r="I42" s="17"/>
      <c r="J42" s="3"/>
      <c r="K42" s="19"/>
      <c r="L42" s="2"/>
      <c r="M42" s="2"/>
      <c r="N42" s="17"/>
      <c r="O42" s="15"/>
      <c r="P42" s="3"/>
      <c r="Q42" s="3"/>
      <c r="R42" s="3"/>
      <c r="S42" s="3"/>
    </row>
    <row r="43" ht="17" customHeight="1">
      <c r="A43" s="3"/>
      <c r="B43" s="3"/>
      <c r="C43" s="3"/>
      <c r="D43" t="s" s="2">
        <v>134</v>
      </c>
      <c r="E43" s="3"/>
      <c r="F43" s="3"/>
      <c r="G43" s="17"/>
      <c r="H43" s="18"/>
      <c r="I43" s="17"/>
      <c r="J43" s="3"/>
      <c r="K43" s="19"/>
      <c r="L43" s="2"/>
      <c r="M43" s="2"/>
      <c r="N43" s="17"/>
      <c r="O43" s="15"/>
      <c r="P43" s="3"/>
      <c r="Q43" s="3"/>
      <c r="R43" s="3"/>
      <c r="S43" s="3"/>
    </row>
    <row r="44" ht="17" customHeight="1">
      <c r="A44" s="3"/>
      <c r="B44" s="3"/>
      <c r="C44" s="3"/>
      <c r="D44" t="s" s="2">
        <v>135</v>
      </c>
      <c r="E44" s="2">
        <f>12/(10+9+2)</f>
        <v>0.5714285714285714</v>
      </c>
      <c r="F44" s="3"/>
      <c r="G44" s="17"/>
      <c r="H44" s="18"/>
      <c r="I44" s="17"/>
      <c r="J44" s="3"/>
      <c r="K44" s="19"/>
      <c r="L44" s="2"/>
      <c r="M44" s="2"/>
      <c r="N44" s="17"/>
      <c r="O44" s="15"/>
      <c r="P44" s="3"/>
      <c r="Q44" s="3"/>
      <c r="R44" s="3"/>
      <c r="S44" s="3"/>
    </row>
    <row r="45" ht="17" customHeight="1">
      <c r="A45" s="3"/>
      <c r="B45" s="3"/>
      <c r="C45" s="3"/>
      <c r="D45" t="s" s="2">
        <v>136</v>
      </c>
      <c r="E45" s="2">
        <f>12/(10+9+1)</f>
        <v>0.6</v>
      </c>
      <c r="F45" s="3"/>
      <c r="G45" s="17"/>
      <c r="H45" s="18"/>
      <c r="I45" s="17"/>
      <c r="J45" s="3"/>
      <c r="K45" s="19"/>
      <c r="L45" s="2"/>
      <c r="M45" s="2"/>
      <c r="N45" s="17"/>
      <c r="O45" s="15"/>
      <c r="P45" s="3"/>
      <c r="Q45" s="3"/>
      <c r="R45" s="3"/>
      <c r="S45" s="3"/>
    </row>
    <row r="46" ht="17" customHeight="1">
      <c r="A46" s="3"/>
      <c r="B46" s="3"/>
      <c r="C46" s="3"/>
      <c r="D46" t="s" s="2">
        <v>137</v>
      </c>
      <c r="E46" s="2">
        <f>12/(10+9+0)</f>
        <v>0.631578947368421</v>
      </c>
      <c r="F46" s="3"/>
      <c r="G46" s="17"/>
      <c r="H46" s="18"/>
      <c r="I46" s="17"/>
      <c r="J46" s="3"/>
      <c r="K46" s="19"/>
      <c r="L46" s="2"/>
      <c r="M46" s="2"/>
      <c r="N46" s="17"/>
      <c r="O46" s="15"/>
      <c r="P46" s="3"/>
      <c r="Q46" s="3"/>
      <c r="R46" s="3"/>
      <c r="S46" s="3"/>
    </row>
    <row r="47" ht="17" customHeight="1">
      <c r="A47" s="3"/>
      <c r="B47" s="3"/>
      <c r="C47" s="3"/>
      <c r="D47" t="s" s="2">
        <v>138</v>
      </c>
      <c r="E47" s="3"/>
      <c r="F47" s="3"/>
      <c r="G47" s="17"/>
      <c r="H47" s="18"/>
      <c r="I47" s="17"/>
      <c r="J47" s="3"/>
      <c r="K47" s="19"/>
      <c r="L47" s="2"/>
      <c r="M47" s="2"/>
      <c r="N47" s="17"/>
      <c r="O47" s="15"/>
      <c r="P47" s="3"/>
      <c r="Q47" s="3"/>
      <c r="R47" s="3"/>
      <c r="S47" s="3"/>
    </row>
    <row r="48" ht="17" customHeight="1">
      <c r="A48" s="3"/>
      <c r="B48" s="3"/>
      <c r="C48" s="3"/>
      <c r="D48" s="2">
        <v>9</v>
      </c>
      <c r="E48" s="3"/>
      <c r="F48" s="3"/>
      <c r="G48" s="17"/>
      <c r="H48" s="18"/>
      <c r="I48" s="17"/>
      <c r="J48" s="3"/>
      <c r="K48" s="19"/>
      <c r="L48" s="2"/>
      <c r="M48" s="2"/>
      <c r="N48" s="17"/>
      <c r="O48" s="15"/>
      <c r="P48" s="3"/>
      <c r="Q48" s="3"/>
      <c r="R48" s="3"/>
      <c r="S48" s="3"/>
    </row>
    <row r="49" ht="17" customHeight="1">
      <c r="A49" s="3"/>
      <c r="B49" s="3"/>
      <c r="C49" s="3"/>
      <c r="D49" s="3"/>
      <c r="E49" s="3"/>
      <c r="F49" s="3"/>
      <c r="G49" s="17"/>
      <c r="H49" s="18"/>
      <c r="I49" s="17"/>
      <c r="J49" s="3"/>
      <c r="K49" s="19"/>
      <c r="L49" s="2"/>
      <c r="M49" s="2"/>
      <c r="N49" s="17"/>
      <c r="O49" s="15"/>
      <c r="P49" s="3"/>
      <c r="Q49" s="3"/>
      <c r="R49" s="3"/>
      <c r="S49" s="3"/>
    </row>
    <row r="50" ht="17" customHeight="1">
      <c r="A50" s="3"/>
      <c r="B50" s="3"/>
      <c r="C50" s="3"/>
      <c r="D50" s="3"/>
      <c r="E50" s="3"/>
      <c r="F50" s="3"/>
      <c r="G50" s="17"/>
      <c r="H50" s="18"/>
      <c r="I50" s="17"/>
      <c r="J50" s="3"/>
      <c r="K50" s="19"/>
      <c r="L50" s="2"/>
      <c r="M50" s="2"/>
      <c r="N50" s="17"/>
      <c r="O50" s="15"/>
      <c r="P50" s="3"/>
      <c r="Q50" s="3"/>
      <c r="R50" s="3"/>
      <c r="S50" s="3"/>
    </row>
    <row r="51" ht="17" customHeight="1">
      <c r="A51" s="3"/>
      <c r="B51" s="3"/>
      <c r="C51" s="3"/>
      <c r="D51" s="3"/>
      <c r="E51" s="3"/>
      <c r="F51" s="3"/>
      <c r="G51" s="17"/>
      <c r="H51" s="18"/>
      <c r="I51" s="17"/>
      <c r="J51" s="3"/>
      <c r="K51" s="19"/>
      <c r="L51" s="2"/>
      <c r="M51" s="2"/>
      <c r="N51" s="17"/>
      <c r="O51" s="15"/>
      <c r="P51" s="3"/>
      <c r="Q51" s="3"/>
      <c r="R51" s="3"/>
      <c r="S51" s="3"/>
    </row>
    <row r="52" ht="17" customHeight="1">
      <c r="A52" s="3"/>
      <c r="B52" s="3"/>
      <c r="C52" s="3"/>
      <c r="D52" s="3"/>
      <c r="E52" s="3"/>
      <c r="F52" s="3"/>
      <c r="G52" s="17"/>
      <c r="H52" s="18"/>
      <c r="I52" s="17"/>
      <c r="J52" s="3"/>
      <c r="K52" s="19"/>
      <c r="L52" s="2"/>
      <c r="M52" s="2"/>
      <c r="N52" s="17"/>
      <c r="O52" s="15"/>
      <c r="P52" s="3"/>
      <c r="Q52" s="3"/>
      <c r="R52" s="3"/>
      <c r="S52" s="3"/>
    </row>
    <row r="53" ht="17" customHeight="1">
      <c r="A53" s="3"/>
      <c r="B53" s="3"/>
      <c r="C53" s="3"/>
      <c r="D53" s="3"/>
      <c r="E53" s="3"/>
      <c r="F53" s="3"/>
      <c r="G53" s="17"/>
      <c r="H53" s="18"/>
      <c r="I53" s="17"/>
      <c r="J53" s="3"/>
      <c r="K53" s="19"/>
      <c r="L53" s="2"/>
      <c r="M53" s="2"/>
      <c r="N53" s="17"/>
      <c r="O53" s="15"/>
      <c r="P53" s="3"/>
      <c r="Q53" s="3"/>
      <c r="R53" s="3"/>
      <c r="S53" s="3"/>
    </row>
    <row r="54" ht="17" customHeight="1">
      <c r="A54" s="3"/>
      <c r="B54" s="3"/>
      <c r="C54" s="3"/>
      <c r="D54" s="3"/>
      <c r="E54" s="3"/>
      <c r="F54" s="3"/>
      <c r="G54" s="17"/>
      <c r="H54" s="18"/>
      <c r="I54" s="17"/>
      <c r="J54" s="3"/>
      <c r="K54" s="19"/>
      <c r="L54" s="2"/>
      <c r="M54" s="2"/>
      <c r="N54" s="17"/>
      <c r="O54" s="15"/>
      <c r="P54" s="3"/>
      <c r="Q54" s="3"/>
      <c r="R54" s="3"/>
      <c r="S54" s="3"/>
    </row>
    <row r="55" ht="17" customHeight="1">
      <c r="A55" s="3"/>
      <c r="B55" s="3"/>
      <c r="C55" s="3"/>
      <c r="D55" s="3"/>
      <c r="E55" s="3"/>
      <c r="F55" s="3"/>
      <c r="G55" s="17"/>
      <c r="H55" s="18"/>
      <c r="I55" s="17"/>
      <c r="J55" s="3"/>
      <c r="K55" s="19"/>
      <c r="L55" s="2"/>
      <c r="M55" s="2"/>
      <c r="N55" s="17"/>
      <c r="O55" s="15"/>
      <c r="P55" s="3"/>
      <c r="Q55" s="3"/>
      <c r="R55" s="3"/>
      <c r="S55" s="3"/>
    </row>
    <row r="56" ht="17" customHeight="1">
      <c r="A56" s="3"/>
      <c r="B56" s="3"/>
      <c r="C56" s="3"/>
      <c r="D56" s="3"/>
      <c r="E56" s="3"/>
      <c r="F56" s="3"/>
      <c r="G56" s="17"/>
      <c r="H56" s="18"/>
      <c r="I56" s="17"/>
      <c r="J56" s="3"/>
      <c r="K56" s="19"/>
      <c r="L56" s="2"/>
      <c r="M56" s="2"/>
      <c r="N56" s="17"/>
      <c r="O56" s="15"/>
      <c r="P56" s="3"/>
      <c r="Q56" s="3"/>
      <c r="R56" s="3"/>
      <c r="S56" s="3"/>
    </row>
    <row r="57" ht="17" customHeight="1">
      <c r="A57" s="3"/>
      <c r="B57" s="3"/>
      <c r="C57" s="3"/>
      <c r="D57" s="3"/>
      <c r="E57" s="3"/>
      <c r="F57" s="3"/>
      <c r="G57" s="17"/>
      <c r="H57" s="18"/>
      <c r="I57" s="17"/>
      <c r="J57" s="3"/>
      <c r="K57" s="19"/>
      <c r="L57" s="2"/>
      <c r="M57" s="2"/>
      <c r="N57" s="17"/>
      <c r="O57" s="15"/>
      <c r="P57" s="3"/>
      <c r="Q57" s="3"/>
      <c r="R57" s="3"/>
      <c r="S57" s="3"/>
    </row>
    <row r="58" ht="17" customHeight="1">
      <c r="A58" s="3"/>
      <c r="B58" s="3"/>
      <c r="C58" s="3"/>
      <c r="D58" s="3"/>
      <c r="E58" s="3"/>
      <c r="F58" s="3"/>
      <c r="G58" s="17"/>
      <c r="H58" s="18"/>
      <c r="I58" s="17"/>
      <c r="J58" s="3"/>
      <c r="K58" s="19"/>
      <c r="L58" s="2"/>
      <c r="M58" s="2"/>
      <c r="N58" s="17"/>
      <c r="O58" s="15"/>
      <c r="P58" s="3"/>
      <c r="Q58" s="3"/>
      <c r="R58" s="3"/>
      <c r="S58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20" customWidth="1"/>
    <col min="2" max="2" width="6.625" style="20" customWidth="1"/>
    <col min="3" max="3" width="6.625" style="20" customWidth="1"/>
    <col min="4" max="4" width="6.625" style="20" customWidth="1"/>
    <col min="5" max="5" width="6.625" style="20" customWidth="1"/>
    <col min="6" max="256" width="6.625" style="20" customWidth="1"/>
  </cols>
  <sheetData>
    <row r="1" ht="17" customHeight="1">
      <c r="A1" s="3"/>
      <c r="B1" s="3"/>
      <c r="C1" t="s" s="2">
        <v>139</v>
      </c>
      <c r="D1" s="3"/>
      <c r="E1" s="3"/>
    </row>
    <row r="2" ht="17" customHeight="1">
      <c r="A2" t="s" s="2">
        <v>140</v>
      </c>
      <c r="B2" t="s" s="14">
        <v>141</v>
      </c>
      <c r="C2" t="s" s="21">
        <v>142</v>
      </c>
      <c r="D2" s="3"/>
      <c r="E2" s="3"/>
    </row>
    <row r="3" ht="17" customHeight="1">
      <c r="A3" t="s" s="2">
        <v>143</v>
      </c>
      <c r="B3" t="s" s="2">
        <v>39</v>
      </c>
      <c r="C3" s="14">
        <v>1000</v>
      </c>
      <c r="D3" s="3"/>
      <c r="E3" s="3"/>
    </row>
    <row r="4" ht="17" customHeight="1">
      <c r="A4" t="s" s="2">
        <v>143</v>
      </c>
      <c r="B4" t="s" s="2">
        <v>40</v>
      </c>
      <c r="C4" s="14">
        <v>300</v>
      </c>
      <c r="D4" s="3"/>
      <c r="E4" s="3"/>
    </row>
    <row r="5" ht="17" customHeight="1">
      <c r="A5" t="s" s="2">
        <v>143</v>
      </c>
      <c r="B5" t="s" s="2">
        <v>41</v>
      </c>
      <c r="C5" s="14">
        <v>300</v>
      </c>
      <c r="D5" s="3"/>
      <c r="E5" s="3"/>
    </row>
    <row r="6" ht="17" customHeight="1">
      <c r="A6" t="s" s="2">
        <v>143</v>
      </c>
      <c r="B6" t="s" s="2">
        <v>42</v>
      </c>
      <c r="C6" s="14">
        <v>300</v>
      </c>
      <c r="D6" s="3"/>
      <c r="E6" s="3"/>
    </row>
    <row r="7" ht="17" customHeight="1">
      <c r="A7" t="s" s="2">
        <v>143</v>
      </c>
      <c r="B7" t="s" s="2">
        <v>43</v>
      </c>
      <c r="C7" s="14">
        <v>300</v>
      </c>
      <c r="D7" s="3"/>
      <c r="E7" s="3"/>
    </row>
    <row r="8" ht="17" customHeight="1">
      <c r="A8" t="s" s="2">
        <v>143</v>
      </c>
      <c r="B8" t="s" s="5">
        <v>44</v>
      </c>
      <c r="C8" s="14">
        <v>300</v>
      </c>
      <c r="D8" s="3"/>
      <c r="E8" s="3"/>
    </row>
    <row r="9" ht="17" customHeight="1">
      <c r="A9" t="s" s="2">
        <v>143</v>
      </c>
      <c r="B9" t="s" s="5">
        <v>45</v>
      </c>
      <c r="C9" s="14">
        <v>300</v>
      </c>
      <c r="D9" s="3"/>
      <c r="E9" s="3"/>
    </row>
    <row r="10" ht="17" customHeight="1">
      <c r="A10" t="s" s="2">
        <v>143</v>
      </c>
      <c r="B10" t="s" s="5">
        <v>46</v>
      </c>
      <c r="C10" s="14">
        <v>300</v>
      </c>
      <c r="D10" s="3"/>
      <c r="E10" s="3"/>
    </row>
    <row r="11" ht="17" customHeight="1">
      <c r="A11" t="s" s="2">
        <v>143</v>
      </c>
      <c r="B11" t="s" s="5">
        <v>47</v>
      </c>
      <c r="C11" s="14">
        <v>15000</v>
      </c>
      <c r="D11" s="3"/>
      <c r="E11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22" customWidth="1"/>
    <col min="2" max="2" width="6.625" style="22" customWidth="1"/>
    <col min="3" max="3" width="6.625" style="22" customWidth="1"/>
    <col min="4" max="4" width="6.625" style="22" customWidth="1"/>
    <col min="5" max="5" width="6.625" style="22" customWidth="1"/>
    <col min="6" max="6" width="6.625" style="22" customWidth="1"/>
    <col min="7" max="7" width="6.625" style="22" customWidth="1"/>
    <col min="8" max="8" width="6.625" style="22" customWidth="1"/>
    <col min="9" max="9" width="6.625" style="22" customWidth="1"/>
    <col min="10" max="10" width="6.625" style="22" customWidth="1"/>
    <col min="11" max="256" width="6.625" style="22" customWidth="1"/>
  </cols>
  <sheetData>
    <row r="1" ht="17" customHeight="1">
      <c r="A1" s="3"/>
      <c r="B1" t="s" s="2">
        <v>39</v>
      </c>
      <c r="C1" t="s" s="2">
        <v>40</v>
      </c>
      <c r="D1" t="s" s="2">
        <v>41</v>
      </c>
      <c r="E1" t="s" s="2">
        <v>42</v>
      </c>
      <c r="F1" t="s" s="2">
        <v>43</v>
      </c>
      <c r="G1" t="s" s="5">
        <v>44</v>
      </c>
      <c r="H1" t="s" s="5">
        <v>45</v>
      </c>
      <c r="I1" t="s" s="5">
        <v>46</v>
      </c>
      <c r="J1" t="s" s="5">
        <v>47</v>
      </c>
    </row>
    <row r="2" ht="17" customHeight="1">
      <c r="A2" t="s" s="2">
        <v>143</v>
      </c>
      <c r="B2" s="2">
        <v>100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15000</v>
      </c>
      <c r="J2" s="2">
        <v>50</v>
      </c>
    </row>
    <row r="3" ht="17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ht="17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ht="17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17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ht="17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7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7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ht="17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M109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23" customWidth="1"/>
    <col min="2" max="2" width="10.125" style="23" customWidth="1"/>
    <col min="3" max="3" width="6.625" style="23" customWidth="1"/>
    <col min="4" max="4" width="6.625" style="23" customWidth="1"/>
    <col min="5" max="5" width="6.625" style="23" customWidth="1"/>
    <col min="6" max="6" width="6.625" style="23" customWidth="1"/>
    <col min="7" max="7" width="6.875" style="23" customWidth="1"/>
    <col min="8" max="8" width="25.875" style="23" customWidth="1"/>
    <col min="9" max="9" width="6.875" style="23" customWidth="1"/>
    <col min="10" max="10" width="6.875" style="23" customWidth="1"/>
    <col min="11" max="11" width="6.875" style="23" customWidth="1"/>
    <col min="12" max="12" width="6.875" style="23" customWidth="1"/>
    <col min="13" max="13" width="6.875" style="23" customWidth="1"/>
    <col min="14" max="256" width="6.625" style="23" customWidth="1"/>
  </cols>
  <sheetData>
    <row r="1" ht="17" customHeight="1">
      <c r="A1" t="s" s="2">
        <v>140</v>
      </c>
      <c r="B1" t="s" s="2">
        <v>108</v>
      </c>
      <c r="C1" t="s" s="2">
        <v>109</v>
      </c>
      <c r="D1" t="s" s="2">
        <v>59</v>
      </c>
      <c r="E1" t="s" s="2">
        <v>144</v>
      </c>
      <c r="F1" t="s" s="2">
        <v>145</v>
      </c>
      <c r="G1" s="6"/>
      <c r="H1" s="3"/>
      <c r="I1" s="3"/>
      <c r="J1" s="3"/>
      <c r="K1" t="s" s="2">
        <v>146</v>
      </c>
      <c r="L1" s="3"/>
      <c r="M1" s="3"/>
    </row>
    <row r="2" ht="17" customHeight="1">
      <c r="A2" t="s" s="2">
        <v>143</v>
      </c>
      <c r="B2" t="s" s="2">
        <v>121</v>
      </c>
      <c r="C2" t="s" s="2">
        <v>66</v>
      </c>
      <c r="D2" t="s" s="2">
        <v>90</v>
      </c>
      <c r="E2" t="s" s="2">
        <v>90</v>
      </c>
      <c r="F2" s="2">
        <f>0.5*I2</f>
        <v>2.4</v>
      </c>
      <c r="G2" s="3"/>
      <c r="H2" t="s" s="2">
        <v>147</v>
      </c>
      <c r="I2" s="2">
        <v>4.8</v>
      </c>
      <c r="J2" s="3"/>
      <c r="K2" t="s" s="2">
        <v>148</v>
      </c>
      <c r="L2" s="3"/>
      <c r="M2" s="3"/>
    </row>
    <row r="3" ht="17" customHeight="1">
      <c r="A3" t="s" s="2">
        <v>143</v>
      </c>
      <c r="B3" t="s" s="2">
        <v>123</v>
      </c>
      <c r="C3" t="s" s="2">
        <v>66</v>
      </c>
      <c r="D3" t="s" s="2">
        <v>90</v>
      </c>
      <c r="E3" t="s" s="2">
        <v>90</v>
      </c>
      <c r="F3" s="2">
        <f>0.125*I2</f>
        <v>0.6</v>
      </c>
      <c r="G3" s="3"/>
      <c r="H3" t="s" s="2">
        <v>149</v>
      </c>
      <c r="I3" s="2">
        <v>0.5</v>
      </c>
      <c r="J3" s="3"/>
      <c r="K3" t="s" s="2">
        <v>150</v>
      </c>
      <c r="L3" s="3"/>
      <c r="M3" s="3"/>
    </row>
    <row r="4" ht="17" customHeight="1">
      <c r="A4" t="s" s="2">
        <v>143</v>
      </c>
      <c r="B4" t="s" s="2">
        <v>124</v>
      </c>
      <c r="C4" t="s" s="2">
        <v>66</v>
      </c>
      <c r="D4" t="s" s="2">
        <v>90</v>
      </c>
      <c r="E4" t="s" s="2">
        <v>90</v>
      </c>
      <c r="F4" s="2">
        <f>0.125*I2</f>
        <v>0.6</v>
      </c>
      <c r="G4" s="3"/>
      <c r="H4" t="s" s="2">
        <v>151</v>
      </c>
      <c r="I4" s="2">
        <v>0.5</v>
      </c>
      <c r="J4" s="3"/>
      <c r="K4" t="s" s="2">
        <v>150</v>
      </c>
      <c r="L4" s="3"/>
      <c r="M4" s="3"/>
    </row>
    <row r="5" ht="17" customHeight="1">
      <c r="A5" t="s" s="2">
        <v>143</v>
      </c>
      <c r="B5" t="s" s="2">
        <v>125</v>
      </c>
      <c r="C5" t="s" s="2">
        <v>66</v>
      </c>
      <c r="D5" t="s" s="2">
        <v>90</v>
      </c>
      <c r="E5" t="s" s="2">
        <v>90</v>
      </c>
      <c r="F5" s="2">
        <f>0.125*I2</f>
        <v>0.6</v>
      </c>
      <c r="G5" s="3"/>
      <c r="H5" t="s" s="2">
        <v>152</v>
      </c>
      <c r="I5" s="3"/>
      <c r="J5" s="3"/>
      <c r="K5" s="3"/>
      <c r="L5" s="3"/>
      <c r="M5" s="3"/>
    </row>
    <row r="6" ht="17" customHeight="1">
      <c r="A6" t="s" s="2">
        <v>143</v>
      </c>
      <c r="B6" t="s" s="2">
        <v>126</v>
      </c>
      <c r="C6" t="s" s="2">
        <v>66</v>
      </c>
      <c r="D6" t="s" s="2">
        <v>90</v>
      </c>
      <c r="E6" t="s" s="2">
        <v>90</v>
      </c>
      <c r="F6" s="2">
        <f>0.125*J2</f>
        <v>0</v>
      </c>
      <c r="G6" s="3"/>
      <c r="H6" s="3"/>
      <c r="I6" s="24"/>
      <c r="J6" s="25"/>
      <c r="K6" s="25"/>
      <c r="L6" s="25"/>
      <c r="M6" s="3"/>
    </row>
    <row r="7" ht="17" customHeight="1">
      <c r="A7" t="s" s="2">
        <v>143</v>
      </c>
      <c r="B7" t="s" s="2">
        <v>127</v>
      </c>
      <c r="C7" t="s" s="2">
        <v>66</v>
      </c>
      <c r="D7" t="s" s="2">
        <v>90</v>
      </c>
      <c r="E7" t="s" s="2">
        <v>90</v>
      </c>
      <c r="F7" s="2">
        <v>0</v>
      </c>
      <c r="G7" s="3"/>
      <c r="H7" s="26"/>
      <c r="I7" s="27"/>
      <c r="J7" s="28"/>
      <c r="K7" s="28"/>
      <c r="L7" s="28"/>
      <c r="M7" s="3"/>
    </row>
    <row r="8" ht="17" customHeight="1">
      <c r="A8" t="s" s="2">
        <v>143</v>
      </c>
      <c r="B8" t="s" s="2">
        <v>128</v>
      </c>
      <c r="C8" t="s" s="2">
        <v>66</v>
      </c>
      <c r="D8" t="s" s="2">
        <v>90</v>
      </c>
      <c r="E8" t="s" s="2">
        <v>90</v>
      </c>
      <c r="F8" s="2">
        <v>0</v>
      </c>
      <c r="G8" s="6"/>
      <c r="H8" s="27"/>
      <c r="I8" s="27"/>
      <c r="J8" s="28"/>
      <c r="K8" s="28"/>
      <c r="L8" s="28"/>
      <c r="M8" s="3"/>
    </row>
    <row r="9" ht="17" customHeight="1">
      <c r="A9" t="s" s="2">
        <v>143</v>
      </c>
      <c r="B9" t="s" s="2">
        <v>129</v>
      </c>
      <c r="C9" t="s" s="2">
        <v>66</v>
      </c>
      <c r="D9" t="s" s="2">
        <v>90</v>
      </c>
      <c r="E9" t="s" s="2">
        <v>90</v>
      </c>
      <c r="F9" s="2">
        <v>0</v>
      </c>
      <c r="G9" s="6"/>
      <c r="H9" s="27"/>
      <c r="I9" s="27"/>
      <c r="J9" s="28"/>
      <c r="K9" s="28"/>
      <c r="L9" s="28"/>
      <c r="M9" s="3"/>
    </row>
    <row r="10" ht="17" customHeight="1">
      <c r="A10" t="s" s="2">
        <v>143</v>
      </c>
      <c r="B10" t="s" s="2">
        <v>130</v>
      </c>
      <c r="C10" t="s" s="2">
        <v>66</v>
      </c>
      <c r="D10" t="s" s="2">
        <v>90</v>
      </c>
      <c r="E10" t="s" s="2">
        <v>90</v>
      </c>
      <c r="F10" s="2">
        <v>0</v>
      </c>
      <c r="G10" s="6"/>
      <c r="H10" s="26"/>
      <c r="I10" s="27"/>
      <c r="J10" s="28"/>
      <c r="K10" s="28"/>
      <c r="L10" s="28"/>
      <c r="M10" s="3"/>
    </row>
    <row r="11" ht="17" customHeight="1">
      <c r="A11" t="s" s="2">
        <v>143</v>
      </c>
      <c r="B11" t="s" s="2">
        <v>131</v>
      </c>
      <c r="C11" t="s" s="2">
        <v>66</v>
      </c>
      <c r="D11" t="s" s="2">
        <v>90</v>
      </c>
      <c r="E11" t="s" s="2">
        <v>90</v>
      </c>
      <c r="F11" s="2">
        <v>0</v>
      </c>
      <c r="G11" s="6"/>
      <c r="H11" s="27"/>
      <c r="I11" s="27"/>
      <c r="J11" s="28"/>
      <c r="K11" s="28"/>
      <c r="L11" s="28"/>
      <c r="M11" s="3"/>
    </row>
    <row r="12" ht="17" customHeight="1">
      <c r="A12" t="s" s="2">
        <v>143</v>
      </c>
      <c r="B12" t="s" s="2">
        <v>132</v>
      </c>
      <c r="C12" t="s" s="2">
        <v>66</v>
      </c>
      <c r="D12" t="s" s="2">
        <v>90</v>
      </c>
      <c r="E12" t="s" s="2">
        <v>90</v>
      </c>
      <c r="F12" s="2">
        <v>0</v>
      </c>
      <c r="G12" s="6"/>
      <c r="H12" s="3"/>
      <c r="I12" s="3"/>
      <c r="J12" s="3"/>
      <c r="K12" s="3"/>
      <c r="L12" s="3"/>
      <c r="M12" s="3"/>
    </row>
    <row r="13" ht="17" customHeight="1">
      <c r="A13" t="s" s="2">
        <v>143</v>
      </c>
      <c r="B13" t="s" s="2">
        <v>133</v>
      </c>
      <c r="C13" t="s" s="2">
        <v>66</v>
      </c>
      <c r="D13" t="s" s="2">
        <v>90</v>
      </c>
      <c r="E13" t="s" s="2">
        <v>90</v>
      </c>
      <c r="F13" s="2">
        <v>0</v>
      </c>
      <c r="G13" s="6"/>
      <c r="H13" s="3"/>
      <c r="I13" s="3"/>
      <c r="J13" s="3"/>
      <c r="K13" s="3"/>
      <c r="L13" s="3"/>
      <c r="M13" s="3"/>
    </row>
    <row r="14" ht="17" customHeight="1">
      <c r="A14" t="s" s="2">
        <v>143</v>
      </c>
      <c r="B14" t="s" s="2">
        <v>121</v>
      </c>
      <c r="C14" t="s" s="2">
        <v>66</v>
      </c>
      <c r="D14" t="s" s="2">
        <v>90</v>
      </c>
      <c r="E14" t="s" s="2">
        <v>122</v>
      </c>
      <c r="F14" s="2">
        <v>0</v>
      </c>
      <c r="G14" s="6"/>
      <c r="H14" s="3"/>
      <c r="I14" s="3"/>
      <c r="J14" s="3"/>
      <c r="K14" s="3"/>
      <c r="L14" s="3"/>
      <c r="M14" s="3"/>
    </row>
    <row r="15" ht="17" customHeight="1">
      <c r="A15" t="s" s="2">
        <v>143</v>
      </c>
      <c r="B15" t="s" s="2">
        <v>123</v>
      </c>
      <c r="C15" t="s" s="2">
        <v>66</v>
      </c>
      <c r="D15" t="s" s="2">
        <v>90</v>
      </c>
      <c r="E15" t="s" s="2">
        <v>122</v>
      </c>
      <c r="F15" s="2">
        <v>0</v>
      </c>
      <c r="G15" s="6"/>
      <c r="H15" s="3"/>
      <c r="I15" s="3"/>
      <c r="J15" s="3"/>
      <c r="K15" s="3"/>
      <c r="L15" s="3"/>
      <c r="M15" s="3"/>
    </row>
    <row r="16" ht="17" customHeight="1">
      <c r="A16" t="s" s="2">
        <v>143</v>
      </c>
      <c r="B16" t="s" s="2">
        <v>124</v>
      </c>
      <c r="C16" t="s" s="2">
        <v>66</v>
      </c>
      <c r="D16" t="s" s="2">
        <v>90</v>
      </c>
      <c r="E16" t="s" s="2">
        <v>122</v>
      </c>
      <c r="F16" s="2">
        <v>0</v>
      </c>
      <c r="G16" s="6"/>
      <c r="H16" s="3"/>
      <c r="I16" s="3"/>
      <c r="J16" s="3"/>
      <c r="K16" s="3"/>
      <c r="L16" s="3"/>
      <c r="M16" s="3"/>
    </row>
    <row r="17" ht="17" customHeight="1">
      <c r="A17" t="s" s="2">
        <v>143</v>
      </c>
      <c r="B17" t="s" s="2">
        <v>125</v>
      </c>
      <c r="C17" t="s" s="2">
        <v>66</v>
      </c>
      <c r="D17" t="s" s="2">
        <v>90</v>
      </c>
      <c r="E17" t="s" s="2">
        <v>122</v>
      </c>
      <c r="F17" s="2">
        <v>0</v>
      </c>
      <c r="G17" s="6"/>
      <c r="H17" s="3"/>
      <c r="I17" s="3"/>
      <c r="J17" s="3"/>
      <c r="K17" s="3"/>
      <c r="L17" s="3"/>
      <c r="M17" s="3"/>
    </row>
    <row r="18" ht="17" customHeight="1">
      <c r="A18" t="s" s="2">
        <v>143</v>
      </c>
      <c r="B18" t="s" s="2">
        <v>126</v>
      </c>
      <c r="C18" t="s" s="2">
        <v>66</v>
      </c>
      <c r="D18" t="s" s="2">
        <v>90</v>
      </c>
      <c r="E18" t="s" s="2">
        <v>122</v>
      </c>
      <c r="F18" s="2">
        <v>0</v>
      </c>
      <c r="G18" s="6"/>
      <c r="H18" s="3"/>
      <c r="I18" s="3"/>
      <c r="J18" s="3"/>
      <c r="K18" s="3"/>
      <c r="L18" s="3"/>
      <c r="M18" s="3"/>
    </row>
    <row r="19" ht="17" customHeight="1">
      <c r="A19" t="s" s="2">
        <v>143</v>
      </c>
      <c r="B19" t="s" s="2">
        <v>127</v>
      </c>
      <c r="C19" t="s" s="2">
        <v>66</v>
      </c>
      <c r="D19" t="s" s="2">
        <v>90</v>
      </c>
      <c r="E19" t="s" s="2">
        <v>122</v>
      </c>
      <c r="F19" s="2">
        <v>0</v>
      </c>
      <c r="G19" s="6"/>
      <c r="H19" s="3"/>
      <c r="I19" s="3"/>
      <c r="J19" s="3"/>
      <c r="K19" s="3"/>
      <c r="L19" s="3"/>
      <c r="M19" s="3"/>
    </row>
    <row r="20" ht="17" customHeight="1">
      <c r="A20" t="s" s="2">
        <v>143</v>
      </c>
      <c r="B20" t="s" s="2">
        <v>128</v>
      </c>
      <c r="C20" t="s" s="2">
        <v>66</v>
      </c>
      <c r="D20" t="s" s="2">
        <v>90</v>
      </c>
      <c r="E20" t="s" s="2">
        <v>122</v>
      </c>
      <c r="F20" s="2">
        <v>0</v>
      </c>
      <c r="G20" s="6"/>
      <c r="H20" s="6"/>
      <c r="I20" s="6"/>
      <c r="J20" s="6"/>
      <c r="K20" s="6"/>
      <c r="L20" s="6"/>
      <c r="M20" s="6"/>
    </row>
    <row r="21" ht="17" customHeight="1">
      <c r="A21" t="s" s="2">
        <v>143</v>
      </c>
      <c r="B21" t="s" s="2">
        <v>129</v>
      </c>
      <c r="C21" t="s" s="2">
        <v>66</v>
      </c>
      <c r="D21" t="s" s="2">
        <v>90</v>
      </c>
      <c r="E21" t="s" s="2">
        <v>122</v>
      </c>
      <c r="F21" s="2">
        <v>0</v>
      </c>
      <c r="G21" s="6"/>
      <c r="H21" s="6"/>
      <c r="I21" s="6"/>
      <c r="J21" s="6"/>
      <c r="K21" s="6"/>
      <c r="L21" s="6"/>
      <c r="M21" s="6"/>
    </row>
    <row r="22" ht="17" customHeight="1">
      <c r="A22" t="s" s="2">
        <v>143</v>
      </c>
      <c r="B22" t="s" s="2">
        <v>130</v>
      </c>
      <c r="C22" t="s" s="2">
        <v>66</v>
      </c>
      <c r="D22" t="s" s="2">
        <v>90</v>
      </c>
      <c r="E22" t="s" s="2">
        <v>122</v>
      </c>
      <c r="F22" s="2">
        <v>0</v>
      </c>
      <c r="G22" s="6"/>
      <c r="H22" s="6"/>
      <c r="I22" s="6"/>
      <c r="J22" s="6"/>
      <c r="K22" s="6"/>
      <c r="L22" s="6"/>
      <c r="M22" s="6"/>
    </row>
    <row r="23" ht="17" customHeight="1">
      <c r="A23" t="s" s="2">
        <v>143</v>
      </c>
      <c r="B23" t="s" s="2">
        <v>131</v>
      </c>
      <c r="C23" t="s" s="2">
        <v>66</v>
      </c>
      <c r="D23" t="s" s="2">
        <v>90</v>
      </c>
      <c r="E23" t="s" s="2">
        <v>122</v>
      </c>
      <c r="F23" s="2">
        <v>0</v>
      </c>
      <c r="G23" s="6"/>
      <c r="H23" s="6"/>
      <c r="I23" s="6"/>
      <c r="J23" s="6"/>
      <c r="K23" s="6"/>
      <c r="L23" s="6"/>
      <c r="M23" s="6"/>
    </row>
    <row r="24" ht="17" customHeight="1">
      <c r="A24" t="s" s="2">
        <v>143</v>
      </c>
      <c r="B24" t="s" s="2">
        <v>132</v>
      </c>
      <c r="C24" t="s" s="2">
        <v>66</v>
      </c>
      <c r="D24" t="s" s="2">
        <v>90</v>
      </c>
      <c r="E24" t="s" s="2">
        <v>122</v>
      </c>
      <c r="F24" s="2">
        <v>0</v>
      </c>
      <c r="G24" s="6"/>
      <c r="H24" s="6"/>
      <c r="I24" s="6"/>
      <c r="J24" s="6"/>
      <c r="K24" s="6"/>
      <c r="L24" s="6"/>
      <c r="M24" s="6"/>
    </row>
    <row r="25" ht="17" customHeight="1">
      <c r="A25" t="s" s="2">
        <v>143</v>
      </c>
      <c r="B25" t="s" s="2">
        <v>133</v>
      </c>
      <c r="C25" t="s" s="2">
        <v>66</v>
      </c>
      <c r="D25" t="s" s="2">
        <v>90</v>
      </c>
      <c r="E25" t="s" s="2">
        <v>122</v>
      </c>
      <c r="F25" s="2">
        <v>0</v>
      </c>
      <c r="G25" s="6"/>
      <c r="H25" s="6"/>
      <c r="I25" s="6"/>
      <c r="J25" s="6"/>
      <c r="K25" s="6"/>
      <c r="L25" s="6"/>
      <c r="M25" s="6"/>
    </row>
    <row r="26" ht="17" customHeight="1">
      <c r="A26" t="s" s="2">
        <v>143</v>
      </c>
      <c r="B26" t="s" s="2">
        <v>121</v>
      </c>
      <c r="C26" t="s" s="2">
        <v>66</v>
      </c>
      <c r="D26" t="s" s="2">
        <v>90</v>
      </c>
      <c r="E26" t="s" s="2">
        <v>68</v>
      </c>
      <c r="F26" s="2">
        <v>0</v>
      </c>
      <c r="G26" s="6"/>
      <c r="H26" s="6"/>
      <c r="I26" s="6"/>
      <c r="J26" s="6"/>
      <c r="K26" s="6"/>
      <c r="L26" s="6"/>
      <c r="M26" s="6"/>
    </row>
    <row r="27" ht="17" customHeight="1">
      <c r="A27" t="s" s="2">
        <v>143</v>
      </c>
      <c r="B27" t="s" s="2">
        <v>123</v>
      </c>
      <c r="C27" t="s" s="2">
        <v>66</v>
      </c>
      <c r="D27" t="s" s="2">
        <v>90</v>
      </c>
      <c r="E27" t="s" s="2">
        <v>68</v>
      </c>
      <c r="F27" s="2">
        <v>0</v>
      </c>
      <c r="G27" s="6"/>
      <c r="H27" s="6"/>
      <c r="I27" s="6"/>
      <c r="J27" s="6"/>
      <c r="K27" s="6"/>
      <c r="L27" s="6"/>
      <c r="M27" s="6"/>
    </row>
    <row r="28" ht="17" customHeight="1">
      <c r="A28" t="s" s="2">
        <v>143</v>
      </c>
      <c r="B28" t="s" s="2">
        <v>124</v>
      </c>
      <c r="C28" t="s" s="2">
        <v>66</v>
      </c>
      <c r="D28" t="s" s="2">
        <v>90</v>
      </c>
      <c r="E28" t="s" s="2">
        <v>68</v>
      </c>
      <c r="F28" s="2">
        <v>0</v>
      </c>
      <c r="G28" s="6"/>
      <c r="H28" s="6"/>
      <c r="I28" s="6"/>
      <c r="J28" s="6"/>
      <c r="K28" s="6"/>
      <c r="L28" s="6"/>
      <c r="M28" s="6"/>
    </row>
    <row r="29" ht="17" customHeight="1">
      <c r="A29" t="s" s="2">
        <v>143</v>
      </c>
      <c r="B29" t="s" s="2">
        <v>125</v>
      </c>
      <c r="C29" t="s" s="2">
        <v>66</v>
      </c>
      <c r="D29" t="s" s="2">
        <v>90</v>
      </c>
      <c r="E29" t="s" s="2">
        <v>68</v>
      </c>
      <c r="F29" s="2">
        <v>0</v>
      </c>
      <c r="G29" s="6"/>
      <c r="H29" s="6"/>
      <c r="I29" s="6"/>
      <c r="J29" s="6"/>
      <c r="K29" s="6"/>
      <c r="L29" s="6"/>
      <c r="M29" s="6"/>
    </row>
    <row r="30" ht="17" customHeight="1">
      <c r="A30" t="s" s="2">
        <v>143</v>
      </c>
      <c r="B30" t="s" s="2">
        <v>126</v>
      </c>
      <c r="C30" t="s" s="2">
        <v>66</v>
      </c>
      <c r="D30" t="s" s="2">
        <v>90</v>
      </c>
      <c r="E30" t="s" s="2">
        <v>68</v>
      </c>
      <c r="F30" s="2">
        <v>0</v>
      </c>
      <c r="G30" s="6"/>
      <c r="H30" s="6"/>
      <c r="I30" s="6"/>
      <c r="J30" s="6"/>
      <c r="K30" s="6"/>
      <c r="L30" s="6"/>
      <c r="M30" s="6"/>
    </row>
    <row r="31" ht="17" customHeight="1">
      <c r="A31" t="s" s="2">
        <v>143</v>
      </c>
      <c r="B31" t="s" s="2">
        <v>127</v>
      </c>
      <c r="C31" t="s" s="2">
        <v>66</v>
      </c>
      <c r="D31" t="s" s="2">
        <v>90</v>
      </c>
      <c r="E31" t="s" s="2">
        <v>68</v>
      </c>
      <c r="F31" s="2">
        <v>0</v>
      </c>
      <c r="G31" s="6"/>
      <c r="H31" s="6"/>
      <c r="I31" s="6"/>
      <c r="J31" s="6"/>
      <c r="K31" s="6"/>
      <c r="L31" s="6"/>
      <c r="M31" s="6"/>
    </row>
    <row r="32" ht="17" customHeight="1">
      <c r="A32" t="s" s="2">
        <v>143</v>
      </c>
      <c r="B32" t="s" s="2">
        <v>128</v>
      </c>
      <c r="C32" t="s" s="2">
        <v>66</v>
      </c>
      <c r="D32" t="s" s="2">
        <v>90</v>
      </c>
      <c r="E32" t="s" s="2">
        <v>68</v>
      </c>
      <c r="F32" s="2">
        <v>0</v>
      </c>
      <c r="G32" s="6"/>
      <c r="H32" s="6"/>
      <c r="I32" s="6"/>
      <c r="J32" s="6"/>
      <c r="K32" s="6"/>
      <c r="L32" s="6"/>
      <c r="M32" s="6"/>
    </row>
    <row r="33" ht="17" customHeight="1">
      <c r="A33" t="s" s="2">
        <v>143</v>
      </c>
      <c r="B33" t="s" s="2">
        <v>129</v>
      </c>
      <c r="C33" t="s" s="2">
        <v>66</v>
      </c>
      <c r="D33" t="s" s="2">
        <v>90</v>
      </c>
      <c r="E33" t="s" s="2">
        <v>68</v>
      </c>
      <c r="F33" s="2">
        <v>0</v>
      </c>
      <c r="G33" s="6"/>
      <c r="H33" s="6"/>
      <c r="I33" s="6"/>
      <c r="J33" s="6"/>
      <c r="K33" s="6"/>
      <c r="L33" s="6"/>
      <c r="M33" s="6"/>
    </row>
    <row r="34" ht="17" customHeight="1">
      <c r="A34" t="s" s="2">
        <v>143</v>
      </c>
      <c r="B34" t="s" s="2">
        <v>130</v>
      </c>
      <c r="C34" t="s" s="2">
        <v>66</v>
      </c>
      <c r="D34" t="s" s="2">
        <v>90</v>
      </c>
      <c r="E34" t="s" s="2">
        <v>68</v>
      </c>
      <c r="F34" s="2">
        <v>0</v>
      </c>
      <c r="G34" s="6"/>
      <c r="H34" s="6"/>
      <c r="I34" s="6"/>
      <c r="J34" s="6"/>
      <c r="K34" s="6"/>
      <c r="L34" s="6"/>
      <c r="M34" s="6"/>
    </row>
    <row r="35" ht="17" customHeight="1">
      <c r="A35" t="s" s="2">
        <v>143</v>
      </c>
      <c r="B35" t="s" s="2">
        <v>131</v>
      </c>
      <c r="C35" t="s" s="2">
        <v>66</v>
      </c>
      <c r="D35" t="s" s="2">
        <v>90</v>
      </c>
      <c r="E35" t="s" s="2">
        <v>68</v>
      </c>
      <c r="F35" s="2">
        <v>0</v>
      </c>
      <c r="G35" s="6"/>
      <c r="H35" s="6"/>
      <c r="I35" s="6"/>
      <c r="J35" s="6"/>
      <c r="K35" s="6"/>
      <c r="L35" s="6"/>
      <c r="M35" s="6"/>
    </row>
    <row r="36" ht="17" customHeight="1">
      <c r="A36" t="s" s="2">
        <v>143</v>
      </c>
      <c r="B36" t="s" s="2">
        <v>132</v>
      </c>
      <c r="C36" t="s" s="2">
        <v>66</v>
      </c>
      <c r="D36" t="s" s="2">
        <v>90</v>
      </c>
      <c r="E36" t="s" s="2">
        <v>68</v>
      </c>
      <c r="F36" s="2">
        <v>0</v>
      </c>
      <c r="G36" s="6"/>
      <c r="H36" s="6"/>
      <c r="I36" s="6"/>
      <c r="J36" s="6"/>
      <c r="K36" s="6"/>
      <c r="L36" s="6"/>
      <c r="M36" s="6"/>
    </row>
    <row r="37" ht="17" customHeight="1">
      <c r="A37" t="s" s="2">
        <v>143</v>
      </c>
      <c r="B37" t="s" s="2">
        <v>133</v>
      </c>
      <c r="C37" t="s" s="2">
        <v>66</v>
      </c>
      <c r="D37" t="s" s="2">
        <v>90</v>
      </c>
      <c r="E37" t="s" s="2">
        <v>68</v>
      </c>
      <c r="F37" s="2">
        <v>0</v>
      </c>
      <c r="G37" s="6"/>
      <c r="H37" s="6"/>
      <c r="I37" s="6"/>
      <c r="J37" s="6"/>
      <c r="K37" s="6"/>
      <c r="L37" s="6"/>
      <c r="M37" s="6"/>
    </row>
    <row r="38" ht="17" customHeight="1">
      <c r="A38" t="s" s="2">
        <v>143</v>
      </c>
      <c r="B38" t="s" s="2">
        <v>121</v>
      </c>
      <c r="C38" t="s" s="2">
        <v>66</v>
      </c>
      <c r="D38" t="s" s="2">
        <v>122</v>
      </c>
      <c r="E38" t="s" s="2">
        <v>90</v>
      </c>
      <c r="F38" s="2">
        <v>0</v>
      </c>
      <c r="G38" s="3"/>
      <c r="H38" s="3"/>
      <c r="I38" s="3"/>
      <c r="J38" s="3"/>
      <c r="K38" s="3"/>
      <c r="L38" s="3"/>
      <c r="M38" s="3"/>
    </row>
    <row r="39" ht="17" customHeight="1">
      <c r="A39" t="s" s="2">
        <v>143</v>
      </c>
      <c r="B39" t="s" s="2">
        <v>123</v>
      </c>
      <c r="C39" t="s" s="2">
        <v>66</v>
      </c>
      <c r="D39" t="s" s="2">
        <v>122</v>
      </c>
      <c r="E39" t="s" s="2">
        <v>90</v>
      </c>
      <c r="F39" s="2">
        <v>0</v>
      </c>
      <c r="G39" s="3"/>
      <c r="H39" s="3"/>
      <c r="I39" s="3"/>
      <c r="J39" s="3"/>
      <c r="K39" s="3"/>
      <c r="L39" s="3"/>
      <c r="M39" s="3"/>
    </row>
    <row r="40" ht="17" customHeight="1">
      <c r="A40" t="s" s="2">
        <v>143</v>
      </c>
      <c r="B40" t="s" s="2">
        <v>124</v>
      </c>
      <c r="C40" t="s" s="2">
        <v>66</v>
      </c>
      <c r="D40" t="s" s="2">
        <v>122</v>
      </c>
      <c r="E40" t="s" s="2">
        <v>90</v>
      </c>
      <c r="F40" s="2">
        <v>0</v>
      </c>
      <c r="G40" s="3"/>
      <c r="H40" s="3"/>
      <c r="I40" s="3"/>
      <c r="J40" s="3"/>
      <c r="K40" s="3"/>
      <c r="L40" s="3"/>
      <c r="M40" s="3"/>
    </row>
    <row r="41" ht="17" customHeight="1">
      <c r="A41" t="s" s="2">
        <v>143</v>
      </c>
      <c r="B41" t="s" s="2">
        <v>125</v>
      </c>
      <c r="C41" t="s" s="2">
        <v>66</v>
      </c>
      <c r="D41" t="s" s="2">
        <v>122</v>
      </c>
      <c r="E41" t="s" s="2">
        <v>90</v>
      </c>
      <c r="F41" s="2">
        <v>0</v>
      </c>
      <c r="G41" s="3"/>
      <c r="H41" s="3"/>
      <c r="I41" s="3"/>
      <c r="J41" s="3"/>
      <c r="K41" s="3"/>
      <c r="L41" s="3"/>
      <c r="M41" s="3"/>
    </row>
    <row r="42" ht="17" customHeight="1">
      <c r="A42" t="s" s="2">
        <v>143</v>
      </c>
      <c r="B42" t="s" s="2">
        <v>126</v>
      </c>
      <c r="C42" t="s" s="2">
        <v>66</v>
      </c>
      <c r="D42" t="s" s="2">
        <v>122</v>
      </c>
      <c r="E42" t="s" s="2">
        <v>90</v>
      </c>
      <c r="F42" s="2">
        <v>0</v>
      </c>
      <c r="G42" s="3"/>
      <c r="H42" s="3"/>
      <c r="I42" s="3"/>
      <c r="J42" s="3"/>
      <c r="K42" s="3"/>
      <c r="L42" s="3"/>
      <c r="M42" s="3"/>
    </row>
    <row r="43" ht="17" customHeight="1">
      <c r="A43" t="s" s="2">
        <v>143</v>
      </c>
      <c r="B43" t="s" s="2">
        <v>127</v>
      </c>
      <c r="C43" t="s" s="2">
        <v>66</v>
      </c>
      <c r="D43" t="s" s="2">
        <v>122</v>
      </c>
      <c r="E43" t="s" s="2">
        <v>90</v>
      </c>
      <c r="F43" s="2">
        <v>0</v>
      </c>
      <c r="G43" s="3"/>
      <c r="H43" s="3"/>
      <c r="I43" s="3"/>
      <c r="J43" s="3"/>
      <c r="K43" s="3"/>
      <c r="L43" s="3"/>
      <c r="M43" s="3"/>
    </row>
    <row r="44" ht="17" customHeight="1">
      <c r="A44" t="s" s="2">
        <v>143</v>
      </c>
      <c r="B44" t="s" s="2">
        <v>128</v>
      </c>
      <c r="C44" t="s" s="2">
        <v>66</v>
      </c>
      <c r="D44" t="s" s="2">
        <v>122</v>
      </c>
      <c r="E44" t="s" s="2">
        <v>90</v>
      </c>
      <c r="F44" s="2">
        <v>0</v>
      </c>
      <c r="G44" s="3"/>
      <c r="H44" s="3"/>
      <c r="I44" s="3"/>
      <c r="J44" s="3"/>
      <c r="K44" s="3"/>
      <c r="L44" s="3"/>
      <c r="M44" s="3"/>
    </row>
    <row r="45" ht="17" customHeight="1">
      <c r="A45" t="s" s="2">
        <v>143</v>
      </c>
      <c r="B45" t="s" s="2">
        <v>129</v>
      </c>
      <c r="C45" t="s" s="2">
        <v>66</v>
      </c>
      <c r="D45" t="s" s="2">
        <v>122</v>
      </c>
      <c r="E45" t="s" s="2">
        <v>90</v>
      </c>
      <c r="F45" s="2">
        <v>0</v>
      </c>
      <c r="G45" s="3"/>
      <c r="H45" s="3"/>
      <c r="I45" s="3"/>
      <c r="J45" s="3"/>
      <c r="K45" s="3"/>
      <c r="L45" s="3"/>
      <c r="M45" s="3"/>
    </row>
    <row r="46" ht="17" customHeight="1">
      <c r="A46" t="s" s="2">
        <v>143</v>
      </c>
      <c r="B46" t="s" s="2">
        <v>130</v>
      </c>
      <c r="C46" t="s" s="2">
        <v>66</v>
      </c>
      <c r="D46" t="s" s="2">
        <v>122</v>
      </c>
      <c r="E46" t="s" s="2">
        <v>90</v>
      </c>
      <c r="F46" s="2">
        <v>0</v>
      </c>
      <c r="G46" s="3"/>
      <c r="H46" s="3"/>
      <c r="I46" s="3"/>
      <c r="J46" s="3"/>
      <c r="K46" s="3"/>
      <c r="L46" s="3"/>
      <c r="M46" s="3"/>
    </row>
    <row r="47" ht="17" customHeight="1">
      <c r="A47" t="s" s="2">
        <v>143</v>
      </c>
      <c r="B47" t="s" s="2">
        <v>131</v>
      </c>
      <c r="C47" t="s" s="2">
        <v>66</v>
      </c>
      <c r="D47" t="s" s="2">
        <v>122</v>
      </c>
      <c r="E47" t="s" s="2">
        <v>90</v>
      </c>
      <c r="F47" s="2">
        <v>0</v>
      </c>
      <c r="G47" s="3"/>
      <c r="H47" s="3"/>
      <c r="I47" s="3"/>
      <c r="J47" s="3"/>
      <c r="K47" s="3"/>
      <c r="L47" s="3"/>
      <c r="M47" s="3"/>
    </row>
    <row r="48" ht="17" customHeight="1">
      <c r="A48" t="s" s="2">
        <v>143</v>
      </c>
      <c r="B48" t="s" s="2">
        <v>132</v>
      </c>
      <c r="C48" t="s" s="2">
        <v>66</v>
      </c>
      <c r="D48" t="s" s="2">
        <v>122</v>
      </c>
      <c r="E48" t="s" s="2">
        <v>90</v>
      </c>
      <c r="F48" s="2">
        <v>0</v>
      </c>
      <c r="G48" s="3"/>
      <c r="H48" s="3"/>
      <c r="I48" s="3"/>
      <c r="J48" s="3"/>
      <c r="K48" s="3"/>
      <c r="L48" s="3"/>
      <c r="M48" s="3"/>
    </row>
    <row r="49" ht="17" customHeight="1">
      <c r="A49" t="s" s="2">
        <v>143</v>
      </c>
      <c r="B49" t="s" s="2">
        <v>133</v>
      </c>
      <c r="C49" t="s" s="2">
        <v>66</v>
      </c>
      <c r="D49" t="s" s="2">
        <v>122</v>
      </c>
      <c r="E49" t="s" s="2">
        <v>90</v>
      </c>
      <c r="F49" s="2">
        <v>0</v>
      </c>
      <c r="G49" s="3"/>
      <c r="H49" s="3"/>
      <c r="I49" s="3"/>
      <c r="J49" s="3"/>
      <c r="K49" s="3"/>
      <c r="L49" s="3"/>
      <c r="M49" s="3"/>
    </row>
    <row r="50" ht="17" customHeight="1">
      <c r="A50" t="s" s="2">
        <v>143</v>
      </c>
      <c r="B50" t="s" s="2">
        <v>121</v>
      </c>
      <c r="C50" t="s" s="2">
        <v>66</v>
      </c>
      <c r="D50" t="s" s="2">
        <v>122</v>
      </c>
      <c r="E50" t="s" s="2">
        <v>122</v>
      </c>
      <c r="F50" s="2">
        <v>0</v>
      </c>
      <c r="G50" s="3"/>
      <c r="H50" s="3"/>
      <c r="I50" s="3"/>
      <c r="J50" s="3"/>
      <c r="K50" s="3"/>
      <c r="L50" s="3"/>
      <c r="M50" s="3"/>
    </row>
    <row r="51" ht="17" customHeight="1">
      <c r="A51" t="s" s="2">
        <v>143</v>
      </c>
      <c r="B51" t="s" s="2">
        <v>123</v>
      </c>
      <c r="C51" t="s" s="2">
        <v>66</v>
      </c>
      <c r="D51" t="s" s="2">
        <v>122</v>
      </c>
      <c r="E51" t="s" s="2">
        <v>122</v>
      </c>
      <c r="F51" s="2">
        <v>0</v>
      </c>
      <c r="G51" s="3"/>
      <c r="H51" s="3"/>
      <c r="I51" s="3"/>
      <c r="J51" s="3"/>
      <c r="K51" s="3"/>
      <c r="L51" s="3"/>
      <c r="M51" s="3"/>
    </row>
    <row r="52" ht="17" customHeight="1">
      <c r="A52" t="s" s="2">
        <v>143</v>
      </c>
      <c r="B52" t="s" s="2">
        <v>124</v>
      </c>
      <c r="C52" t="s" s="2">
        <v>66</v>
      </c>
      <c r="D52" t="s" s="2">
        <v>122</v>
      </c>
      <c r="E52" t="s" s="2">
        <v>122</v>
      </c>
      <c r="F52" s="2">
        <v>0</v>
      </c>
      <c r="G52" s="3"/>
      <c r="H52" s="3"/>
      <c r="I52" s="3"/>
      <c r="J52" s="3"/>
      <c r="K52" s="3"/>
      <c r="L52" s="3"/>
      <c r="M52" s="3"/>
    </row>
    <row r="53" ht="17" customHeight="1">
      <c r="A53" t="s" s="2">
        <v>143</v>
      </c>
      <c r="B53" t="s" s="2">
        <v>125</v>
      </c>
      <c r="C53" t="s" s="2">
        <v>66</v>
      </c>
      <c r="D53" t="s" s="2">
        <v>122</v>
      </c>
      <c r="E53" t="s" s="2">
        <v>122</v>
      </c>
      <c r="F53" s="2">
        <v>0</v>
      </c>
      <c r="G53" s="3"/>
      <c r="H53" s="3"/>
      <c r="I53" s="3"/>
      <c r="J53" s="3"/>
      <c r="K53" s="3"/>
      <c r="L53" s="3"/>
      <c r="M53" s="3"/>
    </row>
    <row r="54" ht="17" customHeight="1">
      <c r="A54" t="s" s="2">
        <v>143</v>
      </c>
      <c r="B54" t="s" s="2">
        <v>126</v>
      </c>
      <c r="C54" t="s" s="2">
        <v>66</v>
      </c>
      <c r="D54" t="s" s="2">
        <v>122</v>
      </c>
      <c r="E54" t="s" s="2">
        <v>122</v>
      </c>
      <c r="F54" s="2">
        <v>0</v>
      </c>
      <c r="G54" s="3"/>
      <c r="H54" s="3"/>
      <c r="I54" s="3"/>
      <c r="J54" s="3"/>
      <c r="K54" s="3"/>
      <c r="L54" s="3"/>
      <c r="M54" s="3"/>
    </row>
    <row r="55" ht="17" customHeight="1">
      <c r="A55" t="s" s="2">
        <v>143</v>
      </c>
      <c r="B55" t="s" s="2">
        <v>127</v>
      </c>
      <c r="C55" t="s" s="2">
        <v>66</v>
      </c>
      <c r="D55" t="s" s="2">
        <v>122</v>
      </c>
      <c r="E55" t="s" s="2">
        <v>122</v>
      </c>
      <c r="F55" s="2">
        <v>0</v>
      </c>
      <c r="G55" s="3"/>
      <c r="H55" s="3"/>
      <c r="I55" s="3"/>
      <c r="J55" s="3"/>
      <c r="K55" s="3"/>
      <c r="L55" s="3"/>
      <c r="M55" s="3"/>
    </row>
    <row r="56" ht="17" customHeight="1">
      <c r="A56" t="s" s="2">
        <v>143</v>
      </c>
      <c r="B56" t="s" s="2">
        <v>128</v>
      </c>
      <c r="C56" t="s" s="2">
        <v>66</v>
      </c>
      <c r="D56" t="s" s="2">
        <v>122</v>
      </c>
      <c r="E56" t="s" s="2">
        <v>122</v>
      </c>
      <c r="F56" s="2">
        <v>0</v>
      </c>
      <c r="G56" s="3"/>
      <c r="H56" s="3"/>
      <c r="I56" s="3"/>
      <c r="J56" s="3"/>
      <c r="K56" s="3"/>
      <c r="L56" s="3"/>
      <c r="M56" s="3"/>
    </row>
    <row r="57" ht="17" customHeight="1">
      <c r="A57" t="s" s="2">
        <v>143</v>
      </c>
      <c r="B57" t="s" s="2">
        <v>129</v>
      </c>
      <c r="C57" t="s" s="2">
        <v>66</v>
      </c>
      <c r="D57" t="s" s="2">
        <v>122</v>
      </c>
      <c r="E57" t="s" s="2">
        <v>122</v>
      </c>
      <c r="F57" s="2">
        <v>0</v>
      </c>
      <c r="G57" s="3"/>
      <c r="H57" s="3"/>
      <c r="I57" s="3"/>
      <c r="J57" s="3"/>
      <c r="K57" s="3"/>
      <c r="L57" s="3"/>
      <c r="M57" s="3"/>
    </row>
    <row r="58" ht="17" customHeight="1">
      <c r="A58" t="s" s="2">
        <v>143</v>
      </c>
      <c r="B58" t="s" s="2">
        <v>130</v>
      </c>
      <c r="C58" t="s" s="2">
        <v>66</v>
      </c>
      <c r="D58" t="s" s="2">
        <v>122</v>
      </c>
      <c r="E58" t="s" s="2">
        <v>122</v>
      </c>
      <c r="F58" s="2">
        <v>0</v>
      </c>
      <c r="G58" s="3"/>
      <c r="H58" s="3"/>
      <c r="I58" s="3"/>
      <c r="J58" s="3"/>
      <c r="K58" s="3"/>
      <c r="L58" s="3"/>
      <c r="M58" s="3"/>
    </row>
    <row r="59" ht="17" customHeight="1">
      <c r="A59" t="s" s="2">
        <v>143</v>
      </c>
      <c r="B59" t="s" s="2">
        <v>131</v>
      </c>
      <c r="C59" t="s" s="2">
        <v>66</v>
      </c>
      <c r="D59" t="s" s="2">
        <v>122</v>
      </c>
      <c r="E59" t="s" s="2">
        <v>122</v>
      </c>
      <c r="F59" s="2">
        <v>0</v>
      </c>
      <c r="G59" s="3"/>
      <c r="H59" s="3"/>
      <c r="I59" s="3"/>
      <c r="J59" s="3"/>
      <c r="K59" s="3"/>
      <c r="L59" s="3"/>
      <c r="M59" s="3"/>
    </row>
    <row r="60" ht="17" customHeight="1">
      <c r="A60" t="s" s="2">
        <v>143</v>
      </c>
      <c r="B60" t="s" s="2">
        <v>132</v>
      </c>
      <c r="C60" t="s" s="2">
        <v>66</v>
      </c>
      <c r="D60" t="s" s="2">
        <v>122</v>
      </c>
      <c r="E60" t="s" s="2">
        <v>122</v>
      </c>
      <c r="F60" s="2">
        <v>0</v>
      </c>
      <c r="G60" s="3"/>
      <c r="H60" s="3"/>
      <c r="I60" s="3"/>
      <c r="J60" s="3"/>
      <c r="K60" s="3"/>
      <c r="L60" s="3"/>
      <c r="M60" s="3"/>
    </row>
    <row r="61" ht="17" customHeight="1">
      <c r="A61" t="s" s="2">
        <v>143</v>
      </c>
      <c r="B61" t="s" s="2">
        <v>133</v>
      </c>
      <c r="C61" t="s" s="2">
        <v>66</v>
      </c>
      <c r="D61" t="s" s="2">
        <v>122</v>
      </c>
      <c r="E61" t="s" s="2">
        <v>122</v>
      </c>
      <c r="F61" s="2">
        <v>0</v>
      </c>
      <c r="G61" s="3"/>
      <c r="H61" s="3"/>
      <c r="I61" s="3"/>
      <c r="J61" s="3"/>
      <c r="K61" s="3"/>
      <c r="L61" s="3"/>
      <c r="M61" s="3"/>
    </row>
    <row r="62" ht="17" customHeight="1">
      <c r="A62" t="s" s="2">
        <v>143</v>
      </c>
      <c r="B62" t="s" s="2">
        <v>121</v>
      </c>
      <c r="C62" t="s" s="2">
        <v>66</v>
      </c>
      <c r="D62" t="s" s="2">
        <v>122</v>
      </c>
      <c r="E62" t="s" s="2">
        <v>68</v>
      </c>
      <c r="F62" s="2">
        <v>0</v>
      </c>
      <c r="G62" s="3"/>
      <c r="H62" s="3"/>
      <c r="I62" s="3"/>
      <c r="J62" s="3"/>
      <c r="K62" s="3"/>
      <c r="L62" s="3"/>
      <c r="M62" s="3"/>
    </row>
    <row r="63" ht="17" customHeight="1">
      <c r="A63" t="s" s="2">
        <v>143</v>
      </c>
      <c r="B63" t="s" s="2">
        <v>123</v>
      </c>
      <c r="C63" t="s" s="2">
        <v>66</v>
      </c>
      <c r="D63" t="s" s="2">
        <v>122</v>
      </c>
      <c r="E63" t="s" s="2">
        <v>68</v>
      </c>
      <c r="F63" s="2">
        <v>0</v>
      </c>
      <c r="G63" s="3"/>
      <c r="H63" s="3"/>
      <c r="I63" s="3"/>
      <c r="J63" s="3"/>
      <c r="K63" s="3"/>
      <c r="L63" s="3"/>
      <c r="M63" s="3"/>
    </row>
    <row r="64" ht="17" customHeight="1">
      <c r="A64" t="s" s="2">
        <v>143</v>
      </c>
      <c r="B64" t="s" s="2">
        <v>124</v>
      </c>
      <c r="C64" t="s" s="2">
        <v>66</v>
      </c>
      <c r="D64" t="s" s="2">
        <v>122</v>
      </c>
      <c r="E64" t="s" s="2">
        <v>68</v>
      </c>
      <c r="F64" s="2">
        <v>0</v>
      </c>
      <c r="G64" s="3"/>
      <c r="H64" s="3"/>
      <c r="I64" s="3"/>
      <c r="J64" s="3"/>
      <c r="K64" s="3"/>
      <c r="L64" s="3"/>
      <c r="M64" s="3"/>
    </row>
    <row r="65" ht="17" customHeight="1">
      <c r="A65" t="s" s="2">
        <v>143</v>
      </c>
      <c r="B65" t="s" s="2">
        <v>125</v>
      </c>
      <c r="C65" t="s" s="2">
        <v>66</v>
      </c>
      <c r="D65" t="s" s="2">
        <v>122</v>
      </c>
      <c r="E65" t="s" s="2">
        <v>68</v>
      </c>
      <c r="F65" s="2">
        <v>0</v>
      </c>
      <c r="G65" s="3"/>
      <c r="H65" s="3"/>
      <c r="I65" s="3"/>
      <c r="J65" s="3"/>
      <c r="K65" s="3"/>
      <c r="L65" s="3"/>
      <c r="M65" s="3"/>
    </row>
    <row r="66" ht="17" customHeight="1">
      <c r="A66" t="s" s="2">
        <v>143</v>
      </c>
      <c r="B66" t="s" s="2">
        <v>126</v>
      </c>
      <c r="C66" t="s" s="2">
        <v>66</v>
      </c>
      <c r="D66" t="s" s="2">
        <v>122</v>
      </c>
      <c r="E66" t="s" s="2">
        <v>68</v>
      </c>
      <c r="F66" s="2">
        <v>0</v>
      </c>
      <c r="G66" s="3"/>
      <c r="H66" s="3"/>
      <c r="I66" s="3"/>
      <c r="J66" s="3"/>
      <c r="K66" s="3"/>
      <c r="L66" s="3"/>
      <c r="M66" s="3"/>
    </row>
    <row r="67" ht="17" customHeight="1">
      <c r="A67" t="s" s="2">
        <v>143</v>
      </c>
      <c r="B67" t="s" s="2">
        <v>127</v>
      </c>
      <c r="C67" t="s" s="2">
        <v>66</v>
      </c>
      <c r="D67" t="s" s="2">
        <v>122</v>
      </c>
      <c r="E67" t="s" s="2">
        <v>68</v>
      </c>
      <c r="F67" s="2">
        <v>0</v>
      </c>
      <c r="G67" s="3"/>
      <c r="H67" s="3"/>
      <c r="I67" s="3"/>
      <c r="J67" s="3"/>
      <c r="K67" s="3"/>
      <c r="L67" s="3"/>
      <c r="M67" s="3"/>
    </row>
    <row r="68" ht="17" customHeight="1">
      <c r="A68" t="s" s="2">
        <v>143</v>
      </c>
      <c r="B68" t="s" s="2">
        <v>128</v>
      </c>
      <c r="C68" t="s" s="2">
        <v>66</v>
      </c>
      <c r="D68" t="s" s="2">
        <v>122</v>
      </c>
      <c r="E68" t="s" s="2">
        <v>68</v>
      </c>
      <c r="F68" s="2">
        <v>0</v>
      </c>
      <c r="G68" s="3"/>
      <c r="H68" s="3"/>
      <c r="I68" s="3"/>
      <c r="J68" s="3"/>
      <c r="K68" s="3"/>
      <c r="L68" s="3"/>
      <c r="M68" s="3"/>
    </row>
    <row r="69" ht="17" customHeight="1">
      <c r="A69" t="s" s="2">
        <v>143</v>
      </c>
      <c r="B69" t="s" s="2">
        <v>129</v>
      </c>
      <c r="C69" t="s" s="2">
        <v>66</v>
      </c>
      <c r="D69" t="s" s="2">
        <v>122</v>
      </c>
      <c r="E69" t="s" s="2">
        <v>68</v>
      </c>
      <c r="F69" s="2">
        <v>0</v>
      </c>
      <c r="G69" s="3"/>
      <c r="H69" s="3"/>
      <c r="I69" s="3"/>
      <c r="J69" s="3"/>
      <c r="K69" s="3"/>
      <c r="L69" s="3"/>
      <c r="M69" s="3"/>
    </row>
    <row r="70" ht="17" customHeight="1">
      <c r="A70" t="s" s="2">
        <v>143</v>
      </c>
      <c r="B70" t="s" s="2">
        <v>130</v>
      </c>
      <c r="C70" t="s" s="2">
        <v>66</v>
      </c>
      <c r="D70" t="s" s="2">
        <v>122</v>
      </c>
      <c r="E70" t="s" s="2">
        <v>68</v>
      </c>
      <c r="F70" s="2">
        <v>0</v>
      </c>
      <c r="G70" s="3"/>
      <c r="H70" s="3"/>
      <c r="I70" s="3"/>
      <c r="J70" s="3"/>
      <c r="K70" s="3"/>
      <c r="L70" s="3"/>
      <c r="M70" s="3"/>
    </row>
    <row r="71" ht="17" customHeight="1">
      <c r="A71" t="s" s="2">
        <v>143</v>
      </c>
      <c r="B71" t="s" s="2">
        <v>131</v>
      </c>
      <c r="C71" t="s" s="2">
        <v>66</v>
      </c>
      <c r="D71" t="s" s="2">
        <v>122</v>
      </c>
      <c r="E71" t="s" s="2">
        <v>68</v>
      </c>
      <c r="F71" s="2">
        <v>0</v>
      </c>
      <c r="G71" s="3"/>
      <c r="H71" s="3"/>
      <c r="I71" s="3"/>
      <c r="J71" s="3"/>
      <c r="K71" s="3"/>
      <c r="L71" s="3"/>
      <c r="M71" s="3"/>
    </row>
    <row r="72" ht="17" customHeight="1">
      <c r="A72" t="s" s="2">
        <v>143</v>
      </c>
      <c r="B72" t="s" s="2">
        <v>132</v>
      </c>
      <c r="C72" t="s" s="2">
        <v>66</v>
      </c>
      <c r="D72" t="s" s="2">
        <v>122</v>
      </c>
      <c r="E72" t="s" s="2">
        <v>68</v>
      </c>
      <c r="F72" s="2">
        <v>0</v>
      </c>
      <c r="G72" s="3"/>
      <c r="H72" s="3"/>
      <c r="I72" s="3"/>
      <c r="J72" s="3"/>
      <c r="K72" s="3"/>
      <c r="L72" s="3"/>
      <c r="M72" s="3"/>
    </row>
    <row r="73" ht="17" customHeight="1">
      <c r="A73" t="s" s="2">
        <v>143</v>
      </c>
      <c r="B73" t="s" s="2">
        <v>133</v>
      </c>
      <c r="C73" t="s" s="2">
        <v>66</v>
      </c>
      <c r="D73" t="s" s="2">
        <v>122</v>
      </c>
      <c r="E73" t="s" s="2">
        <v>68</v>
      </c>
      <c r="F73" s="2">
        <v>0</v>
      </c>
      <c r="G73" s="3"/>
      <c r="H73" s="3"/>
      <c r="I73" s="3"/>
      <c r="J73" s="3"/>
      <c r="K73" s="3"/>
      <c r="L73" s="3"/>
      <c r="M73" s="3"/>
    </row>
    <row r="74" ht="17" customHeight="1">
      <c r="A74" t="s" s="2">
        <v>143</v>
      </c>
      <c r="B74" t="s" s="2">
        <v>121</v>
      </c>
      <c r="C74" t="s" s="2">
        <v>66</v>
      </c>
      <c r="D74" t="s" s="2">
        <v>68</v>
      </c>
      <c r="E74" t="s" s="2">
        <v>90</v>
      </c>
      <c r="F74" s="2">
        <v>0</v>
      </c>
      <c r="G74" s="3"/>
      <c r="H74" s="3"/>
      <c r="I74" s="3"/>
      <c r="J74" s="3"/>
      <c r="K74" s="3"/>
      <c r="L74" s="3"/>
      <c r="M74" s="3"/>
    </row>
    <row r="75" ht="17" customHeight="1">
      <c r="A75" t="s" s="2">
        <v>143</v>
      </c>
      <c r="B75" t="s" s="2">
        <v>123</v>
      </c>
      <c r="C75" t="s" s="2">
        <v>66</v>
      </c>
      <c r="D75" t="s" s="2">
        <v>68</v>
      </c>
      <c r="E75" t="s" s="2">
        <v>90</v>
      </c>
      <c r="F75" s="2">
        <v>0</v>
      </c>
      <c r="G75" s="3"/>
      <c r="H75" s="3"/>
      <c r="I75" s="3"/>
      <c r="J75" s="3"/>
      <c r="K75" s="3"/>
      <c r="L75" s="3"/>
      <c r="M75" s="3"/>
    </row>
    <row r="76" ht="17" customHeight="1">
      <c r="A76" t="s" s="2">
        <v>143</v>
      </c>
      <c r="B76" t="s" s="2">
        <v>124</v>
      </c>
      <c r="C76" t="s" s="2">
        <v>66</v>
      </c>
      <c r="D76" t="s" s="2">
        <v>68</v>
      </c>
      <c r="E76" t="s" s="2">
        <v>90</v>
      </c>
      <c r="F76" s="2">
        <v>0</v>
      </c>
      <c r="G76" s="3"/>
      <c r="H76" s="3"/>
      <c r="I76" s="3"/>
      <c r="J76" s="3"/>
      <c r="K76" s="3"/>
      <c r="L76" s="3"/>
      <c r="M76" s="3"/>
    </row>
    <row r="77" ht="17" customHeight="1">
      <c r="A77" t="s" s="2">
        <v>143</v>
      </c>
      <c r="B77" t="s" s="2">
        <v>125</v>
      </c>
      <c r="C77" t="s" s="2">
        <v>66</v>
      </c>
      <c r="D77" t="s" s="2">
        <v>68</v>
      </c>
      <c r="E77" t="s" s="2">
        <v>90</v>
      </c>
      <c r="F77" s="2">
        <v>0</v>
      </c>
      <c r="G77" s="3"/>
      <c r="H77" s="3"/>
      <c r="I77" s="3"/>
      <c r="J77" s="3"/>
      <c r="K77" s="3"/>
      <c r="L77" s="3"/>
      <c r="M77" s="3"/>
    </row>
    <row r="78" ht="17" customHeight="1">
      <c r="A78" t="s" s="2">
        <v>143</v>
      </c>
      <c r="B78" t="s" s="2">
        <v>126</v>
      </c>
      <c r="C78" t="s" s="2">
        <v>66</v>
      </c>
      <c r="D78" t="s" s="2">
        <v>68</v>
      </c>
      <c r="E78" t="s" s="2">
        <v>90</v>
      </c>
      <c r="F78" s="2">
        <v>0</v>
      </c>
      <c r="G78" s="3"/>
      <c r="H78" s="3"/>
      <c r="I78" s="3"/>
      <c r="J78" s="3"/>
      <c r="K78" s="3"/>
      <c r="L78" s="3"/>
      <c r="M78" s="3"/>
    </row>
    <row r="79" ht="17" customHeight="1">
      <c r="A79" t="s" s="2">
        <v>143</v>
      </c>
      <c r="B79" t="s" s="2">
        <v>127</v>
      </c>
      <c r="C79" t="s" s="2">
        <v>66</v>
      </c>
      <c r="D79" t="s" s="2">
        <v>68</v>
      </c>
      <c r="E79" t="s" s="2">
        <v>90</v>
      </c>
      <c r="F79" s="2">
        <v>0</v>
      </c>
      <c r="G79" s="3"/>
      <c r="H79" s="3"/>
      <c r="I79" s="3"/>
      <c r="J79" s="3"/>
      <c r="K79" s="3"/>
      <c r="L79" s="3"/>
      <c r="M79" s="3"/>
    </row>
    <row r="80" ht="17" customHeight="1">
      <c r="A80" t="s" s="2">
        <v>143</v>
      </c>
      <c r="B80" t="s" s="2">
        <v>128</v>
      </c>
      <c r="C80" t="s" s="2">
        <v>66</v>
      </c>
      <c r="D80" t="s" s="2">
        <v>68</v>
      </c>
      <c r="E80" t="s" s="2">
        <v>90</v>
      </c>
      <c r="F80" s="2">
        <v>0</v>
      </c>
      <c r="G80" s="3"/>
      <c r="H80" s="3"/>
      <c r="I80" s="3"/>
      <c r="J80" s="3"/>
      <c r="K80" s="3"/>
      <c r="L80" s="3"/>
      <c r="M80" s="3"/>
    </row>
    <row r="81" ht="17" customHeight="1">
      <c r="A81" t="s" s="2">
        <v>143</v>
      </c>
      <c r="B81" t="s" s="2">
        <v>129</v>
      </c>
      <c r="C81" t="s" s="2">
        <v>66</v>
      </c>
      <c r="D81" t="s" s="2">
        <v>68</v>
      </c>
      <c r="E81" t="s" s="2">
        <v>90</v>
      </c>
      <c r="F81" s="2">
        <v>0</v>
      </c>
      <c r="G81" s="3"/>
      <c r="H81" s="3"/>
      <c r="I81" s="3"/>
      <c r="J81" s="3"/>
      <c r="K81" s="3"/>
      <c r="L81" s="3"/>
      <c r="M81" s="3"/>
    </row>
    <row r="82" ht="17" customHeight="1">
      <c r="A82" t="s" s="2">
        <v>143</v>
      </c>
      <c r="B82" t="s" s="2">
        <v>130</v>
      </c>
      <c r="C82" t="s" s="2">
        <v>66</v>
      </c>
      <c r="D82" t="s" s="2">
        <v>68</v>
      </c>
      <c r="E82" t="s" s="2">
        <v>90</v>
      </c>
      <c r="F82" s="2">
        <v>0</v>
      </c>
      <c r="G82" s="3"/>
      <c r="H82" s="3"/>
      <c r="I82" s="3"/>
      <c r="J82" s="3"/>
      <c r="K82" s="3"/>
      <c r="L82" s="3"/>
      <c r="M82" s="3"/>
    </row>
    <row r="83" ht="17" customHeight="1">
      <c r="A83" t="s" s="2">
        <v>143</v>
      </c>
      <c r="B83" t="s" s="2">
        <v>131</v>
      </c>
      <c r="C83" t="s" s="2">
        <v>66</v>
      </c>
      <c r="D83" t="s" s="2">
        <v>68</v>
      </c>
      <c r="E83" t="s" s="2">
        <v>90</v>
      </c>
      <c r="F83" s="2">
        <v>0</v>
      </c>
      <c r="G83" s="3"/>
      <c r="H83" s="3"/>
      <c r="I83" s="3"/>
      <c r="J83" s="3"/>
      <c r="K83" s="3"/>
      <c r="L83" s="3"/>
      <c r="M83" s="3"/>
    </row>
    <row r="84" ht="17" customHeight="1">
      <c r="A84" t="s" s="2">
        <v>143</v>
      </c>
      <c r="B84" t="s" s="2">
        <v>132</v>
      </c>
      <c r="C84" t="s" s="2">
        <v>66</v>
      </c>
      <c r="D84" t="s" s="2">
        <v>68</v>
      </c>
      <c r="E84" t="s" s="2">
        <v>90</v>
      </c>
      <c r="F84" s="2">
        <v>0</v>
      </c>
      <c r="G84" s="3"/>
      <c r="H84" s="3"/>
      <c r="I84" s="3"/>
      <c r="J84" s="3"/>
      <c r="K84" s="3"/>
      <c r="L84" s="3"/>
      <c r="M84" s="3"/>
    </row>
    <row r="85" ht="17" customHeight="1">
      <c r="A85" t="s" s="2">
        <v>143</v>
      </c>
      <c r="B85" t="s" s="2">
        <v>133</v>
      </c>
      <c r="C85" t="s" s="2">
        <v>66</v>
      </c>
      <c r="D85" t="s" s="2">
        <v>68</v>
      </c>
      <c r="E85" t="s" s="2">
        <v>90</v>
      </c>
      <c r="F85" s="2">
        <v>0</v>
      </c>
      <c r="G85" s="3"/>
      <c r="H85" s="3"/>
      <c r="I85" s="3"/>
      <c r="J85" s="3"/>
      <c r="K85" s="3"/>
      <c r="L85" s="3"/>
      <c r="M85" s="3"/>
    </row>
    <row r="86" ht="17" customHeight="1">
      <c r="A86" t="s" s="2">
        <v>143</v>
      </c>
      <c r="B86" t="s" s="2">
        <v>121</v>
      </c>
      <c r="C86" t="s" s="2">
        <v>66</v>
      </c>
      <c r="D86" t="s" s="2">
        <v>68</v>
      </c>
      <c r="E86" t="s" s="2">
        <v>122</v>
      </c>
      <c r="F86" s="2">
        <v>0</v>
      </c>
      <c r="G86" s="3"/>
      <c r="H86" s="3"/>
      <c r="I86" s="3"/>
      <c r="J86" s="3"/>
      <c r="K86" s="3"/>
      <c r="L86" s="3"/>
      <c r="M86" s="3"/>
    </row>
    <row r="87" ht="17" customHeight="1">
      <c r="A87" t="s" s="2">
        <v>143</v>
      </c>
      <c r="B87" t="s" s="2">
        <v>123</v>
      </c>
      <c r="C87" t="s" s="2">
        <v>66</v>
      </c>
      <c r="D87" t="s" s="2">
        <v>68</v>
      </c>
      <c r="E87" t="s" s="2">
        <v>122</v>
      </c>
      <c r="F87" s="2">
        <v>0</v>
      </c>
      <c r="G87" s="3"/>
      <c r="H87" s="3"/>
      <c r="I87" s="3"/>
      <c r="J87" s="3"/>
      <c r="K87" s="3"/>
      <c r="L87" s="3"/>
      <c r="M87" s="3"/>
    </row>
    <row r="88" ht="17" customHeight="1">
      <c r="A88" t="s" s="2">
        <v>143</v>
      </c>
      <c r="B88" t="s" s="2">
        <v>124</v>
      </c>
      <c r="C88" t="s" s="2">
        <v>66</v>
      </c>
      <c r="D88" t="s" s="2">
        <v>68</v>
      </c>
      <c r="E88" t="s" s="2">
        <v>122</v>
      </c>
      <c r="F88" s="2">
        <v>0</v>
      </c>
      <c r="G88" s="3"/>
      <c r="H88" s="3"/>
      <c r="I88" s="3"/>
      <c r="J88" s="3"/>
      <c r="K88" s="3"/>
      <c r="L88" s="3"/>
      <c r="M88" s="3"/>
    </row>
    <row r="89" ht="17" customHeight="1">
      <c r="A89" t="s" s="2">
        <v>143</v>
      </c>
      <c r="B89" t="s" s="2">
        <v>125</v>
      </c>
      <c r="C89" t="s" s="2">
        <v>66</v>
      </c>
      <c r="D89" t="s" s="2">
        <v>68</v>
      </c>
      <c r="E89" t="s" s="2">
        <v>122</v>
      </c>
      <c r="F89" s="2">
        <v>0</v>
      </c>
      <c r="G89" s="3"/>
      <c r="H89" s="3"/>
      <c r="I89" s="3"/>
      <c r="J89" s="3"/>
      <c r="K89" s="3"/>
      <c r="L89" s="3"/>
      <c r="M89" s="3"/>
    </row>
    <row r="90" ht="17" customHeight="1">
      <c r="A90" t="s" s="2">
        <v>143</v>
      </c>
      <c r="B90" t="s" s="2">
        <v>126</v>
      </c>
      <c r="C90" t="s" s="2">
        <v>66</v>
      </c>
      <c r="D90" t="s" s="2">
        <v>68</v>
      </c>
      <c r="E90" t="s" s="2">
        <v>122</v>
      </c>
      <c r="F90" s="2">
        <v>0</v>
      </c>
      <c r="G90" s="3"/>
      <c r="H90" s="3"/>
      <c r="I90" s="3"/>
      <c r="J90" s="3"/>
      <c r="K90" s="3"/>
      <c r="L90" s="3"/>
      <c r="M90" s="3"/>
    </row>
    <row r="91" ht="17" customHeight="1">
      <c r="A91" t="s" s="2">
        <v>143</v>
      </c>
      <c r="B91" t="s" s="2">
        <v>127</v>
      </c>
      <c r="C91" t="s" s="2">
        <v>66</v>
      </c>
      <c r="D91" t="s" s="2">
        <v>68</v>
      </c>
      <c r="E91" t="s" s="2">
        <v>122</v>
      </c>
      <c r="F91" s="2">
        <v>0</v>
      </c>
      <c r="G91" s="3"/>
      <c r="H91" s="3"/>
      <c r="I91" s="3"/>
      <c r="J91" s="3"/>
      <c r="K91" s="3"/>
      <c r="L91" s="3"/>
      <c r="M91" s="3"/>
    </row>
    <row r="92" ht="17" customHeight="1">
      <c r="A92" t="s" s="2">
        <v>143</v>
      </c>
      <c r="B92" t="s" s="2">
        <v>128</v>
      </c>
      <c r="C92" t="s" s="2">
        <v>66</v>
      </c>
      <c r="D92" t="s" s="2">
        <v>68</v>
      </c>
      <c r="E92" t="s" s="2">
        <v>122</v>
      </c>
      <c r="F92" s="2">
        <v>0</v>
      </c>
      <c r="G92" s="3"/>
      <c r="H92" s="3"/>
      <c r="I92" s="3"/>
      <c r="J92" s="3"/>
      <c r="K92" s="3"/>
      <c r="L92" s="3"/>
      <c r="M92" s="3"/>
    </row>
    <row r="93" ht="17" customHeight="1">
      <c r="A93" t="s" s="2">
        <v>143</v>
      </c>
      <c r="B93" t="s" s="2">
        <v>129</v>
      </c>
      <c r="C93" t="s" s="2">
        <v>66</v>
      </c>
      <c r="D93" t="s" s="2">
        <v>68</v>
      </c>
      <c r="E93" t="s" s="2">
        <v>122</v>
      </c>
      <c r="F93" s="2">
        <v>0</v>
      </c>
      <c r="G93" s="3"/>
      <c r="H93" s="3"/>
      <c r="I93" s="3"/>
      <c r="J93" s="3"/>
      <c r="K93" s="3"/>
      <c r="L93" s="3"/>
      <c r="M93" s="3"/>
    </row>
    <row r="94" ht="17" customHeight="1">
      <c r="A94" t="s" s="2">
        <v>143</v>
      </c>
      <c r="B94" t="s" s="2">
        <v>130</v>
      </c>
      <c r="C94" t="s" s="2">
        <v>66</v>
      </c>
      <c r="D94" t="s" s="2">
        <v>68</v>
      </c>
      <c r="E94" t="s" s="2">
        <v>122</v>
      </c>
      <c r="F94" s="2">
        <v>0</v>
      </c>
      <c r="G94" s="3"/>
      <c r="H94" s="3"/>
      <c r="I94" s="3"/>
      <c r="J94" s="3"/>
      <c r="K94" s="3"/>
      <c r="L94" s="3"/>
      <c r="M94" s="3"/>
    </row>
    <row r="95" ht="17" customHeight="1">
      <c r="A95" t="s" s="2">
        <v>143</v>
      </c>
      <c r="B95" t="s" s="2">
        <v>131</v>
      </c>
      <c r="C95" t="s" s="2">
        <v>66</v>
      </c>
      <c r="D95" t="s" s="2">
        <v>68</v>
      </c>
      <c r="E95" t="s" s="2">
        <v>122</v>
      </c>
      <c r="F95" s="2">
        <v>0</v>
      </c>
      <c r="G95" s="3"/>
      <c r="H95" s="3"/>
      <c r="I95" s="3"/>
      <c r="J95" s="3"/>
      <c r="K95" s="3"/>
      <c r="L95" s="3"/>
      <c r="M95" s="3"/>
    </row>
    <row r="96" ht="17" customHeight="1">
      <c r="A96" t="s" s="2">
        <v>143</v>
      </c>
      <c r="B96" t="s" s="2">
        <v>132</v>
      </c>
      <c r="C96" t="s" s="2">
        <v>66</v>
      </c>
      <c r="D96" t="s" s="2">
        <v>68</v>
      </c>
      <c r="E96" t="s" s="2">
        <v>122</v>
      </c>
      <c r="F96" s="2">
        <v>0</v>
      </c>
      <c r="G96" s="3"/>
      <c r="H96" s="3"/>
      <c r="I96" s="3"/>
      <c r="J96" s="3"/>
      <c r="K96" s="3"/>
      <c r="L96" s="3"/>
      <c r="M96" s="3"/>
    </row>
    <row r="97" ht="17" customHeight="1">
      <c r="A97" t="s" s="2">
        <v>143</v>
      </c>
      <c r="B97" t="s" s="2">
        <v>133</v>
      </c>
      <c r="C97" t="s" s="2">
        <v>66</v>
      </c>
      <c r="D97" t="s" s="2">
        <v>68</v>
      </c>
      <c r="E97" t="s" s="2">
        <v>122</v>
      </c>
      <c r="F97" s="2">
        <v>0</v>
      </c>
      <c r="G97" s="3"/>
      <c r="H97" s="3"/>
      <c r="I97" s="3"/>
      <c r="J97" s="3"/>
      <c r="K97" s="3"/>
      <c r="L97" s="3"/>
      <c r="M97" s="3"/>
    </row>
    <row r="98" ht="17" customHeight="1">
      <c r="A98" t="s" s="2">
        <v>143</v>
      </c>
      <c r="B98" t="s" s="2">
        <v>121</v>
      </c>
      <c r="C98" t="s" s="2">
        <v>66</v>
      </c>
      <c r="D98" t="s" s="2">
        <v>68</v>
      </c>
      <c r="E98" t="s" s="2">
        <v>68</v>
      </c>
      <c r="F98" s="2">
        <v>0</v>
      </c>
      <c r="G98" s="3"/>
      <c r="H98" s="3"/>
      <c r="I98" s="3"/>
      <c r="J98" s="3"/>
      <c r="K98" s="3"/>
      <c r="L98" s="3"/>
      <c r="M98" s="3"/>
    </row>
    <row r="99" ht="17" customHeight="1">
      <c r="A99" t="s" s="2">
        <v>143</v>
      </c>
      <c r="B99" t="s" s="2">
        <v>123</v>
      </c>
      <c r="C99" t="s" s="2">
        <v>66</v>
      </c>
      <c r="D99" t="s" s="2">
        <v>68</v>
      </c>
      <c r="E99" t="s" s="2">
        <v>68</v>
      </c>
      <c r="F99" s="2">
        <v>0</v>
      </c>
      <c r="G99" s="3"/>
      <c r="H99" s="3"/>
      <c r="I99" s="3"/>
      <c r="J99" s="3"/>
      <c r="K99" s="3"/>
      <c r="L99" s="3"/>
      <c r="M99" s="3"/>
    </row>
    <row r="100" ht="17" customHeight="1">
      <c r="A100" t="s" s="2">
        <v>143</v>
      </c>
      <c r="B100" t="s" s="2">
        <v>124</v>
      </c>
      <c r="C100" t="s" s="2">
        <v>66</v>
      </c>
      <c r="D100" t="s" s="2">
        <v>68</v>
      </c>
      <c r="E100" t="s" s="2">
        <v>68</v>
      </c>
      <c r="F100" s="2">
        <v>0</v>
      </c>
      <c r="G100" s="3"/>
      <c r="H100" s="3"/>
      <c r="I100" s="3"/>
      <c r="J100" s="3"/>
      <c r="K100" s="3"/>
      <c r="L100" s="3"/>
      <c r="M100" s="3"/>
    </row>
    <row r="101" ht="17" customHeight="1">
      <c r="A101" t="s" s="2">
        <v>143</v>
      </c>
      <c r="B101" t="s" s="2">
        <v>125</v>
      </c>
      <c r="C101" t="s" s="2">
        <v>66</v>
      </c>
      <c r="D101" t="s" s="2">
        <v>68</v>
      </c>
      <c r="E101" t="s" s="2">
        <v>68</v>
      </c>
      <c r="F101" s="2">
        <v>0</v>
      </c>
      <c r="G101" s="3"/>
      <c r="H101" s="3"/>
      <c r="I101" s="3"/>
      <c r="J101" s="3"/>
      <c r="K101" s="3"/>
      <c r="L101" s="3"/>
      <c r="M101" s="3"/>
    </row>
    <row r="102" ht="17" customHeight="1">
      <c r="A102" t="s" s="2">
        <v>143</v>
      </c>
      <c r="B102" t="s" s="2">
        <v>126</v>
      </c>
      <c r="C102" t="s" s="2">
        <v>66</v>
      </c>
      <c r="D102" t="s" s="2">
        <v>68</v>
      </c>
      <c r="E102" t="s" s="2">
        <v>68</v>
      </c>
      <c r="F102" s="2">
        <v>0</v>
      </c>
      <c r="G102" s="3"/>
      <c r="H102" s="3"/>
      <c r="I102" s="3"/>
      <c r="J102" s="3"/>
      <c r="K102" s="3"/>
      <c r="L102" s="3"/>
      <c r="M102" s="3"/>
    </row>
    <row r="103" ht="17" customHeight="1">
      <c r="A103" t="s" s="2">
        <v>143</v>
      </c>
      <c r="B103" t="s" s="2">
        <v>127</v>
      </c>
      <c r="C103" t="s" s="2">
        <v>66</v>
      </c>
      <c r="D103" t="s" s="2">
        <v>68</v>
      </c>
      <c r="E103" t="s" s="2">
        <v>68</v>
      </c>
      <c r="F103" s="2">
        <v>0</v>
      </c>
      <c r="G103" s="3"/>
      <c r="H103" s="3"/>
      <c r="I103" s="3"/>
      <c r="J103" s="3"/>
      <c r="K103" s="3"/>
      <c r="L103" s="3"/>
      <c r="M103" s="3"/>
    </row>
    <row r="104" ht="17" customHeight="1">
      <c r="A104" t="s" s="2">
        <v>143</v>
      </c>
      <c r="B104" t="s" s="2">
        <v>128</v>
      </c>
      <c r="C104" t="s" s="2">
        <v>66</v>
      </c>
      <c r="D104" t="s" s="2">
        <v>68</v>
      </c>
      <c r="E104" t="s" s="2">
        <v>68</v>
      </c>
      <c r="F104" s="2">
        <v>0</v>
      </c>
      <c r="G104" s="3"/>
      <c r="H104" s="3"/>
      <c r="I104" s="3"/>
      <c r="J104" s="3"/>
      <c r="K104" s="3"/>
      <c r="L104" s="3"/>
      <c r="M104" s="3"/>
    </row>
    <row r="105" ht="17" customHeight="1">
      <c r="A105" t="s" s="2">
        <v>143</v>
      </c>
      <c r="B105" t="s" s="2">
        <v>129</v>
      </c>
      <c r="C105" t="s" s="2">
        <v>66</v>
      </c>
      <c r="D105" t="s" s="2">
        <v>68</v>
      </c>
      <c r="E105" t="s" s="2">
        <v>68</v>
      </c>
      <c r="F105" s="2">
        <v>0</v>
      </c>
      <c r="G105" s="3"/>
      <c r="H105" s="3"/>
      <c r="I105" s="3"/>
      <c r="J105" s="3"/>
      <c r="K105" s="3"/>
      <c r="L105" s="3"/>
      <c r="M105" s="3"/>
    </row>
    <row r="106" ht="17" customHeight="1">
      <c r="A106" t="s" s="2">
        <v>143</v>
      </c>
      <c r="B106" t="s" s="2">
        <v>130</v>
      </c>
      <c r="C106" t="s" s="2">
        <v>66</v>
      </c>
      <c r="D106" t="s" s="2">
        <v>68</v>
      </c>
      <c r="E106" t="s" s="2">
        <v>68</v>
      </c>
      <c r="F106" s="2">
        <v>0</v>
      </c>
      <c r="G106" s="3"/>
      <c r="H106" s="3"/>
      <c r="I106" s="3"/>
      <c r="J106" s="3"/>
      <c r="K106" s="3"/>
      <c r="L106" s="3"/>
      <c r="M106" s="3"/>
    </row>
    <row r="107" ht="17" customHeight="1">
      <c r="A107" t="s" s="2">
        <v>143</v>
      </c>
      <c r="B107" t="s" s="2">
        <v>131</v>
      </c>
      <c r="C107" t="s" s="2">
        <v>66</v>
      </c>
      <c r="D107" t="s" s="2">
        <v>68</v>
      </c>
      <c r="E107" t="s" s="2">
        <v>68</v>
      </c>
      <c r="F107" s="2">
        <v>0</v>
      </c>
      <c r="G107" s="3"/>
      <c r="H107" s="3"/>
      <c r="I107" s="3"/>
      <c r="J107" s="3"/>
      <c r="K107" s="3"/>
      <c r="L107" s="3"/>
      <c r="M107" s="3"/>
    </row>
    <row r="108" ht="17" customHeight="1">
      <c r="A108" t="s" s="2">
        <v>143</v>
      </c>
      <c r="B108" t="s" s="2">
        <v>132</v>
      </c>
      <c r="C108" t="s" s="2">
        <v>66</v>
      </c>
      <c r="D108" t="s" s="2">
        <v>68</v>
      </c>
      <c r="E108" t="s" s="2">
        <v>68</v>
      </c>
      <c r="F108" s="2">
        <v>0</v>
      </c>
      <c r="G108" s="3"/>
      <c r="H108" s="3"/>
      <c r="I108" s="3"/>
      <c r="J108" s="3"/>
      <c r="K108" s="3"/>
      <c r="L108" s="3"/>
      <c r="M108" s="3"/>
    </row>
    <row r="109" ht="17" customHeight="1">
      <c r="A109" t="s" s="2">
        <v>143</v>
      </c>
      <c r="B109" t="s" s="2">
        <v>133</v>
      </c>
      <c r="C109" t="s" s="2">
        <v>66</v>
      </c>
      <c r="D109" t="s" s="2">
        <v>68</v>
      </c>
      <c r="E109" t="s" s="2">
        <v>68</v>
      </c>
      <c r="F109" s="2">
        <v>0</v>
      </c>
      <c r="G109" s="3"/>
      <c r="H109" s="3"/>
      <c r="I109" s="3"/>
      <c r="J109" s="3"/>
      <c r="K109" s="3"/>
      <c r="L109" s="3"/>
      <c r="M109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H37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29" customWidth="1"/>
    <col min="2" max="2" width="11.25" style="29" customWidth="1"/>
    <col min="3" max="3" width="6.625" style="29" customWidth="1"/>
    <col min="4" max="4" width="6.625" style="29" customWidth="1"/>
    <col min="5" max="5" width="6.625" style="29" customWidth="1"/>
    <col min="6" max="6" width="6.625" style="29" customWidth="1"/>
    <col min="7" max="7" width="6.625" style="29" customWidth="1"/>
    <col min="8" max="8" width="6.625" style="29" customWidth="1"/>
    <col min="9" max="256" width="6.625" style="29" customWidth="1"/>
  </cols>
  <sheetData>
    <row r="1" ht="17" customHeight="1">
      <c r="A1" t="s" s="2">
        <v>153</v>
      </c>
      <c r="B1" t="s" s="2">
        <v>108</v>
      </c>
      <c r="C1" t="s" s="2">
        <v>109</v>
      </c>
      <c r="D1" t="s" s="2">
        <v>144</v>
      </c>
      <c r="E1" s="3"/>
      <c r="F1" s="3"/>
      <c r="G1" s="3"/>
      <c r="H1" s="3"/>
    </row>
    <row r="2" ht="17" customHeight="1">
      <c r="A2" t="s" s="2">
        <v>143</v>
      </c>
      <c r="B2" t="s" s="2">
        <v>124</v>
      </c>
      <c r="C2" t="s" s="2">
        <v>66</v>
      </c>
      <c r="D2" t="s" s="2">
        <v>68</v>
      </c>
      <c r="E2" s="2">
        <v>822</v>
      </c>
      <c r="F2" s="3"/>
      <c r="G2" s="3"/>
      <c r="H2" t="s" s="2">
        <v>154</v>
      </c>
    </row>
    <row r="3" ht="17" customHeight="1">
      <c r="A3" t="s" s="2">
        <v>143</v>
      </c>
      <c r="B3" t="s" s="2">
        <v>123</v>
      </c>
      <c r="C3" t="s" s="2">
        <v>66</v>
      </c>
      <c r="D3" t="s" s="2">
        <v>68</v>
      </c>
      <c r="E3" s="2">
        <v>822</v>
      </c>
      <c r="F3" s="3"/>
      <c r="G3" s="3"/>
      <c r="H3" s="3"/>
    </row>
    <row r="4" ht="17" customHeight="1">
      <c r="A4" t="s" s="2">
        <v>143</v>
      </c>
      <c r="B4" t="s" s="2">
        <v>126</v>
      </c>
      <c r="C4" t="s" s="2">
        <v>66</v>
      </c>
      <c r="D4" t="s" s="2">
        <v>68</v>
      </c>
      <c r="E4" s="2">
        <v>2969</v>
      </c>
      <c r="F4" s="3"/>
      <c r="G4" s="3"/>
      <c r="H4" t="s" s="2">
        <v>155</v>
      </c>
    </row>
    <row r="5" ht="17" customHeight="1">
      <c r="A5" t="s" s="2">
        <v>143</v>
      </c>
      <c r="B5" t="s" s="2">
        <v>125</v>
      </c>
      <c r="C5" t="s" s="2">
        <v>66</v>
      </c>
      <c r="D5" t="s" s="2">
        <v>68</v>
      </c>
      <c r="E5" s="2">
        <v>2969</v>
      </c>
      <c r="F5" s="3"/>
      <c r="G5" s="3"/>
      <c r="H5" t="s" s="2">
        <v>156</v>
      </c>
    </row>
    <row r="6" ht="17" customHeight="1">
      <c r="A6" t="s" s="2">
        <v>143</v>
      </c>
      <c r="B6" t="s" s="2">
        <v>121</v>
      </c>
      <c r="C6" t="s" s="2">
        <v>66</v>
      </c>
      <c r="D6" t="s" s="2">
        <v>68</v>
      </c>
      <c r="E6" s="2">
        <v>2000</v>
      </c>
      <c r="F6" s="3"/>
      <c r="G6" s="3"/>
      <c r="H6" t="s" s="2">
        <v>157</v>
      </c>
    </row>
    <row r="7" ht="17" customHeight="1">
      <c r="A7" t="s" s="2">
        <v>143</v>
      </c>
      <c r="B7" t="s" s="2">
        <v>127</v>
      </c>
      <c r="C7" t="s" s="2">
        <v>66</v>
      </c>
      <c r="D7" t="s" s="2">
        <v>68</v>
      </c>
      <c r="E7" s="2">
        <v>2000</v>
      </c>
      <c r="F7" s="3"/>
      <c r="G7" s="3"/>
      <c r="H7" s="3"/>
    </row>
    <row r="8" ht="17" customHeight="1">
      <c r="A8" t="s" s="2">
        <v>143</v>
      </c>
      <c r="B8" t="s" s="2">
        <v>130</v>
      </c>
      <c r="C8" t="s" s="2">
        <v>66</v>
      </c>
      <c r="D8" t="s" s="2">
        <v>68</v>
      </c>
      <c r="E8" s="2">
        <v>822</v>
      </c>
      <c r="F8" s="3"/>
      <c r="G8" s="3"/>
      <c r="H8" s="3"/>
    </row>
    <row r="9" ht="17" customHeight="1">
      <c r="A9" t="s" s="2">
        <v>143</v>
      </c>
      <c r="B9" t="s" s="2">
        <v>129</v>
      </c>
      <c r="C9" t="s" s="2">
        <v>66</v>
      </c>
      <c r="D9" t="s" s="2">
        <v>68</v>
      </c>
      <c r="E9" s="2">
        <v>822</v>
      </c>
      <c r="F9" s="3"/>
      <c r="G9" s="3"/>
      <c r="H9" s="3"/>
    </row>
    <row r="10" ht="17" customHeight="1">
      <c r="A10" t="s" s="2">
        <v>143</v>
      </c>
      <c r="B10" t="s" s="2">
        <v>132</v>
      </c>
      <c r="C10" t="s" s="2">
        <v>66</v>
      </c>
      <c r="D10" t="s" s="2">
        <v>68</v>
      </c>
      <c r="E10" s="2">
        <v>2969</v>
      </c>
      <c r="F10" s="3"/>
      <c r="G10" s="3"/>
      <c r="H10" s="3"/>
    </row>
    <row r="11" ht="15.75" customHeight="1">
      <c r="A11" t="s" s="2">
        <v>143</v>
      </c>
      <c r="B11" t="s" s="2">
        <v>131</v>
      </c>
      <c r="C11" t="s" s="2">
        <v>66</v>
      </c>
      <c r="D11" t="s" s="2">
        <v>68</v>
      </c>
      <c r="E11" s="2">
        <v>2969</v>
      </c>
      <c r="F11" s="3"/>
      <c r="G11" s="3"/>
      <c r="H11" s="30"/>
    </row>
    <row r="12" ht="17" customHeight="1">
      <c r="A12" t="s" s="2">
        <v>143</v>
      </c>
      <c r="B12" t="s" s="2">
        <v>128</v>
      </c>
      <c r="C12" t="s" s="2">
        <v>66</v>
      </c>
      <c r="D12" t="s" s="2">
        <v>68</v>
      </c>
      <c r="E12" s="2">
        <v>2000</v>
      </c>
      <c r="F12" s="3"/>
      <c r="G12" s="3"/>
      <c r="H12" s="3"/>
    </row>
    <row r="13" ht="17" customHeight="1">
      <c r="A13" t="s" s="2">
        <v>143</v>
      </c>
      <c r="B13" t="s" s="2">
        <v>133</v>
      </c>
      <c r="C13" t="s" s="2">
        <v>66</v>
      </c>
      <c r="D13" t="s" s="2">
        <v>68</v>
      </c>
      <c r="E13" s="2">
        <v>2000</v>
      </c>
      <c r="F13" s="3"/>
      <c r="G13" s="3"/>
      <c r="H13" s="3"/>
    </row>
    <row r="14" ht="17" customHeight="1">
      <c r="A14" t="s" s="2">
        <v>143</v>
      </c>
      <c r="B14" t="s" s="2">
        <v>124</v>
      </c>
      <c r="C14" t="s" s="2">
        <v>66</v>
      </c>
      <c r="D14" t="s" s="2">
        <v>122</v>
      </c>
      <c r="E14" s="2">
        <v>572</v>
      </c>
      <c r="F14" s="3"/>
      <c r="G14" s="3"/>
      <c r="H14" s="3"/>
    </row>
    <row r="15" ht="17" customHeight="1">
      <c r="A15" t="s" s="2">
        <v>143</v>
      </c>
      <c r="B15" t="s" s="2">
        <v>123</v>
      </c>
      <c r="C15" t="s" s="2">
        <v>66</v>
      </c>
      <c r="D15" t="s" s="2">
        <v>122</v>
      </c>
      <c r="E15" s="2">
        <v>572</v>
      </c>
      <c r="F15" s="3"/>
      <c r="G15" s="3"/>
      <c r="H15" s="3"/>
    </row>
    <row r="16" ht="17.55" customHeight="1">
      <c r="A16" t="s" s="2">
        <v>143</v>
      </c>
      <c r="B16" t="s" s="2">
        <v>126</v>
      </c>
      <c r="C16" t="s" s="2">
        <v>66</v>
      </c>
      <c r="D16" t="s" s="2">
        <v>122</v>
      </c>
      <c r="E16" s="31">
        <v>2136</v>
      </c>
      <c r="F16" s="32"/>
      <c r="G16" s="3"/>
      <c r="H16" s="3"/>
    </row>
    <row r="17" ht="17" customHeight="1">
      <c r="A17" t="s" s="2">
        <v>143</v>
      </c>
      <c r="B17" t="s" s="2">
        <v>125</v>
      </c>
      <c r="C17" t="s" s="2">
        <v>66</v>
      </c>
      <c r="D17" t="s" s="2">
        <v>122</v>
      </c>
      <c r="E17" s="2">
        <v>2136</v>
      </c>
      <c r="F17" s="3"/>
      <c r="G17" s="3"/>
      <c r="H17" s="3"/>
    </row>
    <row r="18" ht="17" customHeight="1">
      <c r="A18" t="s" s="2">
        <v>143</v>
      </c>
      <c r="B18" t="s" s="2">
        <v>121</v>
      </c>
      <c r="C18" t="s" s="2">
        <v>66</v>
      </c>
      <c r="D18" t="s" s="2">
        <v>122</v>
      </c>
      <c r="E18" s="2">
        <v>2286</v>
      </c>
      <c r="F18" s="3"/>
      <c r="G18" s="3"/>
      <c r="H18" s="3"/>
    </row>
    <row r="19" ht="17" customHeight="1">
      <c r="A19" t="s" s="2">
        <v>143</v>
      </c>
      <c r="B19" t="s" s="2">
        <v>127</v>
      </c>
      <c r="C19" t="s" s="2">
        <v>66</v>
      </c>
      <c r="D19" t="s" s="2">
        <v>122</v>
      </c>
      <c r="E19" s="2">
        <v>2286</v>
      </c>
      <c r="F19" s="3"/>
      <c r="G19" s="3"/>
      <c r="H19" s="3"/>
    </row>
    <row r="20" ht="17" customHeight="1">
      <c r="A20" t="s" s="2">
        <v>143</v>
      </c>
      <c r="B20" t="s" s="2">
        <v>130</v>
      </c>
      <c r="C20" t="s" s="2">
        <v>66</v>
      </c>
      <c r="D20" t="s" s="2">
        <v>122</v>
      </c>
      <c r="E20" s="2">
        <v>572</v>
      </c>
      <c r="F20" s="3"/>
      <c r="G20" s="3"/>
      <c r="H20" s="3"/>
    </row>
    <row r="21" ht="17" customHeight="1">
      <c r="A21" t="s" s="2">
        <v>143</v>
      </c>
      <c r="B21" t="s" s="2">
        <v>129</v>
      </c>
      <c r="C21" t="s" s="2">
        <v>66</v>
      </c>
      <c r="D21" t="s" s="2">
        <v>122</v>
      </c>
      <c r="E21" s="2">
        <v>572</v>
      </c>
      <c r="F21" s="3"/>
      <c r="G21" s="3"/>
      <c r="H21" s="3"/>
    </row>
    <row r="22" ht="17" customHeight="1">
      <c r="A22" t="s" s="2">
        <v>143</v>
      </c>
      <c r="B22" t="s" s="2">
        <v>132</v>
      </c>
      <c r="C22" t="s" s="2">
        <v>66</v>
      </c>
      <c r="D22" t="s" s="2">
        <v>122</v>
      </c>
      <c r="E22" s="2">
        <v>1302</v>
      </c>
      <c r="F22" s="3"/>
      <c r="G22" s="3"/>
      <c r="H22" s="3"/>
    </row>
    <row r="23" ht="17" customHeight="1">
      <c r="A23" t="s" s="2">
        <v>143</v>
      </c>
      <c r="B23" t="s" s="2">
        <v>131</v>
      </c>
      <c r="C23" t="s" s="2">
        <v>66</v>
      </c>
      <c r="D23" t="s" s="2">
        <v>122</v>
      </c>
      <c r="E23" s="2">
        <v>1302</v>
      </c>
      <c r="F23" s="3"/>
      <c r="G23" s="3"/>
      <c r="H23" s="3"/>
    </row>
    <row r="24" ht="17" customHeight="1">
      <c r="A24" t="s" s="2">
        <v>143</v>
      </c>
      <c r="B24" t="s" s="2">
        <v>128</v>
      </c>
      <c r="C24" t="s" s="2">
        <v>66</v>
      </c>
      <c r="D24" t="s" s="2">
        <v>122</v>
      </c>
      <c r="E24" s="2">
        <v>2286</v>
      </c>
      <c r="F24" s="3"/>
      <c r="G24" s="3"/>
      <c r="H24" s="3"/>
    </row>
    <row r="25" ht="17" customHeight="1">
      <c r="A25" t="s" s="2">
        <v>143</v>
      </c>
      <c r="B25" t="s" s="2">
        <v>133</v>
      </c>
      <c r="C25" t="s" s="2">
        <v>66</v>
      </c>
      <c r="D25" t="s" s="2">
        <v>122</v>
      </c>
      <c r="E25" s="2">
        <v>2286</v>
      </c>
      <c r="F25" s="3"/>
      <c r="G25" s="3"/>
      <c r="H25" s="3"/>
    </row>
    <row r="26" ht="17" customHeight="1">
      <c r="A26" t="s" s="2">
        <v>143</v>
      </c>
      <c r="B26" t="s" s="2">
        <v>124</v>
      </c>
      <c r="C26" t="s" s="2">
        <v>66</v>
      </c>
      <c r="D26" t="s" s="2">
        <v>90</v>
      </c>
      <c r="E26" s="2">
        <v>322</v>
      </c>
      <c r="F26" s="3"/>
      <c r="G26" s="3"/>
      <c r="H26" s="3"/>
    </row>
    <row r="27" ht="17" customHeight="1">
      <c r="A27" t="s" s="2">
        <v>143</v>
      </c>
      <c r="B27" t="s" s="2">
        <v>123</v>
      </c>
      <c r="C27" t="s" s="2">
        <v>66</v>
      </c>
      <c r="D27" t="s" s="2">
        <v>90</v>
      </c>
      <c r="E27" s="2">
        <v>322</v>
      </c>
      <c r="F27" s="3"/>
      <c r="G27" s="3"/>
      <c r="H27" s="3"/>
    </row>
    <row r="28" ht="17" customHeight="1">
      <c r="A28" t="s" s="2">
        <v>143</v>
      </c>
      <c r="B28" t="s" s="2">
        <v>126</v>
      </c>
      <c r="C28" t="s" s="2">
        <v>66</v>
      </c>
      <c r="D28" t="s" s="2">
        <v>90</v>
      </c>
      <c r="E28" s="2">
        <v>1302</v>
      </c>
      <c r="F28" s="3"/>
      <c r="G28" s="3"/>
      <c r="H28" s="3"/>
    </row>
    <row r="29" ht="17" customHeight="1">
      <c r="A29" t="s" s="2">
        <v>143</v>
      </c>
      <c r="B29" t="s" s="2">
        <v>125</v>
      </c>
      <c r="C29" t="s" s="2">
        <v>66</v>
      </c>
      <c r="D29" t="s" s="2">
        <v>90</v>
      </c>
      <c r="E29" s="2">
        <v>1302</v>
      </c>
      <c r="F29" s="3"/>
      <c r="G29" s="3"/>
      <c r="H29" s="3"/>
    </row>
    <row r="30" ht="17" customHeight="1">
      <c r="A30" t="s" s="2">
        <v>143</v>
      </c>
      <c r="B30" t="s" s="2">
        <v>121</v>
      </c>
      <c r="C30" t="s" s="2">
        <v>66</v>
      </c>
      <c r="D30" t="s" s="2">
        <v>90</v>
      </c>
      <c r="E30" s="2">
        <v>2286</v>
      </c>
      <c r="F30" s="3"/>
      <c r="G30" s="3"/>
      <c r="H30" s="3"/>
    </row>
    <row r="31" ht="17" customHeight="1">
      <c r="A31" t="s" s="2">
        <v>143</v>
      </c>
      <c r="B31" t="s" s="2">
        <v>127</v>
      </c>
      <c r="C31" t="s" s="2">
        <v>66</v>
      </c>
      <c r="D31" t="s" s="2">
        <v>90</v>
      </c>
      <c r="E31" s="2">
        <v>2286</v>
      </c>
      <c r="F31" s="3"/>
      <c r="G31" s="3"/>
      <c r="H31" s="3"/>
    </row>
    <row r="32" ht="17" customHeight="1">
      <c r="A32" t="s" s="2">
        <v>143</v>
      </c>
      <c r="B32" t="s" s="2">
        <v>130</v>
      </c>
      <c r="C32" t="s" s="2">
        <v>66</v>
      </c>
      <c r="D32" t="s" s="2">
        <v>90</v>
      </c>
      <c r="E32" s="2">
        <v>322</v>
      </c>
      <c r="F32" s="3"/>
      <c r="G32" s="3"/>
      <c r="H32" s="3"/>
    </row>
    <row r="33" ht="17" customHeight="1">
      <c r="A33" t="s" s="2">
        <v>143</v>
      </c>
      <c r="B33" t="s" s="2">
        <v>129</v>
      </c>
      <c r="C33" t="s" s="2">
        <v>66</v>
      </c>
      <c r="D33" t="s" s="2">
        <v>90</v>
      </c>
      <c r="E33" s="2">
        <v>322</v>
      </c>
      <c r="F33" s="3"/>
      <c r="G33" s="3"/>
      <c r="H33" s="3"/>
    </row>
    <row r="34" ht="17" customHeight="1">
      <c r="A34" t="s" s="2">
        <v>143</v>
      </c>
      <c r="B34" t="s" s="2">
        <v>132</v>
      </c>
      <c r="C34" t="s" s="2">
        <v>66</v>
      </c>
      <c r="D34" t="s" s="2">
        <v>90</v>
      </c>
      <c r="E34" s="2">
        <v>1302</v>
      </c>
      <c r="F34" s="3"/>
      <c r="G34" s="3"/>
      <c r="H34" s="3"/>
    </row>
    <row r="35" ht="17" customHeight="1">
      <c r="A35" t="s" s="2">
        <v>143</v>
      </c>
      <c r="B35" t="s" s="2">
        <v>131</v>
      </c>
      <c r="C35" t="s" s="2">
        <v>66</v>
      </c>
      <c r="D35" t="s" s="2">
        <v>90</v>
      </c>
      <c r="E35" s="2">
        <v>1302</v>
      </c>
      <c r="F35" s="3"/>
      <c r="G35" s="3"/>
      <c r="H35" s="3"/>
    </row>
    <row r="36" ht="17" customHeight="1">
      <c r="A36" t="s" s="2">
        <v>143</v>
      </c>
      <c r="B36" t="s" s="2">
        <v>128</v>
      </c>
      <c r="C36" t="s" s="2">
        <v>66</v>
      </c>
      <c r="D36" t="s" s="2">
        <v>90</v>
      </c>
      <c r="E36" s="2">
        <v>2286</v>
      </c>
      <c r="F36" s="3"/>
      <c r="G36" s="3"/>
      <c r="H36" s="3"/>
    </row>
    <row r="37" ht="17" customHeight="1">
      <c r="A37" t="s" s="2">
        <v>143</v>
      </c>
      <c r="B37" t="s" s="2">
        <v>133</v>
      </c>
      <c r="C37" t="s" s="2">
        <v>66</v>
      </c>
      <c r="D37" t="s" s="2">
        <v>90</v>
      </c>
      <c r="E37" s="2">
        <v>2286</v>
      </c>
      <c r="F37" s="3"/>
      <c r="G37" s="3"/>
      <c r="H3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0" defaultGridColor="1"/>
  </sheetViews>
  <sheetFormatPr defaultColWidth="6.625" defaultRowHeight="15" customHeight="1" outlineLevelRow="0" outlineLevelCol="0"/>
  <cols>
    <col min="1" max="1" width="11.125" style="33" customWidth="1"/>
    <col min="2" max="2" width="6.625" style="33" customWidth="1"/>
    <col min="3" max="3" width="6.625" style="33" customWidth="1"/>
    <col min="4" max="4" width="6.625" style="33" customWidth="1"/>
    <col min="5" max="5" width="6.625" style="33" customWidth="1"/>
    <col min="6" max="6" width="6.625" style="33" customWidth="1"/>
    <col min="7" max="7" width="6.625" style="33" customWidth="1"/>
    <col min="8" max="256" width="6.625" style="33" customWidth="1"/>
  </cols>
  <sheetData>
    <row r="1" ht="17" customHeight="1">
      <c r="A1" s="3"/>
      <c r="B1" s="3"/>
      <c r="C1" t="s" s="2">
        <v>144</v>
      </c>
      <c r="D1" s="3"/>
      <c r="E1" s="3"/>
      <c r="F1" s="3"/>
      <c r="G1" s="3"/>
    </row>
    <row r="2" ht="17" customHeight="1">
      <c r="A2" t="s" s="2">
        <v>108</v>
      </c>
      <c r="B2" t="s" s="2">
        <v>109</v>
      </c>
      <c r="C2" t="s" s="2">
        <v>90</v>
      </c>
      <c r="D2" t="s" s="2">
        <v>122</v>
      </c>
      <c r="E2" t="s" s="2">
        <v>68</v>
      </c>
      <c r="F2" s="3"/>
      <c r="G2" t="s" s="2">
        <v>158</v>
      </c>
    </row>
    <row r="3" ht="17" customHeight="1">
      <c r="A3" t="s" s="2">
        <v>128</v>
      </c>
      <c r="B3" t="s" s="2">
        <v>66</v>
      </c>
      <c r="C3" s="2">
        <v>0.04</v>
      </c>
      <c r="D3" s="2">
        <v>0.04</v>
      </c>
      <c r="E3" s="2">
        <v>0.04</v>
      </c>
      <c r="F3" s="3"/>
      <c r="G3" s="3"/>
    </row>
    <row r="4" ht="17" customHeight="1">
      <c r="A4" t="s" s="2">
        <v>129</v>
      </c>
      <c r="B4" t="s" s="2">
        <v>66</v>
      </c>
      <c r="C4" s="2">
        <v>0.24</v>
      </c>
      <c r="D4" s="2">
        <v>0.24</v>
      </c>
      <c r="E4" s="2">
        <v>0.24</v>
      </c>
      <c r="F4" s="3"/>
      <c r="G4" s="3"/>
    </row>
    <row r="5" ht="17" customHeight="1">
      <c r="A5" t="s" s="2">
        <v>130</v>
      </c>
      <c r="B5" t="s" s="2">
        <v>66</v>
      </c>
      <c r="C5" s="2">
        <v>0.24</v>
      </c>
      <c r="D5" s="2">
        <v>0.24</v>
      </c>
      <c r="E5" s="2">
        <v>0.24</v>
      </c>
      <c r="F5" s="3"/>
      <c r="G5" s="3"/>
    </row>
    <row r="6" ht="17" customHeight="1">
      <c r="A6" t="s" s="2">
        <v>131</v>
      </c>
      <c r="B6" t="s" s="2">
        <v>66</v>
      </c>
      <c r="C6" s="2">
        <v>0.25</v>
      </c>
      <c r="D6" s="2">
        <v>0.25</v>
      </c>
      <c r="E6" s="2">
        <v>0.25</v>
      </c>
      <c r="F6" s="3"/>
      <c r="G6" s="3"/>
    </row>
    <row r="7" ht="17" customHeight="1">
      <c r="A7" t="s" s="2">
        <v>132</v>
      </c>
      <c r="B7" t="s" s="2">
        <v>66</v>
      </c>
      <c r="C7" s="2">
        <v>0.25</v>
      </c>
      <c r="D7" s="2">
        <v>0.25</v>
      </c>
      <c r="E7" s="2">
        <v>0.25</v>
      </c>
      <c r="F7" s="3"/>
      <c r="G7" s="3"/>
    </row>
    <row r="8" ht="17" customHeight="1">
      <c r="A8" t="s" s="2">
        <v>133</v>
      </c>
      <c r="B8" t="s" s="2">
        <v>66</v>
      </c>
      <c r="C8" s="2">
        <v>0.04</v>
      </c>
      <c r="D8" s="2">
        <v>0.04</v>
      </c>
      <c r="E8" s="2">
        <v>0.04</v>
      </c>
      <c r="F8" s="3"/>
      <c r="G8" s="3"/>
    </row>
    <row r="9" ht="17" customHeight="1">
      <c r="A9" t="s" s="2">
        <v>121</v>
      </c>
      <c r="B9" t="s" s="2">
        <v>66</v>
      </c>
      <c r="C9" s="2">
        <v>0.06</v>
      </c>
      <c r="D9" s="2">
        <v>0.04</v>
      </c>
      <c r="E9" s="2">
        <v>0.02</v>
      </c>
      <c r="F9" s="3"/>
      <c r="G9" s="3"/>
    </row>
    <row r="10" ht="17" customHeight="1">
      <c r="A10" t="s" s="2">
        <v>123</v>
      </c>
      <c r="B10" t="s" s="2">
        <v>66</v>
      </c>
      <c r="C10" s="2">
        <v>0.24</v>
      </c>
      <c r="D10" s="2">
        <v>0.22</v>
      </c>
      <c r="E10" s="2">
        <v>0.2</v>
      </c>
      <c r="F10" s="3"/>
      <c r="G10" s="3"/>
    </row>
    <row r="11" ht="17" customHeight="1">
      <c r="A11" t="s" s="2">
        <v>124</v>
      </c>
      <c r="B11" t="s" s="2">
        <v>66</v>
      </c>
      <c r="C11" s="2">
        <v>0.24</v>
      </c>
      <c r="D11" s="2">
        <v>0.22</v>
      </c>
      <c r="E11" s="2">
        <v>0.2</v>
      </c>
      <c r="F11" s="3"/>
      <c r="G11" s="3"/>
    </row>
    <row r="12" ht="17" customHeight="1">
      <c r="A12" t="s" s="2">
        <v>125</v>
      </c>
      <c r="B12" t="s" s="2">
        <v>66</v>
      </c>
      <c r="C12" s="2">
        <v>0.25</v>
      </c>
      <c r="D12" s="2">
        <v>0.23</v>
      </c>
      <c r="E12" s="2">
        <v>0.21</v>
      </c>
      <c r="F12" s="3"/>
      <c r="G12" s="3"/>
    </row>
    <row r="13" ht="17" customHeight="1">
      <c r="A13" t="s" s="2">
        <v>126</v>
      </c>
      <c r="B13" t="s" s="2">
        <v>66</v>
      </c>
      <c r="C13" s="2">
        <v>0.25</v>
      </c>
      <c r="D13" s="2">
        <v>0.23</v>
      </c>
      <c r="E13" s="2">
        <v>0.21</v>
      </c>
      <c r="F13" s="3"/>
      <c r="G13" s="3"/>
    </row>
    <row r="14" ht="17" customHeight="1">
      <c r="A14" t="s" s="2">
        <v>127</v>
      </c>
      <c r="B14" t="s" s="2">
        <v>66</v>
      </c>
      <c r="C14" s="2">
        <v>0.04</v>
      </c>
      <c r="D14" s="2">
        <v>0.04</v>
      </c>
      <c r="E14" s="2">
        <v>0.02</v>
      </c>
      <c r="F14" s="3"/>
      <c r="G14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