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results\"/>
    </mc:Choice>
  </mc:AlternateContent>
  <xr:revisionPtr revIDLastSave="0" documentId="8_{18447C33-C90F-44A5-8EAC-F55399D59C5B}" xr6:coauthVersionLast="31" xr6:coauthVersionMax="31" xr10:uidLastSave="{00000000-0000-0000-0000-000000000000}"/>
  <bookViews>
    <workbookView xWindow="0" yWindow="0" windowWidth="23256" windowHeight="12300" xr2:uid="{00000000-000D-0000-FFFF-FFFF00000000}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externalReferences>
    <externalReference r:id="rId6"/>
  </externalReferences>
  <calcPr calcId="179017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<sst xmlns="http://schemas.openxmlformats.org/spreadsheetml/2006/main" count="82" uniqueCount="37">
  <si>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</si>
  <si>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</si>
  <si>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</si>
  <si>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</si>
  <si>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</si>
  <si>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</si>
  <si>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</si>
  <si>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</si>
  <si>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</si>
  <si>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</si>
  <si>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</si>
  <si>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</si>
  <si>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</si>
  <si>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</si>
  <si>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</si>
  <si>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</si>
  <si>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</si>
  <si>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</si>
  <si>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</si>
  <si>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</si>
  <si>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</si>
  <si>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</si>
  <si>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</si>
  <si>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</si>
  <si>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</si>
  <si>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</si>
  <si>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</si>
  <si>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</si>
  <si>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</si>
  <si>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</si>
  <si>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</si>
  <si>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</si>
  <si>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</si>
  <si>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</si>
  <si>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</si>
  <si>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</si>
  <si>
    <t xml:space="preserve">Manure N2O (vol)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</si>
</sst>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1.2645905870488916</c:v>
                </c:pt>
                <c:pt idx="1">
                  <c:v>1.0502872168896247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3C0-8762-9759129ECBCC}"/>
            </c:ext>
          </c:extLst>
        </c:ser>
        <c:ser>
          <c:idx val="4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0.44733661676225206</c:v>
                </c:pt>
                <c:pt idx="1">
                  <c:v>0.41264398513171135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D-43C0-8762-9759129ECBCC}"/>
            </c:ext>
          </c:extLst>
        </c:ser>
        <c:ser>
          <c:idx val="2"/>
          <c:order val="2"/>
          <c:tx>
            <c:strRef>
              <c:f>[1]emissions_summary_new!$E$1</c:f>
              <c:strCache>
                <c:ptCount val="1"/>
                <c:pt idx="0">
                  <c:v>Manure nitrous oxide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[1]emissions_summary_new!$E$2:$E$25</c:f>
              <c:numCache>
                <c:formatCode>General</c:formatCode>
                <c:ptCount val="24"/>
                <c:pt idx="0">
                  <c:v>2.1252932984993499E-2</c:v>
                </c:pt>
                <c:pt idx="1">
                  <c:v>2.04366634485782E-2</c:v>
                </c:pt>
                <c:pt idx="2">
                  <c:v>1.9681821230128502E-2</c:v>
                </c:pt>
                <c:pt idx="3">
                  <c:v>1.86126870547881E-2</c:v>
                </c:pt>
                <c:pt idx="4">
                  <c:v>2.53934382969918E-2</c:v>
                </c:pt>
                <c:pt idx="5">
                  <c:v>2.4706440763983199E-2</c:v>
                </c:pt>
                <c:pt idx="6">
                  <c:v>2.43971892571592E-2</c:v>
                </c:pt>
                <c:pt idx="7">
                  <c:v>2.35025848440591E-2</c:v>
                </c:pt>
                <c:pt idx="8">
                  <c:v>2.2245868829711898E-2</c:v>
                </c:pt>
                <c:pt idx="9">
                  <c:v>2.1473976256687601E-2</c:v>
                </c:pt>
                <c:pt idx="10">
                  <c:v>2.08494044509311E-2</c:v>
                </c:pt>
                <c:pt idx="11">
                  <c:v>1.9832913772247902E-2</c:v>
                </c:pt>
                <c:pt idx="12">
                  <c:v>2.0060764256453398E-2</c:v>
                </c:pt>
                <c:pt idx="13">
                  <c:v>1.9092066087440501E-2</c:v>
                </c:pt>
                <c:pt idx="14">
                  <c:v>1.8024499131994599E-2</c:v>
                </c:pt>
                <c:pt idx="15">
                  <c:v>1.67718137095316E-2</c:v>
                </c:pt>
                <c:pt idx="16">
                  <c:v>2.13188010384389E-2</c:v>
                </c:pt>
                <c:pt idx="17">
                  <c:v>2.01866214967392E-2</c:v>
                </c:pt>
                <c:pt idx="18">
                  <c:v>1.8919661425447799E-2</c:v>
                </c:pt>
                <c:pt idx="19">
                  <c:v>1.7542002658764499E-2</c:v>
                </c:pt>
                <c:pt idx="20">
                  <c:v>2.1718681659542001E-2</c:v>
                </c:pt>
                <c:pt idx="21">
                  <c:v>2.0579585537398401E-2</c:v>
                </c:pt>
                <c:pt idx="22">
                  <c:v>1.92893519636964E-2</c:v>
                </c:pt>
                <c:pt idx="23">
                  <c:v>1.7908333028358901E-2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D-43C0-8762-9759129ECBCC}"/>
            </c:ext>
          </c:extLst>
        </c:ser>
        <c:ser>
          <c:idx val="6"/>
          <c:order val="3"/>
          <c:tx>
            <c:strRef>
              <c:f>greenhouse_gases!$A$7</c:f>
              <c:strCache>
                <c:ptCount val="1"/>
                <c:pt idx="0">
                  <c:v>Soil N2O 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greenhouse_gases!$B$7:$I$7</c:f>
              <c:numCache>
                <c:formatCode>General</c:formatCode>
                <c:ptCount val="8"/>
                <c:pt idx="0">
                  <c:v>2.9175967421063174</c:v>
                </c:pt>
                <c:pt idx="1">
                  <c:v>0.39765522469003634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D-43C0-8762-9759129ECBCC}"/>
            </c:ext>
          </c:extLst>
        </c:ser>
        <c:ser>
          <c:idx val="3"/>
          <c:order val="4"/>
          <c:tx>
            <c:strRef>
              <c:f>greenhouse_gases!$A$9</c:f>
              <c:strCache>
                <c:ptCount val="1"/>
                <c:pt idx="0">
                  <c:v>Cropland conversion (CO2)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greenhouse_gases!$B$10:$I$10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1A1D-43C0-8762-9759129ECBCC}"/>
            </c:ext>
          </c:extLst>
        </c:ser>
        <c:ser>
          <c:idx val="5"/>
          <c:order val="5"/>
          <c:tx>
            <c:strRef>
              <c:f>[1]emissions_summary_new!$H$1</c:f>
              <c:strCache>
                <c:ptCount val="1"/>
                <c:pt idx="0">
                  <c:v>Land use change -- biomass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[1]emissions_summary_new!$A$2:$A$25</c:f>
              <c:strCache>
                <c:ptCount val="24"/>
                <c:pt idx="0">
                  <c:v>MRH Scen 1</c:v>
                </c:pt>
                <c:pt idx="1">
                  <c:v>MRH Scen 2</c:v>
                </c:pt>
                <c:pt idx="2">
                  <c:v>MRH  Scen 3</c:v>
                </c:pt>
                <c:pt idx="3">
                  <c:v>MRH  Scen 4</c:v>
                </c:pt>
                <c:pt idx="4">
                  <c:v>MRT  Scen 1</c:v>
                </c:pt>
                <c:pt idx="5">
                  <c:v>MRT  Scen 2</c:v>
                </c:pt>
                <c:pt idx="6">
                  <c:v>MRT  Scen 3</c:v>
                </c:pt>
                <c:pt idx="7">
                  <c:v>MRT Scen 4</c:v>
                </c:pt>
                <c:pt idx="8">
                  <c:v>MRA  Scen 1</c:v>
                </c:pt>
                <c:pt idx="9">
                  <c:v>MRA Scen 2</c:v>
                </c:pt>
                <c:pt idx="10">
                  <c:v>MRA Scen 3</c:v>
                </c:pt>
                <c:pt idx="11">
                  <c:v>MRA Scen 4</c:v>
                </c:pt>
                <c:pt idx="12">
                  <c:v>LGH  Scen 1</c:v>
                </c:pt>
                <c:pt idx="13">
                  <c:v>LGH  Scen 2</c:v>
                </c:pt>
                <c:pt idx="14">
                  <c:v>LGH  Scen 3</c:v>
                </c:pt>
                <c:pt idx="15">
                  <c:v>LGH  Scen 4</c:v>
                </c:pt>
                <c:pt idx="16">
                  <c:v>LGT  Scen 1</c:v>
                </c:pt>
                <c:pt idx="17">
                  <c:v>LGT  Scen 2</c:v>
                </c:pt>
                <c:pt idx="18">
                  <c:v>LGT  Scen 3</c:v>
                </c:pt>
                <c:pt idx="19">
                  <c:v>LGT  Scen 4</c:v>
                </c:pt>
                <c:pt idx="20">
                  <c:v>LGA Scen 1</c:v>
                </c:pt>
                <c:pt idx="21">
                  <c:v>LGA  Scen 2</c:v>
                </c:pt>
                <c:pt idx="22">
                  <c:v>LGA  Scen 3</c:v>
                </c:pt>
                <c:pt idx="23">
                  <c:v>LGA  Scen 4</c:v>
                </c:pt>
              </c:strCache>
            </c:strRef>
          </c:cat>
          <c:val>
            <c:numRef>
              <c:f>[1]emissions_summary_new!$H$2:$H$25</c:f>
              <c:numCache>
                <c:formatCode>General</c:formatCode>
                <c:ptCount val="24"/>
                <c:pt idx="0">
                  <c:v>0.77821459274268101</c:v>
                </c:pt>
                <c:pt idx="1">
                  <c:v>0.755175055882776</c:v>
                </c:pt>
                <c:pt idx="2">
                  <c:v>0.73841584876621402</c:v>
                </c:pt>
                <c:pt idx="3">
                  <c:v>0.70991022850475105</c:v>
                </c:pt>
                <c:pt idx="4">
                  <c:v>0.85277096059777702</c:v>
                </c:pt>
                <c:pt idx="5">
                  <c:v>0.83344167063375096</c:v>
                </c:pt>
                <c:pt idx="6">
                  <c:v>0.82953233782882196</c:v>
                </c:pt>
                <c:pt idx="7">
                  <c:v>0.80670826643768501</c:v>
                </c:pt>
                <c:pt idx="8">
                  <c:v>0.80233215851991302</c:v>
                </c:pt>
                <c:pt idx="9">
                  <c:v>0.78033323825322298</c:v>
                </c:pt>
                <c:pt idx="10">
                  <c:v>0.76753355026282799</c:v>
                </c:pt>
                <c:pt idx="11">
                  <c:v>0.74058430675994502</c:v>
                </c:pt>
                <c:pt idx="12">
                  <c:v>0.87184688936377996</c:v>
                </c:pt>
                <c:pt idx="13">
                  <c:v>0.84344464410188602</c:v>
                </c:pt>
                <c:pt idx="14">
                  <c:v>0.81755299209286203</c:v>
                </c:pt>
                <c:pt idx="15">
                  <c:v>0.78212436009744901</c:v>
                </c:pt>
                <c:pt idx="16">
                  <c:v>0.94082337378371805</c:v>
                </c:pt>
                <c:pt idx="17">
                  <c:v>0.912673974986973</c:v>
                </c:pt>
                <c:pt idx="18">
                  <c:v>0.88198265837251599</c:v>
                </c:pt>
                <c:pt idx="19">
                  <c:v>0.84380513482380404</c:v>
                </c:pt>
                <c:pt idx="20">
                  <c:v>0.94658194378940697</c:v>
                </c:pt>
                <c:pt idx="21">
                  <c:v>0.91860418449878201</c:v>
                </c:pt>
                <c:pt idx="22">
                  <c:v>0.88817295074249103</c:v>
                </c:pt>
                <c:pt idx="23">
                  <c:v>0.85023792755615801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D-43C0-8762-9759129E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85600"/>
        <c:axId val="177990464"/>
      </c:barChart>
      <c:catAx>
        <c:axId val="1449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0464"/>
        <c:crosses val="autoZero"/>
        <c:auto val="1"/>
        <c:lblAlgn val="ctr"/>
        <c:lblOffset val="100"/>
        <c:noMultiLvlLbl val="0"/>
      </c:catAx>
      <c:valAx>
        <c:axId val="17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Greenhouse</a:t>
                </a:r>
                <a:r>
                  <a:rPr lang="en-US" baseline="0"/>
                  <a:t> gas emissions intensities (kg CO2eq/ kg FPCM)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392601515541186E-2"/>
              <c:y val="0.127713664492390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10</xdr:col>
      <xdr:colOff>7620</xdr:colOff>
      <xdr:row>40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6EED7-31CD-4A6C-98C8-7E5ABBCEB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Documents/GitHub/Sectoral_Dairy_Model_Tanzania/Model/results/Resul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emissions_old"/>
      <sheetName val="emissions_summary_new"/>
      <sheetName val="raw_land_use"/>
      <sheetName val="Land_Use"/>
      <sheetName val="e_effic_evaluate"/>
      <sheetName val="Production"/>
      <sheetName val="Sheet1"/>
      <sheetName val="Sheet2"/>
      <sheetName val="raw_emissions_total_L_by_source"/>
      <sheetName val="emissions_summary_LPS_aggregate"/>
      <sheetName val="Sheet3"/>
    </sheetNames>
    <sheetDataSet>
      <sheetData sheetId="0" refreshError="1"/>
      <sheetData sheetId="1">
        <row r="1">
          <cell r="C1" t="str">
            <v>Enteric fermentation</v>
          </cell>
          <cell r="E1" t="str">
            <v>Manure nitrous oxide</v>
          </cell>
          <cell r="H1" t="str">
            <v>Land use change -- biomass</v>
          </cell>
        </row>
        <row r="2">
          <cell r="A2" t="str">
            <v>MRH Scen 1</v>
          </cell>
          <cell r="E2">
            <v>2.1252932984993499E-2</v>
          </cell>
          <cell r="H2">
            <v>0.77821459274268101</v>
          </cell>
        </row>
        <row r="3">
          <cell r="A3" t="str">
            <v>MRH Scen 2</v>
          </cell>
          <cell r="E3">
            <v>2.04366634485782E-2</v>
          </cell>
          <cell r="H3">
            <v>0.755175055882776</v>
          </cell>
        </row>
        <row r="4">
          <cell r="A4" t="str">
            <v>MRH  Scen 3</v>
          </cell>
          <cell r="E4">
            <v>1.9681821230128502E-2</v>
          </cell>
          <cell r="H4">
            <v>0.73841584876621402</v>
          </cell>
        </row>
        <row r="5">
          <cell r="A5" t="str">
            <v>MRH  Scen 4</v>
          </cell>
          <cell r="E5">
            <v>1.86126870547881E-2</v>
          </cell>
          <cell r="H5">
            <v>0.70991022850475105</v>
          </cell>
        </row>
        <row r="6">
          <cell r="A6" t="str">
            <v>MRT  Scen 1</v>
          </cell>
          <cell r="E6">
            <v>2.53934382969918E-2</v>
          </cell>
          <cell r="H6">
            <v>0.85277096059777702</v>
          </cell>
        </row>
        <row r="7">
          <cell r="A7" t="str">
            <v>MRT  Scen 2</v>
          </cell>
          <cell r="E7">
            <v>2.4706440763983199E-2</v>
          </cell>
          <cell r="H7">
            <v>0.83344167063375096</v>
          </cell>
        </row>
        <row r="8">
          <cell r="A8" t="str">
            <v>MRT  Scen 3</v>
          </cell>
          <cell r="E8">
            <v>2.43971892571592E-2</v>
          </cell>
          <cell r="H8">
            <v>0.82953233782882196</v>
          </cell>
        </row>
        <row r="9">
          <cell r="A9" t="str">
            <v>MRT Scen 4</v>
          </cell>
          <cell r="E9">
            <v>2.35025848440591E-2</v>
          </cell>
          <cell r="H9">
            <v>0.80670826643768501</v>
          </cell>
        </row>
        <row r="10">
          <cell r="A10" t="str">
            <v>MRA  Scen 1</v>
          </cell>
          <cell r="E10">
            <v>2.2245868829711898E-2</v>
          </cell>
          <cell r="H10">
            <v>0.80233215851991302</v>
          </cell>
        </row>
        <row r="11">
          <cell r="A11" t="str">
            <v>MRA Scen 2</v>
          </cell>
          <cell r="E11">
            <v>2.1473976256687601E-2</v>
          </cell>
          <cell r="H11">
            <v>0.78033323825322298</v>
          </cell>
        </row>
        <row r="12">
          <cell r="A12" t="str">
            <v>MRA Scen 3</v>
          </cell>
          <cell r="E12">
            <v>2.08494044509311E-2</v>
          </cell>
          <cell r="H12">
            <v>0.76753355026282799</v>
          </cell>
        </row>
        <row r="13">
          <cell r="A13" t="str">
            <v>MRA Scen 4</v>
          </cell>
          <cell r="E13">
            <v>1.9832913772247902E-2</v>
          </cell>
          <cell r="H13">
            <v>0.74058430675994502</v>
          </cell>
        </row>
        <row r="14">
          <cell r="A14" t="str">
            <v>LGH  Scen 1</v>
          </cell>
          <cell r="E14">
            <v>2.0060764256453398E-2</v>
          </cell>
          <cell r="H14">
            <v>0.87184688936377996</v>
          </cell>
        </row>
        <row r="15">
          <cell r="A15" t="str">
            <v>LGH  Scen 2</v>
          </cell>
          <cell r="E15">
            <v>1.9092066087440501E-2</v>
          </cell>
          <cell r="H15">
            <v>0.84344464410188602</v>
          </cell>
        </row>
        <row r="16">
          <cell r="A16" t="str">
            <v>LGH  Scen 3</v>
          </cell>
          <cell r="E16">
            <v>1.8024499131994599E-2</v>
          </cell>
          <cell r="H16">
            <v>0.81755299209286203</v>
          </cell>
        </row>
        <row r="17">
          <cell r="A17" t="str">
            <v>LGH  Scen 4</v>
          </cell>
          <cell r="E17">
            <v>1.67718137095316E-2</v>
          </cell>
          <cell r="H17">
            <v>0.78212436009744901</v>
          </cell>
        </row>
        <row r="18">
          <cell r="A18" t="str">
            <v>LGT  Scen 1</v>
          </cell>
          <cell r="E18">
            <v>2.13188010384389E-2</v>
          </cell>
          <cell r="H18">
            <v>0.94082337378371805</v>
          </cell>
        </row>
        <row r="19">
          <cell r="A19" t="str">
            <v>LGT  Scen 2</v>
          </cell>
          <cell r="E19">
            <v>2.01866214967392E-2</v>
          </cell>
          <cell r="H19">
            <v>0.912673974986973</v>
          </cell>
        </row>
        <row r="20">
          <cell r="A20" t="str">
            <v>LGT  Scen 3</v>
          </cell>
          <cell r="E20">
            <v>1.8919661425447799E-2</v>
          </cell>
          <cell r="H20">
            <v>0.88198265837251599</v>
          </cell>
        </row>
        <row r="21">
          <cell r="A21" t="str">
            <v>LGT  Scen 4</v>
          </cell>
          <cell r="E21">
            <v>1.7542002658764499E-2</v>
          </cell>
          <cell r="H21">
            <v>0.84380513482380404</v>
          </cell>
        </row>
        <row r="22">
          <cell r="A22" t="str">
            <v>LGA Scen 1</v>
          </cell>
          <cell r="E22">
            <v>2.1718681659542001E-2</v>
          </cell>
          <cell r="H22">
            <v>0.94658194378940697</v>
          </cell>
        </row>
        <row r="23">
          <cell r="A23" t="str">
            <v>LGA  Scen 2</v>
          </cell>
          <cell r="E23">
            <v>2.0579585537398401E-2</v>
          </cell>
          <cell r="H23">
            <v>0.91860418449878201</v>
          </cell>
        </row>
        <row r="24">
          <cell r="A24" t="str">
            <v>LGA  Scen 3</v>
          </cell>
          <cell r="E24">
            <v>1.92893519636964E-2</v>
          </cell>
          <cell r="H24">
            <v>0.88817295074249103</v>
          </cell>
        </row>
        <row r="25">
          <cell r="A25" t="str">
            <v>LGA  Scen 4</v>
          </cell>
          <cell r="E25">
            <v>1.7908333028358901E-2</v>
          </cell>
          <cell r="H25">
            <v>0.85023792755615801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9" workbookViewId="0">
      <selection activeCell="C7" sqref="C7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17</v>
      </c>
      <c r="C1" s="12" t="s">
        <v>18</v>
      </c>
      <c r="D1" s="12" t="s">
        <v>19</v>
      </c>
      <c r="E1" s="12" t="s">
        <v>23</v>
      </c>
      <c r="F1" s="12" t="s">
        <v>20</v>
      </c>
      <c r="G1" s="12" t="s">
        <v>21</v>
      </c>
      <c r="H1" s="12" t="s">
        <v>22</v>
      </c>
      <c r="I1" s="12" t="s">
        <v>24</v>
      </c>
    </row>
    <row r="2" spans="1:10" x14ac:dyDescent="0.3">
      <c r="A2" s="1" t="s">
        <v>10</v>
      </c>
      <c r="B2" s="59">
        <v>1.2645905870488916</v>
      </c>
      <c r="C2" s="59">
        <v>1.0502872168896247</v>
      </c>
      <c r="D2" s="53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9"/>
    </row>
    <row r="3" spans="1:10" x14ac:dyDescent="0.3">
      <c r="A3" s="1" t="s">
        <v>11</v>
      </c>
      <c r="B3" s="59">
        <v>0.44733661676225206</v>
      </c>
      <c r="C3" s="59">
        <v>0.41264398513171135</v>
      </c>
      <c r="D3" s="53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9"/>
    </row>
    <row r="4" spans="1:10" x14ac:dyDescent="0.3">
      <c r="A4" s="8" t="s">
        <v>15</v>
      </c>
      <c r="B4" s="59">
        <v>-0.25903668837570604</v>
      </c>
      <c r="C4" s="59">
        <v>2.4582354588485723E-2</v>
      </c>
    </row>
    <row r="5" spans="1:10" x14ac:dyDescent="0.3">
      <c r="A5" s="8" t="s">
        <v>14</v>
      </c>
      <c r="B5" s="59">
        <v>-9.7138758140889753E-3</v>
      </c>
      <c r="C5" s="59">
        <v>9.2183829706821412E-4</v>
      </c>
    </row>
    <row r="6" spans="1:10" x14ac:dyDescent="0.3">
      <c r="A6" s="51" t="s">
        <v>36</v>
      </c>
      <c r="B6" s="59">
        <v>-1.29518344187853E-2</v>
      </c>
      <c r="C6" s="59">
        <v>1.229117729424286E-3</v>
      </c>
    </row>
    <row r="7" spans="1:10" s="59" customFormat="1" x14ac:dyDescent="0.3">
      <c r="A7" s="1" t="s">
        <v>13</v>
      </c>
      <c r="B7" s="59">
        <v>2.9175967421063174</v>
      </c>
      <c r="C7" s="59">
        <v>0.39765522469003634</v>
      </c>
      <c r="D7" s="54">
        <v>0.13577567430451196</v>
      </c>
      <c r="E7" s="39">
        <v>0.85</v>
      </c>
      <c r="F7" s="15">
        <v>0.12169427172132412</v>
      </c>
      <c r="G7" s="15">
        <v>0.14320904858377323</v>
      </c>
      <c r="H7" s="27">
        <v>0.14924370976787441</v>
      </c>
      <c r="I7" s="27">
        <v>0.15685684010167808</v>
      </c>
    </row>
    <row r="8" spans="1:10" x14ac:dyDescent="0.3">
      <c r="A8" s="1" t="s">
        <v>12</v>
      </c>
      <c r="B8" s="59">
        <v>7.2339774278977629</v>
      </c>
      <c r="C8" s="47">
        <v>5.4612845766508346E-4</v>
      </c>
      <c r="D8" s="54">
        <v>2.620930978153576E-2</v>
      </c>
      <c r="E8" s="40">
        <v>2E-3</v>
      </c>
      <c r="F8" s="16">
        <v>3.4895893858729481E-2</v>
      </c>
      <c r="G8" s="16">
        <v>1.8444863250097428E-2</v>
      </c>
      <c r="H8" s="28">
        <v>1.7176714145357937E-2</v>
      </c>
      <c r="I8" s="28">
        <v>1.2873007249982334E-2</v>
      </c>
    </row>
    <row r="9" spans="1:10" x14ac:dyDescent="0.3">
      <c r="A9" s="8" t="s">
        <v>16</v>
      </c>
      <c r="F9">
        <v>0</v>
      </c>
      <c r="G9" s="10">
        <v>0</v>
      </c>
      <c r="J9" s="9"/>
    </row>
    <row r="10" spans="1:10" x14ac:dyDescent="0.3">
      <c r="E10" s="11"/>
      <c r="I10" s="7"/>
      <c r="J10" s="9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  <row r="24" spans="2:2" ht="15" x14ac:dyDescent="0.25">
      <c r="B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17</v>
      </c>
      <c r="C1" s="18" t="s">
        <v>18</v>
      </c>
      <c r="D1" s="18" t="s">
        <v>19</v>
      </c>
      <c r="E1" s="18" t="s">
        <v>23</v>
      </c>
      <c r="F1" s="18" t="s">
        <v>20</v>
      </c>
      <c r="G1" s="18" t="s">
        <v>21</v>
      </c>
      <c r="H1" s="18" t="s">
        <v>22</v>
      </c>
      <c r="I1" s="18" t="s">
        <v>24</v>
      </c>
    </row>
    <row r="2" spans="1:9" x14ac:dyDescent="0.3">
      <c r="A2" s="1" t="s">
        <v>4</v>
      </c>
      <c r="B2" s="44">
        <v>3.6012935323479938</v>
      </c>
      <c r="C2" s="49">
        <v>5.9343548142775937</v>
      </c>
      <c r="D2" s="56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4">
        <v>2.2627789899713155</v>
      </c>
      <c r="C3" s="49">
        <v>2.0091394262476494</v>
      </c>
      <c r="D3" s="56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4">
        <v>1.131453982271297</v>
      </c>
      <c r="C4" s="49">
        <v>1.4047263422045435</v>
      </c>
      <c r="D4" s="56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4">
        <v>1.1313250077000185</v>
      </c>
      <c r="C5" s="49">
        <v>0.60441308404310568</v>
      </c>
      <c r="D5" s="56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49">
        <v>0.81229445829667268</v>
      </c>
      <c r="D6" s="56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4">
        <v>1.8207983931591958</v>
      </c>
      <c r="C7" s="49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5"/>
    </row>
    <row r="10" spans="1:9" x14ac:dyDescent="0.3">
      <c r="A10" s="45"/>
    </row>
    <row r="11" spans="1:9" x14ac:dyDescent="0.3">
      <c r="A11" s="45"/>
    </row>
    <row r="12" spans="1:9" x14ac:dyDescent="0.3">
      <c r="A12" s="45"/>
    </row>
    <row r="13" spans="1:9" x14ac:dyDescent="0.3">
      <c r="A13" s="45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17</v>
      </c>
      <c r="C1" s="23" t="s">
        <v>18</v>
      </c>
      <c r="D1" s="23" t="s">
        <v>19</v>
      </c>
      <c r="E1" s="23" t="s">
        <v>23</v>
      </c>
      <c r="F1" s="23" t="s">
        <v>20</v>
      </c>
      <c r="G1" s="23" t="s">
        <v>21</v>
      </c>
      <c r="H1" s="23" t="s">
        <v>22</v>
      </c>
      <c r="I1" s="23" t="s">
        <v>24</v>
      </c>
    </row>
    <row r="2" spans="1:9" x14ac:dyDescent="0.3">
      <c r="A2" t="s">
        <v>2</v>
      </c>
      <c r="B2" s="46">
        <v>1581.5373495241231</v>
      </c>
      <c r="C2" s="48">
        <v>1316.0661081667665</v>
      </c>
      <c r="D2" s="57">
        <v>1550.2821682892015</v>
      </c>
      <c r="E2" s="59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25</v>
      </c>
      <c r="B3" s="46">
        <v>434.65329150271015</v>
      </c>
      <c r="C3" s="48">
        <v>877.78609274215034</v>
      </c>
      <c r="D3" s="57">
        <v>426.35188047778723</v>
      </c>
      <c r="E3" s="59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17</v>
      </c>
      <c r="C1" s="24" t="s">
        <v>18</v>
      </c>
      <c r="D1" s="24" t="s">
        <v>19</v>
      </c>
      <c r="E1" s="24" t="s">
        <v>23</v>
      </c>
      <c r="F1" s="24" t="s">
        <v>20</v>
      </c>
      <c r="G1" s="24" t="s">
        <v>21</v>
      </c>
      <c r="H1" s="24" t="s">
        <v>22</v>
      </c>
      <c r="I1" s="24" t="s">
        <v>24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58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20</v>
      </c>
      <c r="G1" s="17" t="s">
        <v>21</v>
      </c>
      <c r="H1" s="17" t="s">
        <v>22</v>
      </c>
      <c r="I1" s="17" t="s">
        <v>24</v>
      </c>
      <c r="L1" s="52" t="s">
        <v>30</v>
      </c>
      <c r="M1" s="52" t="s">
        <v>31</v>
      </c>
      <c r="N1" s="52" t="s">
        <v>32</v>
      </c>
    </row>
    <row r="2" spans="1:14" x14ac:dyDescent="0.3">
      <c r="A2" t="s">
        <v>27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2" t="s">
        <v>33</v>
      </c>
      <c r="M2" s="52">
        <v>0.14000000000000001</v>
      </c>
      <c r="N2" s="52">
        <v>0.14000000000000001</v>
      </c>
    </row>
    <row r="3" spans="1:14" x14ac:dyDescent="0.3">
      <c r="A3" t="s">
        <v>26</v>
      </c>
      <c r="B3" s="1">
        <v>2.19</v>
      </c>
      <c r="C3" s="1">
        <v>0</v>
      </c>
      <c r="D3" s="55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2" t="s">
        <v>34</v>
      </c>
      <c r="M3" s="52">
        <v>1.1000000000000001</v>
      </c>
      <c r="N3" s="52">
        <v>1.3</v>
      </c>
    </row>
    <row r="4" spans="1:14" x14ac:dyDescent="0.3">
      <c r="A4" t="s">
        <v>28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2" t="s">
        <v>35</v>
      </c>
      <c r="M4" s="52">
        <v>1.4</v>
      </c>
      <c r="N4" s="52">
        <v>1.8</v>
      </c>
    </row>
    <row r="5" spans="1:14" x14ac:dyDescent="0.3">
      <c r="A5" t="s">
        <v>29</v>
      </c>
      <c r="B5">
        <v>0</v>
      </c>
      <c r="C5" s="50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5"/>
      <c r="H6" s="1"/>
    </row>
    <row r="7" spans="1:14" x14ac:dyDescent="0.3">
      <c r="D7" s="55"/>
      <c r="H7" s="1"/>
    </row>
    <row r="8" spans="1:14" x14ac:dyDescent="0.3">
      <c r="D8" s="55"/>
    </row>
    <row r="9" spans="1:14" x14ac:dyDescent="0.3">
      <c r="D9" s="55"/>
    </row>
    <row r="10" spans="1:14" x14ac:dyDescent="0.3">
      <c r="I10" s="1"/>
      <c r="J10" s="1"/>
      <c r="K10" s="1"/>
      <c r="L10" s="1"/>
    </row>
    <row r="11" spans="1:14" x14ac:dyDescent="0.3">
      <c r="D11" s="55"/>
      <c r="I11" s="1"/>
      <c r="J11" s="1"/>
      <c r="K11" s="1"/>
      <c r="L11" s="1"/>
    </row>
    <row r="12" spans="1:14" x14ac:dyDescent="0.3">
      <c r="A12" s="52" t="s">
        <v>1</v>
      </c>
      <c r="B12" s="52" t="s">
        <v>17</v>
      </c>
      <c r="C12" s="52" t="s">
        <v>18</v>
      </c>
      <c r="D12" s="52" t="s">
        <v>19</v>
      </c>
      <c r="E12" s="52" t="s">
        <v>23</v>
      </c>
      <c r="F12" s="52" t="s">
        <v>20</v>
      </c>
      <c r="G12" s="52" t="s">
        <v>21</v>
      </c>
      <c r="H12" s="52" t="s">
        <v>22</v>
      </c>
      <c r="I12" s="52" t="s">
        <v>24</v>
      </c>
      <c r="J12" s="1"/>
      <c r="K12" s="1"/>
      <c r="L12" s="1"/>
    </row>
    <row r="13" spans="1:14" x14ac:dyDescent="0.3">
      <c r="A13" s="52" t="s">
        <v>27</v>
      </c>
      <c r="B13" s="52">
        <f>2.42*0.5</f>
        <v>1.21</v>
      </c>
      <c r="C13" s="52">
        <v>0</v>
      </c>
      <c r="D13" s="52">
        <f>2.42*2.4</f>
        <v>5.8079999999999998</v>
      </c>
      <c r="E13" s="52">
        <v>0</v>
      </c>
      <c r="F13" s="52">
        <f>2.42*2.48</f>
        <v>6.0015999999999998</v>
      </c>
      <c r="G13" s="52">
        <v>0</v>
      </c>
      <c r="H13" s="52">
        <f>2.42*2.46</f>
        <v>5.9531999999999998</v>
      </c>
      <c r="I13" s="52">
        <v>0</v>
      </c>
      <c r="J13" s="1"/>
      <c r="K13" s="1"/>
      <c r="L13" s="1"/>
    </row>
    <row r="14" spans="1:14" x14ac:dyDescent="0.3">
      <c r="A14" s="52" t="s">
        <v>26</v>
      </c>
      <c r="B14" s="51">
        <f>2.19*1.4</f>
        <v>3.0659999999999998</v>
      </c>
      <c r="C14" s="51">
        <v>0</v>
      </c>
      <c r="D14" s="52">
        <f>1.4*2.19</f>
        <v>3.0659999999999998</v>
      </c>
      <c r="E14" s="52">
        <v>0</v>
      </c>
      <c r="F14" s="52">
        <f>1.4*2.3</f>
        <v>3.2199999999999998</v>
      </c>
      <c r="G14" s="52">
        <v>0</v>
      </c>
      <c r="H14" s="52">
        <f>1.4*2.32624269238496</f>
        <v>3.2567397693389442</v>
      </c>
      <c r="I14" s="52">
        <v>0</v>
      </c>
      <c r="J14" s="1"/>
      <c r="K14" s="1"/>
      <c r="L14" s="1"/>
    </row>
    <row r="15" spans="1:14" x14ac:dyDescent="0.3">
      <c r="A15" s="52" t="s">
        <v>28</v>
      </c>
      <c r="B15" s="52">
        <v>0</v>
      </c>
      <c r="C15" s="52">
        <f>0.6*1.83</f>
        <v>1.0980000000000001</v>
      </c>
      <c r="D15" s="52">
        <v>0</v>
      </c>
      <c r="E15" s="52">
        <f>0.6*2.06</f>
        <v>1.236</v>
      </c>
      <c r="F15" s="52">
        <v>0</v>
      </c>
      <c r="G15" s="52">
        <f>0.6*2.5</f>
        <v>1.5</v>
      </c>
      <c r="H15" s="51">
        <f>0.6*0.1</f>
        <v>0.06</v>
      </c>
      <c r="I15" s="52">
        <f>0.6*2.55</f>
        <v>1.5299999999999998</v>
      </c>
      <c r="J15" s="1"/>
      <c r="K15" s="1"/>
    </row>
    <row r="16" spans="1:14" x14ac:dyDescent="0.25">
      <c r="A16" s="52" t="s">
        <v>29</v>
      </c>
      <c r="B16" s="52">
        <v>0</v>
      </c>
      <c r="C16" s="52">
        <f>1.8*1.21877354141998</f>
        <v>2.1937923745559642</v>
      </c>
      <c r="D16" s="52">
        <v>0</v>
      </c>
      <c r="E16" s="51">
        <f>1.8*1.2</f>
        <v>2.16</v>
      </c>
      <c r="F16" s="52">
        <v>0</v>
      </c>
      <c r="G16" s="52">
        <f>1.8*2.38</f>
        <v>4.2839999999999998</v>
      </c>
      <c r="H16" s="51">
        <f>1.8*0.57</f>
        <v>1.026</v>
      </c>
      <c r="I16" s="52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2018-10-04T08:53:32Z</dcterms:modified>
</cp:coreProperties>
</file>