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wkins3\Documents\household_ghg_model\household_ghg_model\dairyclimatemodel2\data\"/>
    </mc:Choice>
  </mc:AlternateContent>
  <bookViews>
    <workbookView xWindow="0" yWindow="0" windowWidth="20490" windowHeight="7755" tabRatio="898" activeTab="22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_new" sheetId="29" r:id="rId9"/>
    <sheet name="crop_yield" sheetId="42" r:id="rId10"/>
    <sheet name="labour" sheetId="21" r:id="rId11"/>
    <sheet name="rangeland_yield" sheetId="39" r:id="rId12"/>
    <sheet name="cropnutrients" sheetId="8" r:id="rId13"/>
    <sheet name="maintexpenses" sheetId="44" r:id="rId14"/>
    <sheet name="prodparams" sheetId="12" r:id="rId15"/>
    <sheet name="startfeed" sheetId="18" r:id="rId16"/>
    <sheet name="startlivestock" sheetId="20" r:id="rId17"/>
    <sheet name="maintexpenses_old" sheetId="25" r:id="rId18"/>
    <sheet name="mortality" sheetId="24" r:id="rId19"/>
    <sheet name="crop_price" sheetId="34" r:id="rId20"/>
    <sheet name="crop_labour" sheetId="35" r:id="rId21"/>
    <sheet name="crop_costs" sheetId="36" r:id="rId22"/>
    <sheet name="labour_rate" sheetId="38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4" l="1"/>
  <c r="C6" i="44"/>
  <c r="C5" i="44"/>
  <c r="C4" i="44"/>
  <c r="C3" i="44"/>
  <c r="C2" i="44"/>
  <c r="G11" i="44"/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H7" i="8" l="1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E43" i="25" l="1"/>
  <c r="E42" i="25"/>
  <c r="E41" i="25"/>
  <c r="E40" i="25"/>
  <c r="E39" i="25"/>
  <c r="E38" i="25"/>
  <c r="L7" i="8" l="1"/>
  <c r="L4" i="8"/>
  <c r="I5" i="20" l="1"/>
  <c r="I6" i="20"/>
  <c r="N27" i="12" l="1"/>
  <c r="B13" i="39" l="1"/>
  <c r="B12" i="39"/>
  <c r="B11" i="39"/>
  <c r="B10" i="39"/>
  <c r="B9" i="39"/>
  <c r="B8" i="39"/>
  <c r="B7" i="39"/>
  <c r="B6" i="39"/>
  <c r="B5" i="39"/>
  <c r="B4" i="39"/>
  <c r="B3" i="39"/>
  <c r="B2" i="39"/>
  <c r="V16" i="12" l="1"/>
  <c r="V15" i="12"/>
  <c r="V11" i="12"/>
  <c r="V10" i="12"/>
  <c r="H11" i="25" l="1"/>
  <c r="I11" i="25" s="1"/>
  <c r="E7" i="25" l="1"/>
  <c r="E3" i="25"/>
  <c r="E6" i="25"/>
  <c r="E2" i="25"/>
  <c r="E5" i="25"/>
  <c r="E4" i="25"/>
  <c r="O7" i="8"/>
  <c r="D4" i="21" l="1"/>
  <c r="C4" i="21"/>
  <c r="K7" i="8" l="1"/>
  <c r="J7" i="8" l="1"/>
  <c r="I7" i="8"/>
  <c r="J4" i="8"/>
  <c r="E44" i="12" l="1"/>
  <c r="D27" i="12" s="1"/>
  <c r="E46" i="12"/>
  <c r="D33" i="12" s="1"/>
  <c r="E45" i="12"/>
  <c r="D21" i="12" s="1"/>
  <c r="D3" i="12" l="1"/>
  <c r="D15" i="12"/>
  <c r="D9" i="12"/>
  <c r="N7" i="8" l="1"/>
  <c r="H38" i="12" l="1"/>
  <c r="L38" i="12"/>
  <c r="E26" i="12"/>
  <c r="E32" i="12" s="1"/>
  <c r="E38" i="12" s="1"/>
  <c r="G31" i="12"/>
  <c r="G37" i="12" s="1"/>
  <c r="J37" i="12"/>
  <c r="G30" i="12"/>
  <c r="J36" i="12"/>
  <c r="G29" i="12"/>
  <c r="I29" i="12"/>
  <c r="I35" i="12" s="1"/>
  <c r="J35" i="12"/>
  <c r="F29" i="12"/>
  <c r="F35" i="12" s="1"/>
  <c r="G28" i="12"/>
  <c r="G34" i="12" s="1"/>
  <c r="I28" i="12"/>
  <c r="J34" i="12"/>
  <c r="F28" i="12"/>
  <c r="F34" i="12" s="1"/>
  <c r="H33" i="12"/>
  <c r="H32" i="12"/>
  <c r="J31" i="12"/>
  <c r="J30" i="12"/>
  <c r="J29" i="12"/>
  <c r="J28" i="12"/>
  <c r="H27" i="12"/>
  <c r="H26" i="12"/>
  <c r="H25" i="12"/>
  <c r="L25" i="12"/>
  <c r="M25" i="12" s="1"/>
  <c r="H24" i="12"/>
  <c r="L24" i="12"/>
  <c r="M24" i="12" s="1"/>
  <c r="H23" i="12"/>
  <c r="L23" i="12"/>
  <c r="H22" i="12"/>
  <c r="L22" i="12"/>
  <c r="M22" i="12" s="1"/>
  <c r="A32" i="12"/>
  <c r="A38" i="12" s="1"/>
  <c r="A31" i="12"/>
  <c r="A37" i="12" s="1"/>
  <c r="A30" i="12"/>
  <c r="A36" i="12" s="1"/>
  <c r="A29" i="12"/>
  <c r="A35" i="12" s="1"/>
  <c r="A28" i="12"/>
  <c r="A34" i="12" s="1"/>
  <c r="A27" i="12"/>
  <c r="A33" i="12" s="1"/>
  <c r="A27" i="2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H6" i="12"/>
  <c r="H7" i="12"/>
  <c r="H8" i="12"/>
  <c r="H9" i="12"/>
  <c r="H14" i="12"/>
  <c r="H15" i="12"/>
  <c r="H20" i="12"/>
  <c r="G12" i="12"/>
  <c r="H12" i="12" s="1"/>
  <c r="C7" i="8"/>
  <c r="D7" i="8"/>
  <c r="E7" i="8"/>
  <c r="F7" i="8"/>
  <c r="G7" i="8"/>
  <c r="B7" i="8"/>
  <c r="C4" i="8"/>
  <c r="D4" i="8" s="1"/>
  <c r="E4" i="8" s="1"/>
  <c r="F4" i="8" s="1"/>
  <c r="G4" i="8" s="1"/>
  <c r="H4" i="8" s="1"/>
  <c r="L20" i="12"/>
  <c r="E8" i="12"/>
  <c r="E14" i="12" s="1"/>
  <c r="E20" i="12" s="1"/>
  <c r="A14" i="12"/>
  <c r="A20" i="12" s="1"/>
  <c r="G13" i="12"/>
  <c r="H13" i="12" s="1"/>
  <c r="J19" i="12"/>
  <c r="A13" i="12"/>
  <c r="A19" i="12" s="1"/>
  <c r="J18" i="12"/>
  <c r="A12" i="12"/>
  <c r="A18" i="12" s="1"/>
  <c r="G11" i="12"/>
  <c r="I11" i="12"/>
  <c r="I17" i="12" s="1"/>
  <c r="J17" i="12"/>
  <c r="F11" i="12"/>
  <c r="F17" i="12" s="1"/>
  <c r="A11" i="12"/>
  <c r="A17" i="12" s="1"/>
  <c r="G10" i="12"/>
  <c r="G16" i="12" s="1"/>
  <c r="I10" i="12"/>
  <c r="I16" i="12" s="1"/>
  <c r="J16" i="12"/>
  <c r="F10" i="12"/>
  <c r="F16" i="12" s="1"/>
  <c r="A10" i="12"/>
  <c r="A16" i="12" s="1"/>
  <c r="A9" i="12"/>
  <c r="A15" i="12" s="1"/>
  <c r="J13" i="12"/>
  <c r="J12" i="12"/>
  <c r="J11" i="12"/>
  <c r="J10" i="12"/>
  <c r="L7" i="12"/>
  <c r="M7" i="12" s="1"/>
  <c r="L6" i="12"/>
  <c r="M6" i="12" s="1"/>
  <c r="H5" i="12"/>
  <c r="L5" i="12"/>
  <c r="M5" i="12" s="1"/>
  <c r="H4" i="12"/>
  <c r="L4" i="12"/>
  <c r="M4" i="12" s="1"/>
  <c r="L31" i="12" l="1"/>
  <c r="M31" i="12" s="1"/>
  <c r="H31" i="12"/>
  <c r="G18" i="12"/>
  <c r="H18" i="12" s="1"/>
  <c r="L21" i="12"/>
  <c r="M21" i="12" s="1"/>
  <c r="L12" i="12"/>
  <c r="M12" i="12" s="1"/>
  <c r="H10" i="12"/>
  <c r="L10" i="12"/>
  <c r="M10" i="12" s="1"/>
  <c r="L3" i="12"/>
  <c r="M3" i="12" s="1"/>
  <c r="L16" i="12"/>
  <c r="M16" i="12" s="1"/>
  <c r="G19" i="12"/>
  <c r="H11" i="12"/>
  <c r="L13" i="12"/>
  <c r="M13" i="12" s="1"/>
  <c r="G35" i="12"/>
  <c r="H35" i="12" s="1"/>
  <c r="L29" i="12"/>
  <c r="H29" i="12"/>
  <c r="G17" i="12"/>
  <c r="H17" i="12" s="1"/>
  <c r="L11" i="12"/>
  <c r="H37" i="12"/>
  <c r="L37" i="12"/>
  <c r="M37" i="12" s="1"/>
  <c r="H16" i="12"/>
  <c r="M23" i="12"/>
  <c r="H30" i="12"/>
  <c r="L30" i="12"/>
  <c r="M30" i="12" s="1"/>
  <c r="G36" i="12"/>
  <c r="H28" i="12"/>
  <c r="L28" i="12"/>
  <c r="M28" i="12" s="1"/>
  <c r="I34" i="12"/>
  <c r="L34" i="12" s="1"/>
  <c r="M34" i="12" s="1"/>
  <c r="L18" i="12" l="1"/>
  <c r="M18" i="12" s="1"/>
  <c r="H19" i="12"/>
  <c r="L19" i="12"/>
  <c r="M19" i="12" s="1"/>
  <c r="H34" i="12"/>
  <c r="L9" i="12"/>
  <c r="M9" i="12" s="1"/>
  <c r="M11" i="12"/>
  <c r="L17" i="12"/>
  <c r="H36" i="12"/>
  <c r="L36" i="12"/>
  <c r="M36" i="12" s="1"/>
  <c r="L35" i="12"/>
  <c r="L27" i="12"/>
  <c r="M27" i="12" s="1"/>
  <c r="M29" i="12"/>
  <c r="L33" i="12" l="1"/>
  <c r="M33" i="12" s="1"/>
  <c r="M35" i="12"/>
  <c r="L15" i="12"/>
  <c r="M15" i="12" s="1"/>
  <c r="M17" i="12"/>
</calcChain>
</file>

<file path=xl/sharedStrings.xml><?xml version="1.0" encoding="utf-8"?>
<sst xmlns="http://schemas.openxmlformats.org/spreadsheetml/2006/main" count="3639" uniqueCount="210">
  <si>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</si>
  <si>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</si>
  <si>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</si>
  <si>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</si>
  <si>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</si>
  <si>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</si>
  <si>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</si>
  <si>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</si>
  <si>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</si>
  <si>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</si>
  <si>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</si>
  <si>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</si>
  <si>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</si>
  <si>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startvalue</t>
  </si>
  <si>
    <t>startfeed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</si>
  <si>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</si>
  <si>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</si>
  <si>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</si>
  <si>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</si>
  <si>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</si>
  <si>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</si>
  <si>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</si>
  <si>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</si>
  <si>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</si>
  <si>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</si>
  <si>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</si>
  <si>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</si>
  <si>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</si>
  <si>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</si>
  <si>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</si>
  <si>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</si>
  <si>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</si>
  <si>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</si>
  <si>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</si>
  <si>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</si>
  <si>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</si>
  <si>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</si>
  <si>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</si>
  <si>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</si>
  <si>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feed</t>
  </si>
  <si>
    <t>reg</t>
  </si>
  <si>
    <t>startlivestock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</si>
  <si>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</si>
  <si>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</si>
  <si>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</si>
  <si>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</si>
  <si>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</si>
  <si>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</si>
  <si>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</si>
  <si>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</si>
  <si>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</si>
  <si>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</si>
  <si>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</si>
  <si>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</si>
  <si>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</si>
  <si>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</si>
  <si>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</si>
  <si>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</si>
  <si>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</si>
  <si>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</si>
  <si>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</si>
  <si>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Initial balances of Livestock feed (first month of model) (kg)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</si>
  <si>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</si>
  <si>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</si>
  <si>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</si>
  <si>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</si>
  <si>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</si>
  <si>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</si>
  <si>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</si>
  <si>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</si>
  <si>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</si>
  <si>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</si>
  <si>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</si>
  <si>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</si>
  <si>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</si>
  <si>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</si>
  <si>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</si>
  <si>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</si>
  <si>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</si>
  <si>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</si>
  <si>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</si>
  <si>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</si>
  <si>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</si>
  <si>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</si>
  <si>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</si>
  <si>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</si>
  <si>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</si>
  <si>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</si>
  <si>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</si>
  <si>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</si>
  <si>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</si>
  <si>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</si>
  <si>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</si>
  <si>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</si>
  <si>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</si>
  <si>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</si>
  <si>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</si>
  <si>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</si>
  <si>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</si>
  <si>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</si>
  <si>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</si>
  <si>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</si>
  <si>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</si>
  <si>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</si>
  <si>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</si>
  <si>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</si>
  <si>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</si>
  <si>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</si>
  <si>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</si>
  <si>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</si>
  <si>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young born per adult per year (ext)</t>
  </si>
  <si>
    <t>young born per adult per year (med)</t>
  </si>
  <si>
    <t>young born per adult per year (int)</t>
  </si>
  <si>
    <t>sunflower_seed_cake</t>
  </si>
  <si>
    <t>cotton_seed_cake</t>
  </si>
  <si>
    <t>maize_bran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</si>
  <si>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</si>
  <si>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</si>
  <si>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</si>
  <si>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</si>
  <si>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</si>
  <si>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</si>
  <si>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</si>
  <si>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</si>
  <si>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napier</t>
  </si>
  <si>
    <t>https://www.feedipedia.org/node/395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</si>
  <si>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</si>
  <si>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</si>
  <si>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</si>
  <si>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</si>
  <si>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</si>
  <si>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</si>
  <si>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</si>
  <si>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</si>
  <si>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</si>
  <si>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</si>
  <si>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</si>
  <si>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</si>
  <si>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</si>
  <si>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</si>
  <si>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crop_labour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</si>
  <si>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</si>
  <si>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</si>
  <si>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</si>
  <si>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</si>
  <si>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</si>
  <si>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</si>
  <si>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</si>
  <si>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</si>
  <si>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</si>
  <si>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</si>
  <si>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</si>
  <si>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</si>
  <si>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</si>
  <si>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</si>
  <si>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crop_labour!A1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</si>
  <si>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</si>
  <si>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</si>
  <si>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</si>
  <si>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</si>
  <si>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</si>
  <si>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</si>
  <si>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</si>
  <si>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</si>
  <si>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</si>
  <si>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</si>
  <si>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</si>
  <si>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cropnutrients!A3</t>
  </si>
  <si>
    <t>labour!A2</t>
  </si>
  <si>
    <t>offfarm_income</t>
  </si>
  <si>
    <t>offfarm_income!A1</t>
  </si>
  <si>
    <t>start_cash</t>
  </si>
  <si>
    <t>start_cash!A1</t>
  </si>
  <si>
    <t>weanerf_Imp</t>
  </si>
  <si>
    <t>N</t>
  </si>
  <si>
    <t>ADF</t>
  </si>
  <si>
    <t>https://www.feedipedia.org/node/367</t>
  </si>
  <si>
    <t>https://www.feedipedia.org/node/16072</t>
  </si>
  <si>
    <t>pasture</t>
  </si>
  <si>
    <t>maize_silage</t>
  </si>
  <si>
    <t>maize_grain</t>
  </si>
  <si>
    <t>hh2</t>
  </si>
  <si>
    <t>prodparams!A2</t>
  </si>
  <si>
    <t>startfeed!A2</t>
  </si>
  <si>
    <t>startlivestock!A1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</si>
  <si>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</si>
  <si>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</si>
  <si>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</si>
  <si>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</si>
  <si>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</si>
  <si>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</si>
  <si>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</si>
  <si>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</si>
  <si>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</si>
  <si>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crop_yield_new!A1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</si>
  <si>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</si>
  <si>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</si>
  <si>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</si>
  <si>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</si>
  <si>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</si>
  <si>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</si>
  <si>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</si>
  <si>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</si>
  <si>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</si>
  <si>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</si>
  <si>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</si>
  <si>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</si>
  <si>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 xml:space="preserve">Notes: </t>
  </si>
  <si>
    <t>general expenses per head of livestock</t>
  </si>
  <si>
    <t>maintExpenses!A1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</si>
</sst>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8" sqref="F18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ht="14.45" x14ac:dyDescent="0.25">
      <c r="A1" t="s">
        <v>8</v>
      </c>
    </row>
    <row r="3" spans="1:6" ht="14.45" x14ac:dyDescent="0.25">
      <c r="D3" t="s">
        <v>1</v>
      </c>
      <c r="E3" t="s">
        <v>2</v>
      </c>
      <c r="F3" t="s">
        <v>3</v>
      </c>
    </row>
    <row r="4" spans="1:6" ht="14.45" x14ac:dyDescent="0.25">
      <c r="A4" t="s">
        <v>0</v>
      </c>
      <c r="B4" t="s">
        <v>136</v>
      </c>
      <c r="C4" t="s">
        <v>158</v>
      </c>
      <c r="D4">
        <v>2</v>
      </c>
      <c r="E4">
        <v>1</v>
      </c>
      <c r="F4">
        <v>1</v>
      </c>
    </row>
    <row r="5" spans="1:6" ht="14.45" x14ac:dyDescent="0.25">
      <c r="A5" t="s">
        <v>0</v>
      </c>
      <c r="B5" t="s">
        <v>169</v>
      </c>
      <c r="C5" t="s">
        <v>170</v>
      </c>
      <c r="D5">
        <v>1</v>
      </c>
      <c r="E5">
        <v>0</v>
      </c>
      <c r="F5">
        <v>1</v>
      </c>
    </row>
    <row r="6" spans="1:6" ht="14.45" x14ac:dyDescent="0.25">
      <c r="A6" t="s">
        <v>0</v>
      </c>
      <c r="B6" t="s">
        <v>171</v>
      </c>
      <c r="C6" t="s">
        <v>172</v>
      </c>
      <c r="D6">
        <v>1</v>
      </c>
      <c r="E6">
        <v>0</v>
      </c>
      <c r="F6">
        <v>1</v>
      </c>
    </row>
    <row r="7" spans="1:6" ht="14.45" x14ac:dyDescent="0.25">
      <c r="A7" t="s">
        <v>0</v>
      </c>
      <c r="B7" t="s">
        <v>197</v>
      </c>
      <c r="C7" t="s">
        <v>198</v>
      </c>
      <c r="D7">
        <v>2</v>
      </c>
      <c r="E7">
        <v>1</v>
      </c>
      <c r="F7">
        <v>1</v>
      </c>
    </row>
    <row r="8" spans="1:6" ht="14.45" x14ac:dyDescent="0.25">
      <c r="A8" t="s">
        <v>0</v>
      </c>
      <c r="B8" t="s">
        <v>135</v>
      </c>
      <c r="C8" t="s">
        <v>159</v>
      </c>
      <c r="D8">
        <v>1</v>
      </c>
      <c r="E8">
        <v>0</v>
      </c>
      <c r="F8">
        <v>1</v>
      </c>
    </row>
    <row r="9" spans="1:6" ht="14.45" x14ac:dyDescent="0.25">
      <c r="A9" t="s">
        <v>0</v>
      </c>
      <c r="B9" t="s">
        <v>134</v>
      </c>
      <c r="C9" t="s">
        <v>160</v>
      </c>
      <c r="D9">
        <v>1</v>
      </c>
      <c r="E9">
        <v>0</v>
      </c>
      <c r="F9">
        <v>1</v>
      </c>
    </row>
    <row r="10" spans="1:6" ht="14.45" x14ac:dyDescent="0.25">
      <c r="A10" t="s">
        <v>0</v>
      </c>
      <c r="B10" t="s">
        <v>138</v>
      </c>
      <c r="C10" t="s">
        <v>157</v>
      </c>
      <c r="D10">
        <v>2</v>
      </c>
      <c r="E10">
        <v>1</v>
      </c>
      <c r="F10">
        <v>1</v>
      </c>
    </row>
    <row r="11" spans="1:6" ht="14.45" x14ac:dyDescent="0.25">
      <c r="A11" t="s">
        <v>0</v>
      </c>
      <c r="B11" t="s">
        <v>137</v>
      </c>
      <c r="C11" t="s">
        <v>194</v>
      </c>
      <c r="D11">
        <v>3</v>
      </c>
      <c r="E11">
        <v>1</v>
      </c>
      <c r="F11">
        <v>2</v>
      </c>
    </row>
    <row r="12" spans="1:6" ht="14.45" x14ac:dyDescent="0.25">
      <c r="A12" t="s">
        <v>0</v>
      </c>
      <c r="B12" t="s">
        <v>164</v>
      </c>
      <c r="C12" t="s">
        <v>165</v>
      </c>
      <c r="D12">
        <v>1</v>
      </c>
      <c r="E12">
        <v>1</v>
      </c>
      <c r="F12">
        <v>0</v>
      </c>
    </row>
    <row r="13" spans="1:6" ht="14.45" x14ac:dyDescent="0.25">
      <c r="A13" t="s">
        <v>0</v>
      </c>
      <c r="B13" t="s">
        <v>7</v>
      </c>
      <c r="C13" t="s">
        <v>167</v>
      </c>
      <c r="D13">
        <v>2</v>
      </c>
      <c r="E13">
        <v>1</v>
      </c>
      <c r="F13">
        <v>1</v>
      </c>
    </row>
    <row r="14" spans="1:6" ht="14.45" x14ac:dyDescent="0.25">
      <c r="A14" t="s">
        <v>0</v>
      </c>
      <c r="B14" t="s">
        <v>9</v>
      </c>
      <c r="C14" t="s">
        <v>168</v>
      </c>
      <c r="D14">
        <v>4</v>
      </c>
      <c r="E14">
        <v>2</v>
      </c>
      <c r="F14">
        <v>2</v>
      </c>
    </row>
    <row r="15" spans="1:6" ht="14.45" x14ac:dyDescent="0.25">
      <c r="A15" t="s">
        <v>0</v>
      </c>
      <c r="B15" t="s">
        <v>36</v>
      </c>
      <c r="C15" t="s">
        <v>182</v>
      </c>
      <c r="D15">
        <v>4</v>
      </c>
      <c r="E15">
        <v>3</v>
      </c>
      <c r="F15">
        <v>1</v>
      </c>
    </row>
    <row r="16" spans="1:6" ht="14.45" x14ac:dyDescent="0.25">
      <c r="A16" t="s">
        <v>0</v>
      </c>
      <c r="B16" t="s">
        <v>14</v>
      </c>
      <c r="C16" t="s">
        <v>183</v>
      </c>
      <c r="D16">
        <v>3</v>
      </c>
      <c r="E16">
        <v>2</v>
      </c>
      <c r="F16">
        <v>1</v>
      </c>
    </row>
    <row r="17" spans="1:6" ht="14.45" x14ac:dyDescent="0.25">
      <c r="A17" t="s">
        <v>0</v>
      </c>
      <c r="B17" t="s">
        <v>41</v>
      </c>
      <c r="C17" t="s">
        <v>184</v>
      </c>
      <c r="D17">
        <v>6</v>
      </c>
      <c r="E17">
        <v>5</v>
      </c>
      <c r="F17">
        <v>1</v>
      </c>
    </row>
    <row r="18" spans="1:6" ht="14.45" x14ac:dyDescent="0.25">
      <c r="A18" t="s">
        <v>0</v>
      </c>
      <c r="B18" t="s">
        <v>93</v>
      </c>
      <c r="C18" t="s">
        <v>209</v>
      </c>
      <c r="D18">
        <v>2</v>
      </c>
      <c r="E18">
        <v>2</v>
      </c>
      <c r="F18">
        <v>0</v>
      </c>
    </row>
    <row r="19" spans="1:6" ht="14.45" x14ac:dyDescent="0.25">
      <c r="A19" t="s">
        <v>0</v>
      </c>
      <c r="B19" t="s">
        <v>92</v>
      </c>
      <c r="C19" t="s">
        <v>185</v>
      </c>
      <c r="D19">
        <v>3</v>
      </c>
      <c r="E19">
        <v>2</v>
      </c>
      <c r="F19">
        <v>1</v>
      </c>
    </row>
    <row r="20" spans="1:6" ht="14.45" x14ac:dyDescent="0.3">
      <c r="A20" t="s">
        <v>0</v>
      </c>
      <c r="B20" t="s">
        <v>139</v>
      </c>
      <c r="C20" t="s">
        <v>156</v>
      </c>
      <c r="D20">
        <v>2</v>
      </c>
      <c r="E20">
        <v>1</v>
      </c>
      <c r="F20">
        <v>1</v>
      </c>
    </row>
    <row r="21" spans="1:6" ht="14.45" x14ac:dyDescent="0.3">
      <c r="A21" t="s">
        <v>0</v>
      </c>
      <c r="B21" t="s">
        <v>140</v>
      </c>
      <c r="C21" t="s">
        <v>155</v>
      </c>
      <c r="D21">
        <v>2</v>
      </c>
      <c r="E21">
        <v>1</v>
      </c>
      <c r="F21">
        <v>1</v>
      </c>
    </row>
    <row r="22" spans="1:6" ht="14.45" x14ac:dyDescent="0.3">
      <c r="A22" t="s">
        <v>0</v>
      </c>
      <c r="B22" t="s">
        <v>141</v>
      </c>
      <c r="C22" t="s">
        <v>154</v>
      </c>
      <c r="D22">
        <v>2</v>
      </c>
      <c r="E22">
        <v>1</v>
      </c>
      <c r="F22">
        <v>1</v>
      </c>
    </row>
    <row r="23" spans="1:6" x14ac:dyDescent="0.25">
      <c r="A23" t="s">
        <v>0</v>
      </c>
      <c r="B23" t="s">
        <v>142</v>
      </c>
      <c r="C23" t="s">
        <v>153</v>
      </c>
      <c r="D23">
        <v>2</v>
      </c>
      <c r="E23">
        <v>1</v>
      </c>
      <c r="F2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"/>
  <sheetViews>
    <sheetView workbookViewId="0">
      <selection activeCell="G20" sqref="G20"/>
    </sheetView>
  </sheetViews>
  <sheetFormatPr defaultRowHeight="15" x14ac:dyDescent="0.25"/>
  <sheetData>
    <row r="1" spans="1:49" x14ac:dyDescent="0.3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187</v>
      </c>
      <c r="AA1" t="s">
        <v>187</v>
      </c>
      <c r="AB1" t="s">
        <v>187</v>
      </c>
      <c r="AC1" t="s">
        <v>187</v>
      </c>
      <c r="AD1" t="s">
        <v>187</v>
      </c>
      <c r="AE1" t="s">
        <v>187</v>
      </c>
      <c r="AF1" t="s">
        <v>187</v>
      </c>
      <c r="AG1" t="s">
        <v>187</v>
      </c>
      <c r="AH1" t="s">
        <v>187</v>
      </c>
      <c r="AI1" t="s">
        <v>187</v>
      </c>
      <c r="AJ1" t="s">
        <v>187</v>
      </c>
      <c r="AK1" t="s">
        <v>187</v>
      </c>
      <c r="AL1" t="s">
        <v>188</v>
      </c>
      <c r="AM1" t="s">
        <v>188</v>
      </c>
      <c r="AN1" t="s">
        <v>188</v>
      </c>
      <c r="AO1" t="s">
        <v>188</v>
      </c>
      <c r="AP1" t="s">
        <v>188</v>
      </c>
      <c r="AQ1" t="s">
        <v>188</v>
      </c>
      <c r="AR1" t="s">
        <v>188</v>
      </c>
      <c r="AS1" t="s">
        <v>188</v>
      </c>
      <c r="AT1" t="s">
        <v>188</v>
      </c>
      <c r="AU1" t="s">
        <v>188</v>
      </c>
      <c r="AV1" t="s">
        <v>188</v>
      </c>
      <c r="AW1" t="s">
        <v>188</v>
      </c>
    </row>
    <row r="2" spans="1:49" x14ac:dyDescent="0.3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3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1.32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1.03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1.03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146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147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1.1000000000000001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1.1000000000000001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1.1000000000000001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1.1000000000000001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 t="s">
        <v>148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0.70509999999999995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0.70509999999999995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0.70509999999999995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0.70509999999999995</v>
      </c>
      <c r="AS8">
        <v>0</v>
      </c>
      <c r="AT8">
        <v>0</v>
      </c>
      <c r="AU8">
        <v>0</v>
      </c>
      <c r="AV8">
        <v>0</v>
      </c>
      <c r="AW8">
        <v>0</v>
      </c>
    </row>
    <row r="15" spans="1:49" x14ac:dyDescent="0.3">
      <c r="A15" t="s">
        <v>186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B1" workbookViewId="0">
      <selection activeCell="R8" sqref="R8"/>
    </sheetView>
  </sheetViews>
  <sheetFormatPr defaultRowHeight="15" x14ac:dyDescent="0.25"/>
  <cols>
    <col min="5" max="8" width="9.5703125" bestFit="1" customWidth="1"/>
    <col min="11" max="11" width="9.5703125" bestFit="1" customWidth="1"/>
    <col min="12" max="12" width="13.7109375" customWidth="1"/>
    <col min="13" max="14" width="9.5703125" bestFit="1" customWidth="1"/>
  </cols>
  <sheetData>
    <row r="1" spans="1:22" x14ac:dyDescent="0.25">
      <c r="C1" s="35" t="s">
        <v>106</v>
      </c>
      <c r="D1" s="35"/>
      <c r="E1" s="35"/>
      <c r="F1" s="35"/>
      <c r="G1" s="35"/>
      <c r="H1" s="35"/>
    </row>
    <row r="2" spans="1:22" x14ac:dyDescent="0.25">
      <c r="A2" t="s">
        <v>18</v>
      </c>
      <c r="B2" s="1" t="s">
        <v>4</v>
      </c>
      <c r="C2" s="6" t="s">
        <v>86</v>
      </c>
      <c r="D2" s="6" t="s">
        <v>85</v>
      </c>
      <c r="E2" s="1" t="s">
        <v>83</v>
      </c>
      <c r="F2" s="1" t="s">
        <v>84</v>
      </c>
      <c r="G2" s="1" t="s">
        <v>94</v>
      </c>
      <c r="H2" s="1" t="s">
        <v>75</v>
      </c>
      <c r="I2" s="6" t="s">
        <v>81</v>
      </c>
      <c r="J2" s="6" t="s">
        <v>80</v>
      </c>
      <c r="K2" s="1" t="s">
        <v>78</v>
      </c>
      <c r="L2" s="1" t="s">
        <v>173</v>
      </c>
      <c r="M2" s="1" t="s">
        <v>95</v>
      </c>
      <c r="N2" s="1" t="s">
        <v>76</v>
      </c>
    </row>
    <row r="3" spans="1:22" x14ac:dyDescent="0.25">
      <c r="C3" s="6" t="s">
        <v>35</v>
      </c>
      <c r="D3" s="6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6" t="s">
        <v>35</v>
      </c>
      <c r="J3" s="6" t="s">
        <v>35</v>
      </c>
      <c r="K3" s="1" t="s">
        <v>35</v>
      </c>
      <c r="L3" s="1" t="s">
        <v>35</v>
      </c>
      <c r="M3" s="1" t="s">
        <v>35</v>
      </c>
      <c r="N3" s="1" t="s">
        <v>35</v>
      </c>
    </row>
    <row r="4" spans="1:22" x14ac:dyDescent="0.25">
      <c r="A4" t="s">
        <v>19</v>
      </c>
      <c r="B4" t="s">
        <v>5</v>
      </c>
      <c r="C4" s="6">
        <f>T7*S12</f>
        <v>2.9365000000000006</v>
      </c>
      <c r="D4" s="6">
        <f>T7*S12</f>
        <v>2.9365000000000006</v>
      </c>
      <c r="E4" s="6">
        <f>T7*S13</f>
        <v>23.072500000000005</v>
      </c>
      <c r="F4" s="6">
        <f>T7*S13</f>
        <v>23.072500000000005</v>
      </c>
      <c r="G4" s="6">
        <f>T7*S14</f>
        <v>29.364999999999998</v>
      </c>
      <c r="H4" s="6">
        <f>T7*S14</f>
        <v>29.364999999999998</v>
      </c>
      <c r="I4" s="6">
        <f>T7*T12</f>
        <v>2.9365000000000006</v>
      </c>
      <c r="J4" s="6">
        <f>T7*T12</f>
        <v>2.9365000000000006</v>
      </c>
      <c r="K4" s="6">
        <f>T7*T13</f>
        <v>27.267500000000002</v>
      </c>
      <c r="L4" s="6">
        <f>T7*T13</f>
        <v>27.267500000000002</v>
      </c>
      <c r="M4" s="6">
        <f>T7*T14</f>
        <v>37.755000000000003</v>
      </c>
      <c r="N4" s="6">
        <f>T7*T14</f>
        <v>37.755000000000003</v>
      </c>
      <c r="R4" t="s">
        <v>199</v>
      </c>
      <c r="T4">
        <f>47.31-5.36</f>
        <v>41.95</v>
      </c>
      <c r="V4" t="s">
        <v>202</v>
      </c>
    </row>
    <row r="5" spans="1:22" x14ac:dyDescent="0.25">
      <c r="A5" t="s">
        <v>20</v>
      </c>
      <c r="B5" t="s">
        <v>5</v>
      </c>
      <c r="C5" s="6">
        <v>2.9365000000000006</v>
      </c>
      <c r="D5" s="6">
        <v>2.9365000000000006</v>
      </c>
      <c r="E5" s="6">
        <v>23.072500000000005</v>
      </c>
      <c r="F5" s="6">
        <v>23.072500000000005</v>
      </c>
      <c r="G5" s="6">
        <v>29.364999999999998</v>
      </c>
      <c r="H5" s="6">
        <v>29.364999999999998</v>
      </c>
      <c r="I5" s="6">
        <v>2.9365000000000006</v>
      </c>
      <c r="J5" s="6">
        <v>2.9365000000000006</v>
      </c>
      <c r="K5" s="6">
        <v>27.267500000000002</v>
      </c>
      <c r="L5" s="6">
        <v>27.267500000000002</v>
      </c>
      <c r="M5" s="6">
        <v>37.755000000000003</v>
      </c>
      <c r="N5" s="6">
        <v>37.755000000000003</v>
      </c>
      <c r="R5" t="s">
        <v>59</v>
      </c>
      <c r="T5">
        <v>8</v>
      </c>
    </row>
    <row r="6" spans="1:22" x14ac:dyDescent="0.25">
      <c r="A6" t="s">
        <v>21</v>
      </c>
      <c r="B6" t="s">
        <v>5</v>
      </c>
      <c r="C6" s="6">
        <v>2.9365000000000006</v>
      </c>
      <c r="D6" s="6">
        <v>2.9365000000000006</v>
      </c>
      <c r="E6" s="6">
        <v>23.072500000000005</v>
      </c>
      <c r="F6" s="6">
        <v>23.072500000000005</v>
      </c>
      <c r="G6" s="6">
        <v>29.364999999999998</v>
      </c>
      <c r="H6" s="6">
        <v>29.364999999999998</v>
      </c>
      <c r="I6" s="6">
        <v>2.9365000000000006</v>
      </c>
      <c r="J6" s="6">
        <v>2.9365000000000006</v>
      </c>
      <c r="K6" s="6">
        <v>27.267500000000002</v>
      </c>
      <c r="L6" s="6">
        <v>27.267500000000002</v>
      </c>
      <c r="M6" s="6">
        <v>37.755000000000003</v>
      </c>
      <c r="N6" s="6">
        <v>37.755000000000003</v>
      </c>
      <c r="R6" t="s">
        <v>200</v>
      </c>
      <c r="T6">
        <f>T4/T5</f>
        <v>5.2437500000000004</v>
      </c>
    </row>
    <row r="7" spans="1:22" ht="14.45" x14ac:dyDescent="0.3">
      <c r="A7" t="s">
        <v>22</v>
      </c>
      <c r="B7" t="s">
        <v>5</v>
      </c>
      <c r="C7" s="6">
        <v>2.9365000000000006</v>
      </c>
      <c r="D7" s="6">
        <v>2.9365000000000006</v>
      </c>
      <c r="E7" s="6">
        <v>23.072500000000005</v>
      </c>
      <c r="F7" s="6">
        <v>23.072500000000005</v>
      </c>
      <c r="G7" s="6">
        <v>29.364999999999998</v>
      </c>
      <c r="H7" s="6">
        <v>29.364999999999998</v>
      </c>
      <c r="I7" s="6">
        <v>2.9365000000000006</v>
      </c>
      <c r="J7" s="6">
        <v>2.9365000000000006</v>
      </c>
      <c r="K7" s="6">
        <v>27.267500000000002</v>
      </c>
      <c r="L7" s="6">
        <v>27.267500000000002</v>
      </c>
      <c r="M7" s="6">
        <v>37.755000000000003</v>
      </c>
      <c r="N7" s="6">
        <v>37.755000000000003</v>
      </c>
      <c r="R7" t="s">
        <v>201</v>
      </c>
      <c r="T7" s="9">
        <f>T6*4</f>
        <v>20.975000000000001</v>
      </c>
    </row>
    <row r="8" spans="1:22" x14ac:dyDescent="0.25">
      <c r="A8" t="s">
        <v>23</v>
      </c>
      <c r="B8" t="s">
        <v>5</v>
      </c>
      <c r="C8" s="6">
        <v>2.9365000000000006</v>
      </c>
      <c r="D8" s="6">
        <v>2.9365000000000006</v>
      </c>
      <c r="E8" s="6">
        <v>23.072500000000005</v>
      </c>
      <c r="F8" s="6">
        <v>23.072500000000005</v>
      </c>
      <c r="G8" s="6">
        <v>29.364999999999998</v>
      </c>
      <c r="H8" s="6">
        <v>29.364999999999998</v>
      </c>
      <c r="I8" s="6">
        <v>2.9365000000000006</v>
      </c>
      <c r="J8" s="6">
        <v>2.9365000000000006</v>
      </c>
      <c r="K8" s="6">
        <v>27.267500000000002</v>
      </c>
      <c r="L8" s="6">
        <v>27.267500000000002</v>
      </c>
      <c r="M8" s="6">
        <v>37.755000000000003</v>
      </c>
      <c r="N8" s="6">
        <v>37.755000000000003</v>
      </c>
    </row>
    <row r="9" spans="1:22" x14ac:dyDescent="0.25">
      <c r="A9" t="s">
        <v>24</v>
      </c>
      <c r="B9" t="s">
        <v>5</v>
      </c>
      <c r="C9" s="6">
        <v>2.9365000000000006</v>
      </c>
      <c r="D9" s="6">
        <v>2.9365000000000006</v>
      </c>
      <c r="E9" s="6">
        <v>23.072500000000005</v>
      </c>
      <c r="F9" s="6">
        <v>23.072500000000005</v>
      </c>
      <c r="G9" s="6">
        <v>29.364999999999998</v>
      </c>
      <c r="H9" s="6">
        <v>29.364999999999998</v>
      </c>
      <c r="I9" s="6">
        <v>2.9365000000000006</v>
      </c>
      <c r="J9" s="6">
        <v>2.9365000000000006</v>
      </c>
      <c r="K9" s="6">
        <v>27.267500000000002</v>
      </c>
      <c r="L9" s="6">
        <v>27.267500000000002</v>
      </c>
      <c r="M9" s="6">
        <v>37.755000000000003</v>
      </c>
      <c r="N9" s="6">
        <v>37.755000000000003</v>
      </c>
    </row>
    <row r="10" spans="1:22" x14ac:dyDescent="0.25">
      <c r="A10" t="s">
        <v>25</v>
      </c>
      <c r="B10" t="s">
        <v>5</v>
      </c>
      <c r="C10" s="6">
        <v>2.9365000000000006</v>
      </c>
      <c r="D10" s="6">
        <v>2.9365000000000006</v>
      </c>
      <c r="E10" s="6">
        <v>23.072500000000005</v>
      </c>
      <c r="F10" s="6">
        <v>23.072500000000005</v>
      </c>
      <c r="G10" s="6">
        <v>29.364999999999998</v>
      </c>
      <c r="H10" s="6">
        <v>29.364999999999998</v>
      </c>
      <c r="I10" s="6">
        <v>2.9365000000000006</v>
      </c>
      <c r="J10" s="6">
        <v>2.9365000000000006</v>
      </c>
      <c r="K10" s="6">
        <v>27.267500000000002</v>
      </c>
      <c r="L10" s="6">
        <v>27.267500000000002</v>
      </c>
      <c r="M10" s="6">
        <v>37.755000000000003</v>
      </c>
      <c r="N10" s="6">
        <v>37.755000000000003</v>
      </c>
    </row>
    <row r="11" spans="1:22" x14ac:dyDescent="0.25">
      <c r="A11" t="s">
        <v>26</v>
      </c>
      <c r="B11" t="s">
        <v>5</v>
      </c>
      <c r="C11" s="6">
        <v>2.9365000000000006</v>
      </c>
      <c r="D11" s="6">
        <v>2.9365000000000006</v>
      </c>
      <c r="E11" s="6">
        <v>23.072500000000005</v>
      </c>
      <c r="F11" s="6">
        <v>23.072500000000005</v>
      </c>
      <c r="G11" s="6">
        <v>29.364999999999998</v>
      </c>
      <c r="H11" s="6">
        <v>29.364999999999998</v>
      </c>
      <c r="I11" s="6">
        <v>2.9365000000000006</v>
      </c>
      <c r="J11" s="6">
        <v>2.9365000000000006</v>
      </c>
      <c r="K11" s="6">
        <v>27.267500000000002</v>
      </c>
      <c r="L11" s="6">
        <v>27.267500000000002</v>
      </c>
      <c r="M11" s="6">
        <v>37.755000000000003</v>
      </c>
      <c r="N11" s="6">
        <v>37.755000000000003</v>
      </c>
      <c r="R11" t="s">
        <v>60</v>
      </c>
      <c r="S11" t="s">
        <v>6</v>
      </c>
      <c r="T11" t="s">
        <v>5</v>
      </c>
    </row>
    <row r="12" spans="1:22" x14ac:dyDescent="0.25">
      <c r="A12" t="s">
        <v>27</v>
      </c>
      <c r="B12" t="s">
        <v>5</v>
      </c>
      <c r="C12" s="6">
        <v>2.9365000000000006</v>
      </c>
      <c r="D12" s="6">
        <v>2.9365000000000006</v>
      </c>
      <c r="E12" s="6">
        <v>23.072500000000005</v>
      </c>
      <c r="F12" s="6">
        <v>23.072500000000005</v>
      </c>
      <c r="G12" s="6">
        <v>29.364999999999998</v>
      </c>
      <c r="H12" s="6">
        <v>29.364999999999998</v>
      </c>
      <c r="I12" s="6">
        <v>2.9365000000000006</v>
      </c>
      <c r="J12" s="6">
        <v>2.9365000000000006</v>
      </c>
      <c r="K12" s="6">
        <v>27.267500000000002</v>
      </c>
      <c r="L12" s="6">
        <v>27.267500000000002</v>
      </c>
      <c r="M12" s="6">
        <v>37.755000000000003</v>
      </c>
      <c r="N12" s="6">
        <v>37.755000000000003</v>
      </c>
      <c r="R12" t="s">
        <v>103</v>
      </c>
      <c r="S12">
        <v>0.14000000000000001</v>
      </c>
      <c r="T12">
        <v>0.14000000000000001</v>
      </c>
    </row>
    <row r="13" spans="1:22" ht="14.45" x14ac:dyDescent="0.3">
      <c r="A13" t="s">
        <v>28</v>
      </c>
      <c r="B13" t="s">
        <v>5</v>
      </c>
      <c r="C13" s="6">
        <v>2.9365000000000006</v>
      </c>
      <c r="D13" s="6">
        <v>2.9365000000000006</v>
      </c>
      <c r="E13" s="6">
        <v>23.072500000000005</v>
      </c>
      <c r="F13" s="6">
        <v>23.072500000000005</v>
      </c>
      <c r="G13" s="6">
        <v>29.364999999999998</v>
      </c>
      <c r="H13" s="6">
        <v>29.364999999999998</v>
      </c>
      <c r="I13" s="6">
        <v>2.9365000000000006</v>
      </c>
      <c r="J13" s="6">
        <v>2.9365000000000006</v>
      </c>
      <c r="K13" s="6">
        <v>27.267500000000002</v>
      </c>
      <c r="L13" s="6">
        <v>27.267500000000002</v>
      </c>
      <c r="M13" s="6">
        <v>37.755000000000003</v>
      </c>
      <c r="N13" s="6">
        <v>37.755000000000003</v>
      </c>
      <c r="R13" t="s">
        <v>104</v>
      </c>
      <c r="S13">
        <v>1.1000000000000001</v>
      </c>
      <c r="T13">
        <v>1.3</v>
      </c>
    </row>
    <row r="14" spans="1:22" x14ac:dyDescent="0.25">
      <c r="A14" t="s">
        <v>29</v>
      </c>
      <c r="B14" t="s">
        <v>5</v>
      </c>
      <c r="C14" s="6">
        <v>2.9365000000000006</v>
      </c>
      <c r="D14" s="6">
        <v>2.9365000000000006</v>
      </c>
      <c r="E14" s="6">
        <v>23.072500000000005</v>
      </c>
      <c r="F14" s="6">
        <v>23.072500000000005</v>
      </c>
      <c r="G14" s="6">
        <v>29.364999999999998</v>
      </c>
      <c r="H14" s="6">
        <v>29.364999999999998</v>
      </c>
      <c r="I14" s="6">
        <v>2.9365000000000006</v>
      </c>
      <c r="J14" s="6">
        <v>2.9365000000000006</v>
      </c>
      <c r="K14" s="6">
        <v>27.267500000000002</v>
      </c>
      <c r="L14" s="6">
        <v>27.267500000000002</v>
      </c>
      <c r="M14" s="6">
        <v>37.755000000000003</v>
      </c>
      <c r="N14" s="6">
        <v>37.755000000000003</v>
      </c>
      <c r="R14" t="s">
        <v>105</v>
      </c>
      <c r="S14">
        <v>1.4</v>
      </c>
      <c r="T14">
        <v>1.8</v>
      </c>
    </row>
    <row r="15" spans="1:22" x14ac:dyDescent="0.25">
      <c r="A15" t="s">
        <v>30</v>
      </c>
      <c r="B15" t="s">
        <v>5</v>
      </c>
      <c r="C15" s="6">
        <v>2.9365000000000006</v>
      </c>
      <c r="D15" s="6">
        <v>2.9365000000000006</v>
      </c>
      <c r="E15" s="6">
        <v>23.072500000000005</v>
      </c>
      <c r="F15" s="6">
        <v>23.072500000000005</v>
      </c>
      <c r="G15" s="6">
        <v>29.364999999999998</v>
      </c>
      <c r="H15" s="6">
        <v>29.364999999999998</v>
      </c>
      <c r="I15" s="6">
        <v>2.9365000000000006</v>
      </c>
      <c r="J15" s="6">
        <v>2.9365000000000006</v>
      </c>
      <c r="K15" s="6">
        <v>27.267500000000002</v>
      </c>
      <c r="L15" s="6">
        <v>27.267500000000002</v>
      </c>
      <c r="M15" s="6">
        <v>37.755000000000003</v>
      </c>
      <c r="N15" s="6">
        <v>37.755000000000003</v>
      </c>
    </row>
    <row r="16" spans="1:22" x14ac:dyDescent="0.25">
      <c r="A16" t="str">
        <f>A4</f>
        <v>m01</v>
      </c>
      <c r="B16" t="s">
        <v>6</v>
      </c>
      <c r="C16" s="6">
        <v>2.9365000000000006</v>
      </c>
      <c r="D16" s="6">
        <v>2.9365000000000006</v>
      </c>
      <c r="E16" s="6">
        <v>23.072500000000005</v>
      </c>
      <c r="F16" s="6">
        <v>23.072500000000005</v>
      </c>
      <c r="G16" s="6">
        <v>29.364999999999998</v>
      </c>
      <c r="H16" s="6">
        <v>29.364999999999998</v>
      </c>
      <c r="I16" s="6">
        <v>2.9365000000000006</v>
      </c>
      <c r="J16" s="6">
        <v>2.9365000000000006</v>
      </c>
      <c r="K16" s="6">
        <v>27.267500000000002</v>
      </c>
      <c r="L16" s="6">
        <v>27.267500000000002</v>
      </c>
      <c r="M16" s="6">
        <v>37.755000000000003</v>
      </c>
      <c r="N16" s="6">
        <v>37.755000000000003</v>
      </c>
    </row>
    <row r="17" spans="1:14" x14ac:dyDescent="0.25">
      <c r="A17" t="str">
        <f t="shared" ref="A17:A39" si="0">A5</f>
        <v>m02</v>
      </c>
      <c r="B17" t="s">
        <v>6</v>
      </c>
      <c r="C17" s="6">
        <v>2.9365000000000006</v>
      </c>
      <c r="D17" s="6">
        <v>2.9365000000000006</v>
      </c>
      <c r="E17" s="6">
        <v>23.072500000000005</v>
      </c>
      <c r="F17" s="6">
        <v>23.072500000000005</v>
      </c>
      <c r="G17" s="6">
        <v>29.364999999999998</v>
      </c>
      <c r="H17" s="6">
        <v>29.364999999999998</v>
      </c>
      <c r="I17" s="6">
        <v>2.9365000000000006</v>
      </c>
      <c r="J17" s="6">
        <v>2.9365000000000006</v>
      </c>
      <c r="K17" s="6">
        <v>27.267500000000002</v>
      </c>
      <c r="L17" s="6">
        <v>27.267500000000002</v>
      </c>
      <c r="M17" s="6">
        <v>37.755000000000003</v>
      </c>
      <c r="N17" s="6">
        <v>37.755000000000003</v>
      </c>
    </row>
    <row r="18" spans="1:14" x14ac:dyDescent="0.25">
      <c r="A18" t="str">
        <f t="shared" si="0"/>
        <v>m03</v>
      </c>
      <c r="B18" t="s">
        <v>6</v>
      </c>
      <c r="C18" s="6">
        <v>2.9365000000000006</v>
      </c>
      <c r="D18" s="6">
        <v>2.9365000000000006</v>
      </c>
      <c r="E18" s="6">
        <v>23.072500000000005</v>
      </c>
      <c r="F18" s="6">
        <v>23.072500000000005</v>
      </c>
      <c r="G18" s="6">
        <v>29.364999999999998</v>
      </c>
      <c r="H18" s="6">
        <v>29.364999999999998</v>
      </c>
      <c r="I18" s="6">
        <v>2.9365000000000006</v>
      </c>
      <c r="J18" s="6">
        <v>2.9365000000000006</v>
      </c>
      <c r="K18" s="6">
        <v>27.267500000000002</v>
      </c>
      <c r="L18" s="6">
        <v>27.267500000000002</v>
      </c>
      <c r="M18" s="6">
        <v>37.755000000000003</v>
      </c>
      <c r="N18" s="6">
        <v>37.755000000000003</v>
      </c>
    </row>
    <row r="19" spans="1:14" x14ac:dyDescent="0.25">
      <c r="A19" t="str">
        <f t="shared" si="0"/>
        <v>m04</v>
      </c>
      <c r="B19" t="s">
        <v>6</v>
      </c>
      <c r="C19" s="6">
        <v>2.9365000000000006</v>
      </c>
      <c r="D19" s="6">
        <v>2.9365000000000006</v>
      </c>
      <c r="E19" s="6">
        <v>23.072500000000005</v>
      </c>
      <c r="F19" s="6">
        <v>23.072500000000005</v>
      </c>
      <c r="G19" s="6">
        <v>29.364999999999998</v>
      </c>
      <c r="H19" s="6">
        <v>29.364999999999998</v>
      </c>
      <c r="I19" s="6">
        <v>2.9365000000000006</v>
      </c>
      <c r="J19" s="6">
        <v>2.9365000000000006</v>
      </c>
      <c r="K19" s="6">
        <v>27.267500000000002</v>
      </c>
      <c r="L19" s="6">
        <v>27.267500000000002</v>
      </c>
      <c r="M19" s="6">
        <v>37.755000000000003</v>
      </c>
      <c r="N19" s="6">
        <v>37.755000000000003</v>
      </c>
    </row>
    <row r="20" spans="1:14" x14ac:dyDescent="0.25">
      <c r="A20" t="str">
        <f t="shared" si="0"/>
        <v>m05</v>
      </c>
      <c r="B20" t="s">
        <v>6</v>
      </c>
      <c r="C20" s="6">
        <v>2.9365000000000006</v>
      </c>
      <c r="D20" s="6">
        <v>2.9365000000000006</v>
      </c>
      <c r="E20" s="6">
        <v>23.072500000000005</v>
      </c>
      <c r="F20" s="6">
        <v>23.072500000000005</v>
      </c>
      <c r="G20" s="6">
        <v>29.364999999999998</v>
      </c>
      <c r="H20" s="6">
        <v>29.364999999999998</v>
      </c>
      <c r="I20" s="6">
        <v>2.9365000000000006</v>
      </c>
      <c r="J20" s="6">
        <v>2.9365000000000006</v>
      </c>
      <c r="K20" s="6">
        <v>27.267500000000002</v>
      </c>
      <c r="L20" s="6">
        <v>27.267500000000002</v>
      </c>
      <c r="M20" s="6">
        <v>37.755000000000003</v>
      </c>
      <c r="N20" s="6">
        <v>37.755000000000003</v>
      </c>
    </row>
    <row r="21" spans="1:14" x14ac:dyDescent="0.25">
      <c r="A21" t="str">
        <f t="shared" si="0"/>
        <v>m06</v>
      </c>
      <c r="B21" t="s">
        <v>6</v>
      </c>
      <c r="C21" s="6">
        <v>2.9365000000000006</v>
      </c>
      <c r="D21" s="6">
        <v>2.9365000000000006</v>
      </c>
      <c r="E21" s="6">
        <v>23.072500000000005</v>
      </c>
      <c r="F21" s="6">
        <v>23.072500000000005</v>
      </c>
      <c r="G21" s="6">
        <v>29.364999999999998</v>
      </c>
      <c r="H21" s="6">
        <v>29.364999999999998</v>
      </c>
      <c r="I21" s="6">
        <v>2.9365000000000006</v>
      </c>
      <c r="J21" s="6">
        <v>2.9365000000000006</v>
      </c>
      <c r="K21" s="6">
        <v>27.267500000000002</v>
      </c>
      <c r="L21" s="6">
        <v>27.267500000000002</v>
      </c>
      <c r="M21" s="6">
        <v>37.755000000000003</v>
      </c>
      <c r="N21" s="6">
        <v>37.755000000000003</v>
      </c>
    </row>
    <row r="22" spans="1:14" x14ac:dyDescent="0.25">
      <c r="A22" t="str">
        <f t="shared" si="0"/>
        <v>m07</v>
      </c>
      <c r="B22" t="s">
        <v>6</v>
      </c>
      <c r="C22" s="6">
        <v>2.9365000000000006</v>
      </c>
      <c r="D22" s="6">
        <v>2.9365000000000006</v>
      </c>
      <c r="E22" s="6">
        <v>23.072500000000005</v>
      </c>
      <c r="F22" s="6">
        <v>23.072500000000005</v>
      </c>
      <c r="G22" s="6">
        <v>29.364999999999998</v>
      </c>
      <c r="H22" s="6">
        <v>29.364999999999998</v>
      </c>
      <c r="I22" s="6">
        <v>2.9365000000000006</v>
      </c>
      <c r="J22" s="6">
        <v>2.9365000000000006</v>
      </c>
      <c r="K22" s="6">
        <v>27.267500000000002</v>
      </c>
      <c r="L22" s="6">
        <v>27.267500000000002</v>
      </c>
      <c r="M22" s="6">
        <v>37.755000000000003</v>
      </c>
      <c r="N22" s="6">
        <v>37.755000000000003</v>
      </c>
    </row>
    <row r="23" spans="1:14" x14ac:dyDescent="0.25">
      <c r="A23" t="str">
        <f t="shared" si="0"/>
        <v>m08</v>
      </c>
      <c r="B23" t="s">
        <v>6</v>
      </c>
      <c r="C23" s="6">
        <v>2.9365000000000006</v>
      </c>
      <c r="D23" s="6">
        <v>2.9365000000000006</v>
      </c>
      <c r="E23" s="6">
        <v>23.072500000000005</v>
      </c>
      <c r="F23" s="6">
        <v>23.072500000000005</v>
      </c>
      <c r="G23" s="6">
        <v>29.364999999999998</v>
      </c>
      <c r="H23" s="6">
        <v>29.364999999999998</v>
      </c>
      <c r="I23" s="6">
        <v>2.9365000000000006</v>
      </c>
      <c r="J23" s="6">
        <v>2.9365000000000006</v>
      </c>
      <c r="K23" s="6">
        <v>27.267500000000002</v>
      </c>
      <c r="L23" s="6">
        <v>27.267500000000002</v>
      </c>
      <c r="M23" s="6">
        <v>37.755000000000003</v>
      </c>
      <c r="N23" s="6">
        <v>37.755000000000003</v>
      </c>
    </row>
    <row r="24" spans="1:14" x14ac:dyDescent="0.25">
      <c r="A24" t="str">
        <f t="shared" si="0"/>
        <v>m09</v>
      </c>
      <c r="B24" t="s">
        <v>6</v>
      </c>
      <c r="C24" s="6">
        <v>2.9365000000000006</v>
      </c>
      <c r="D24" s="6">
        <v>2.9365000000000006</v>
      </c>
      <c r="E24" s="6">
        <v>23.072500000000005</v>
      </c>
      <c r="F24" s="6">
        <v>23.072500000000005</v>
      </c>
      <c r="G24" s="6">
        <v>29.364999999999998</v>
      </c>
      <c r="H24" s="6">
        <v>29.364999999999998</v>
      </c>
      <c r="I24" s="6">
        <v>2.9365000000000006</v>
      </c>
      <c r="J24" s="6">
        <v>2.9365000000000006</v>
      </c>
      <c r="K24" s="6">
        <v>27.267500000000002</v>
      </c>
      <c r="L24" s="6">
        <v>27.267500000000002</v>
      </c>
      <c r="M24" s="6">
        <v>37.755000000000003</v>
      </c>
      <c r="N24" s="6">
        <v>37.755000000000003</v>
      </c>
    </row>
    <row r="25" spans="1:14" x14ac:dyDescent="0.25">
      <c r="A25" t="str">
        <f t="shared" si="0"/>
        <v>m10</v>
      </c>
      <c r="B25" t="s">
        <v>6</v>
      </c>
      <c r="C25" s="6">
        <v>2.9365000000000006</v>
      </c>
      <c r="D25" s="6">
        <v>2.9365000000000006</v>
      </c>
      <c r="E25" s="6">
        <v>23.072500000000005</v>
      </c>
      <c r="F25" s="6">
        <v>23.072500000000005</v>
      </c>
      <c r="G25" s="6">
        <v>29.364999999999998</v>
      </c>
      <c r="H25" s="6">
        <v>29.364999999999998</v>
      </c>
      <c r="I25" s="6">
        <v>2.9365000000000006</v>
      </c>
      <c r="J25" s="6">
        <v>2.9365000000000006</v>
      </c>
      <c r="K25" s="6">
        <v>27.267500000000002</v>
      </c>
      <c r="L25" s="6">
        <v>27.267500000000002</v>
      </c>
      <c r="M25" s="6">
        <v>37.755000000000003</v>
      </c>
      <c r="N25" s="6">
        <v>37.755000000000003</v>
      </c>
    </row>
    <row r="26" spans="1:14" x14ac:dyDescent="0.25">
      <c r="A26" t="str">
        <f t="shared" si="0"/>
        <v>m11</v>
      </c>
      <c r="B26" t="s">
        <v>6</v>
      </c>
      <c r="C26" s="6">
        <v>2.9365000000000006</v>
      </c>
      <c r="D26" s="6">
        <v>2.9365000000000006</v>
      </c>
      <c r="E26" s="6">
        <v>23.072500000000005</v>
      </c>
      <c r="F26" s="6">
        <v>23.072500000000005</v>
      </c>
      <c r="G26" s="6">
        <v>29.364999999999998</v>
      </c>
      <c r="H26" s="6">
        <v>29.364999999999998</v>
      </c>
      <c r="I26" s="6">
        <v>2.9365000000000006</v>
      </c>
      <c r="J26" s="6">
        <v>2.9365000000000006</v>
      </c>
      <c r="K26" s="6">
        <v>27.267500000000002</v>
      </c>
      <c r="L26" s="6">
        <v>27.267500000000002</v>
      </c>
      <c r="M26" s="6">
        <v>37.755000000000003</v>
      </c>
      <c r="N26" s="6">
        <v>37.755000000000003</v>
      </c>
    </row>
    <row r="27" spans="1:14" x14ac:dyDescent="0.25">
      <c r="A27" t="str">
        <f t="shared" si="0"/>
        <v>m12</v>
      </c>
      <c r="B27" t="s">
        <v>6</v>
      </c>
      <c r="C27" s="6">
        <v>2.9365000000000006</v>
      </c>
      <c r="D27" s="6">
        <v>2.9365000000000006</v>
      </c>
      <c r="E27" s="6">
        <v>23.072500000000005</v>
      </c>
      <c r="F27" s="6">
        <v>23.072500000000005</v>
      </c>
      <c r="G27" s="6">
        <v>29.364999999999998</v>
      </c>
      <c r="H27" s="6">
        <v>29.364999999999998</v>
      </c>
      <c r="I27" s="6">
        <v>2.9365000000000006</v>
      </c>
      <c r="J27" s="6">
        <v>2.9365000000000006</v>
      </c>
      <c r="K27" s="6">
        <v>27.267500000000002</v>
      </c>
      <c r="L27" s="6">
        <v>27.267500000000002</v>
      </c>
      <c r="M27" s="6">
        <v>37.755000000000003</v>
      </c>
      <c r="N27" s="6">
        <v>37.755000000000003</v>
      </c>
    </row>
    <row r="28" spans="1:14" x14ac:dyDescent="0.25">
      <c r="A28" t="str">
        <f t="shared" si="0"/>
        <v>m01</v>
      </c>
      <c r="B28" t="s">
        <v>74</v>
      </c>
      <c r="C28" s="6">
        <v>2.9365000000000006</v>
      </c>
      <c r="D28" s="6">
        <v>2.9365000000000006</v>
      </c>
      <c r="E28" s="6">
        <v>23.072500000000005</v>
      </c>
      <c r="F28" s="6">
        <v>23.072500000000005</v>
      </c>
      <c r="G28" s="6">
        <v>29.364999999999998</v>
      </c>
      <c r="H28" s="6">
        <v>29.364999999999998</v>
      </c>
      <c r="I28" s="6">
        <v>2.9365000000000006</v>
      </c>
      <c r="J28" s="6">
        <v>2.9365000000000006</v>
      </c>
      <c r="K28" s="6">
        <v>27.267500000000002</v>
      </c>
      <c r="L28" s="6">
        <v>27.267500000000002</v>
      </c>
      <c r="M28" s="6">
        <v>37.755000000000003</v>
      </c>
      <c r="N28" s="6">
        <v>37.755000000000003</v>
      </c>
    </row>
    <row r="29" spans="1:14" x14ac:dyDescent="0.25">
      <c r="A29" t="str">
        <f t="shared" si="0"/>
        <v>m02</v>
      </c>
      <c r="B29" t="s">
        <v>74</v>
      </c>
      <c r="C29" s="6">
        <v>2.9365000000000006</v>
      </c>
      <c r="D29" s="6">
        <v>2.9365000000000006</v>
      </c>
      <c r="E29" s="6">
        <v>23.072500000000005</v>
      </c>
      <c r="F29" s="6">
        <v>23.072500000000005</v>
      </c>
      <c r="G29" s="6">
        <v>29.364999999999998</v>
      </c>
      <c r="H29" s="6">
        <v>29.364999999999998</v>
      </c>
      <c r="I29" s="6">
        <v>2.9365000000000006</v>
      </c>
      <c r="J29" s="6">
        <v>2.9365000000000006</v>
      </c>
      <c r="K29" s="6">
        <v>27.267500000000002</v>
      </c>
      <c r="L29" s="6">
        <v>27.267500000000002</v>
      </c>
      <c r="M29" s="6">
        <v>37.755000000000003</v>
      </c>
      <c r="N29" s="6">
        <v>37.755000000000003</v>
      </c>
    </row>
    <row r="30" spans="1:14" x14ac:dyDescent="0.25">
      <c r="A30" t="str">
        <f t="shared" si="0"/>
        <v>m03</v>
      </c>
      <c r="B30" t="s">
        <v>74</v>
      </c>
      <c r="C30" s="6">
        <v>2.9365000000000006</v>
      </c>
      <c r="D30" s="6">
        <v>2.9365000000000006</v>
      </c>
      <c r="E30" s="6">
        <v>23.072500000000005</v>
      </c>
      <c r="F30" s="6">
        <v>23.072500000000005</v>
      </c>
      <c r="G30" s="6">
        <v>29.364999999999998</v>
      </c>
      <c r="H30" s="6">
        <v>29.364999999999998</v>
      </c>
      <c r="I30" s="6">
        <v>2.9365000000000006</v>
      </c>
      <c r="J30" s="6">
        <v>2.9365000000000006</v>
      </c>
      <c r="K30" s="6">
        <v>27.267500000000002</v>
      </c>
      <c r="L30" s="6">
        <v>27.267500000000002</v>
      </c>
      <c r="M30" s="6">
        <v>37.755000000000003</v>
      </c>
      <c r="N30" s="6">
        <v>37.755000000000003</v>
      </c>
    </row>
    <row r="31" spans="1:14" x14ac:dyDescent="0.25">
      <c r="A31" t="str">
        <f t="shared" si="0"/>
        <v>m04</v>
      </c>
      <c r="B31" t="s">
        <v>74</v>
      </c>
      <c r="C31" s="6">
        <v>2.9365000000000006</v>
      </c>
      <c r="D31" s="6">
        <v>2.9365000000000006</v>
      </c>
      <c r="E31" s="6">
        <v>23.072500000000005</v>
      </c>
      <c r="F31" s="6">
        <v>23.072500000000005</v>
      </c>
      <c r="G31" s="6">
        <v>29.364999999999998</v>
      </c>
      <c r="H31" s="6">
        <v>29.364999999999998</v>
      </c>
      <c r="I31" s="6">
        <v>2.9365000000000006</v>
      </c>
      <c r="J31" s="6">
        <v>2.9365000000000006</v>
      </c>
      <c r="K31" s="6">
        <v>27.267500000000002</v>
      </c>
      <c r="L31" s="6">
        <v>27.267500000000002</v>
      </c>
      <c r="M31" s="6">
        <v>37.755000000000003</v>
      </c>
      <c r="N31" s="6">
        <v>37.755000000000003</v>
      </c>
    </row>
    <row r="32" spans="1:14" x14ac:dyDescent="0.25">
      <c r="A32" t="str">
        <f t="shared" si="0"/>
        <v>m05</v>
      </c>
      <c r="B32" t="s">
        <v>74</v>
      </c>
      <c r="C32" s="6">
        <v>2.9365000000000006</v>
      </c>
      <c r="D32" s="6">
        <v>2.9365000000000006</v>
      </c>
      <c r="E32" s="6">
        <v>23.072500000000005</v>
      </c>
      <c r="F32" s="6">
        <v>23.072500000000005</v>
      </c>
      <c r="G32" s="6">
        <v>29.364999999999998</v>
      </c>
      <c r="H32" s="6">
        <v>29.364999999999998</v>
      </c>
      <c r="I32" s="6">
        <v>2.9365000000000006</v>
      </c>
      <c r="J32" s="6">
        <v>2.9365000000000006</v>
      </c>
      <c r="K32" s="6">
        <v>27.267500000000002</v>
      </c>
      <c r="L32" s="6">
        <v>27.267500000000002</v>
      </c>
      <c r="M32" s="6">
        <v>37.755000000000003</v>
      </c>
      <c r="N32" s="6">
        <v>37.755000000000003</v>
      </c>
    </row>
    <row r="33" spans="1:14" x14ac:dyDescent="0.25">
      <c r="A33" t="str">
        <f t="shared" si="0"/>
        <v>m06</v>
      </c>
      <c r="B33" t="s">
        <v>74</v>
      </c>
      <c r="C33" s="6">
        <v>2.9365000000000006</v>
      </c>
      <c r="D33" s="6">
        <v>2.9365000000000006</v>
      </c>
      <c r="E33" s="6">
        <v>23.072500000000005</v>
      </c>
      <c r="F33" s="6">
        <v>23.072500000000005</v>
      </c>
      <c r="G33" s="6">
        <v>29.364999999999998</v>
      </c>
      <c r="H33" s="6">
        <v>29.364999999999998</v>
      </c>
      <c r="I33" s="6">
        <v>2.9365000000000006</v>
      </c>
      <c r="J33" s="6">
        <v>2.9365000000000006</v>
      </c>
      <c r="K33" s="6">
        <v>27.267500000000002</v>
      </c>
      <c r="L33" s="6">
        <v>27.267500000000002</v>
      </c>
      <c r="M33" s="6">
        <v>37.755000000000003</v>
      </c>
      <c r="N33" s="6">
        <v>37.755000000000003</v>
      </c>
    </row>
    <row r="34" spans="1:14" x14ac:dyDescent="0.25">
      <c r="A34" t="str">
        <f t="shared" si="0"/>
        <v>m07</v>
      </c>
      <c r="B34" t="s">
        <v>74</v>
      </c>
      <c r="C34" s="6">
        <v>2.9365000000000006</v>
      </c>
      <c r="D34" s="6">
        <v>2.9365000000000006</v>
      </c>
      <c r="E34" s="6">
        <v>23.072500000000005</v>
      </c>
      <c r="F34" s="6">
        <v>23.072500000000005</v>
      </c>
      <c r="G34" s="6">
        <v>29.364999999999998</v>
      </c>
      <c r="H34" s="6">
        <v>29.364999999999998</v>
      </c>
      <c r="I34" s="6">
        <v>2.9365000000000006</v>
      </c>
      <c r="J34" s="6">
        <v>2.9365000000000006</v>
      </c>
      <c r="K34" s="6">
        <v>27.267500000000002</v>
      </c>
      <c r="L34" s="6">
        <v>27.267500000000002</v>
      </c>
      <c r="M34" s="6">
        <v>37.755000000000003</v>
      </c>
      <c r="N34" s="6">
        <v>37.755000000000003</v>
      </c>
    </row>
    <row r="35" spans="1:14" x14ac:dyDescent="0.25">
      <c r="A35" t="str">
        <f t="shared" si="0"/>
        <v>m08</v>
      </c>
      <c r="B35" t="s">
        <v>74</v>
      </c>
      <c r="C35" s="6">
        <v>2.9365000000000006</v>
      </c>
      <c r="D35" s="6">
        <v>2.9365000000000006</v>
      </c>
      <c r="E35" s="6">
        <v>23.072500000000005</v>
      </c>
      <c r="F35" s="6">
        <v>23.072500000000005</v>
      </c>
      <c r="G35" s="6">
        <v>29.364999999999998</v>
      </c>
      <c r="H35" s="6">
        <v>29.364999999999998</v>
      </c>
      <c r="I35" s="6">
        <v>2.9365000000000006</v>
      </c>
      <c r="J35" s="6">
        <v>2.9365000000000006</v>
      </c>
      <c r="K35" s="6">
        <v>27.267500000000002</v>
      </c>
      <c r="L35" s="6">
        <v>27.267500000000002</v>
      </c>
      <c r="M35" s="6">
        <v>37.755000000000003</v>
      </c>
      <c r="N35" s="6">
        <v>37.755000000000003</v>
      </c>
    </row>
    <row r="36" spans="1:14" x14ac:dyDescent="0.25">
      <c r="A36" t="str">
        <f t="shared" si="0"/>
        <v>m09</v>
      </c>
      <c r="B36" t="s">
        <v>74</v>
      </c>
      <c r="C36" s="6">
        <v>2.9365000000000006</v>
      </c>
      <c r="D36" s="6">
        <v>2.9365000000000006</v>
      </c>
      <c r="E36" s="6">
        <v>23.072500000000005</v>
      </c>
      <c r="F36" s="6">
        <v>23.072500000000005</v>
      </c>
      <c r="G36" s="6">
        <v>29.364999999999998</v>
      </c>
      <c r="H36" s="6">
        <v>29.364999999999998</v>
      </c>
      <c r="I36" s="6">
        <v>2.9365000000000006</v>
      </c>
      <c r="J36" s="6">
        <v>2.9365000000000006</v>
      </c>
      <c r="K36" s="6">
        <v>27.267500000000002</v>
      </c>
      <c r="L36" s="6">
        <v>27.267500000000002</v>
      </c>
      <c r="M36" s="6">
        <v>37.755000000000003</v>
      </c>
      <c r="N36" s="6">
        <v>37.755000000000003</v>
      </c>
    </row>
    <row r="37" spans="1:14" x14ac:dyDescent="0.25">
      <c r="A37" t="str">
        <f t="shared" si="0"/>
        <v>m10</v>
      </c>
      <c r="B37" t="s">
        <v>74</v>
      </c>
      <c r="C37" s="6">
        <v>2.9365000000000006</v>
      </c>
      <c r="D37" s="6">
        <v>2.9365000000000006</v>
      </c>
      <c r="E37" s="6">
        <v>23.072500000000005</v>
      </c>
      <c r="F37" s="6">
        <v>23.072500000000005</v>
      </c>
      <c r="G37" s="6">
        <v>29.364999999999998</v>
      </c>
      <c r="H37" s="6">
        <v>29.364999999999998</v>
      </c>
      <c r="I37" s="6">
        <v>2.9365000000000006</v>
      </c>
      <c r="J37" s="6">
        <v>2.9365000000000006</v>
      </c>
      <c r="K37" s="6">
        <v>27.267500000000002</v>
      </c>
      <c r="L37" s="6">
        <v>27.267500000000002</v>
      </c>
      <c r="M37" s="6">
        <v>37.755000000000003</v>
      </c>
      <c r="N37" s="6">
        <v>37.755000000000003</v>
      </c>
    </row>
    <row r="38" spans="1:14" x14ac:dyDescent="0.25">
      <c r="A38" t="str">
        <f t="shared" si="0"/>
        <v>m11</v>
      </c>
      <c r="B38" t="s">
        <v>74</v>
      </c>
      <c r="C38" s="6">
        <v>2.9365000000000006</v>
      </c>
      <c r="D38" s="6">
        <v>2.9365000000000006</v>
      </c>
      <c r="E38" s="6">
        <v>23.072500000000005</v>
      </c>
      <c r="F38" s="6">
        <v>23.072500000000005</v>
      </c>
      <c r="G38" s="6">
        <v>29.364999999999998</v>
      </c>
      <c r="H38" s="6">
        <v>29.364999999999998</v>
      </c>
      <c r="I38" s="6">
        <v>2.9365000000000006</v>
      </c>
      <c r="J38" s="6">
        <v>2.9365000000000006</v>
      </c>
      <c r="K38" s="6">
        <v>27.267500000000002</v>
      </c>
      <c r="L38" s="6">
        <v>27.267500000000002</v>
      </c>
      <c r="M38" s="6">
        <v>37.755000000000003</v>
      </c>
      <c r="N38" s="6">
        <v>37.755000000000003</v>
      </c>
    </row>
    <row r="39" spans="1:14" x14ac:dyDescent="0.25">
      <c r="A39" t="str">
        <f t="shared" si="0"/>
        <v>m12</v>
      </c>
      <c r="B39" t="s">
        <v>74</v>
      </c>
      <c r="C39" s="6">
        <v>2.9365000000000006</v>
      </c>
      <c r="D39" s="6">
        <v>2.9365000000000006</v>
      </c>
      <c r="E39" s="6">
        <v>23.072500000000005</v>
      </c>
      <c r="F39" s="6">
        <v>23.072500000000005</v>
      </c>
      <c r="G39" s="6">
        <v>29.364999999999998</v>
      </c>
      <c r="H39" s="6">
        <v>29.364999999999998</v>
      </c>
      <c r="I39" s="6">
        <v>2.9365000000000006</v>
      </c>
      <c r="J39" s="6">
        <v>2.9365000000000006</v>
      </c>
      <c r="K39" s="6">
        <v>27.267500000000002</v>
      </c>
      <c r="L39" s="6">
        <v>27.267500000000002</v>
      </c>
      <c r="M39" s="6">
        <v>37.755000000000003</v>
      </c>
      <c r="N39" s="6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"/>
    </sheetView>
  </sheetViews>
  <sheetFormatPr defaultRowHeight="15" x14ac:dyDescent="0.25"/>
  <sheetData>
    <row r="1" spans="1:9" x14ac:dyDescent="0.25">
      <c r="E1" t="s">
        <v>162</v>
      </c>
      <c r="H1" t="s">
        <v>121</v>
      </c>
      <c r="I1" t="s">
        <v>161</v>
      </c>
    </row>
    <row r="2" spans="1:9" x14ac:dyDescent="0.25">
      <c r="A2" t="s">
        <v>19</v>
      </c>
      <c r="B2">
        <f>E2/12</f>
        <v>0.125</v>
      </c>
      <c r="E2">
        <v>1.5</v>
      </c>
      <c r="F2" t="s">
        <v>163</v>
      </c>
    </row>
    <row r="3" spans="1:9" x14ac:dyDescent="0.25">
      <c r="A3" t="s">
        <v>20</v>
      </c>
      <c r="B3">
        <f>E2/12</f>
        <v>0.125</v>
      </c>
    </row>
    <row r="4" spans="1:9" x14ac:dyDescent="0.25">
      <c r="A4" t="s">
        <v>21</v>
      </c>
      <c r="B4">
        <f>E2/12</f>
        <v>0.125</v>
      </c>
    </row>
    <row r="5" spans="1:9" x14ac:dyDescent="0.25">
      <c r="A5" t="s">
        <v>22</v>
      </c>
      <c r="B5">
        <f>E2/12</f>
        <v>0.125</v>
      </c>
    </row>
    <row r="6" spans="1:9" x14ac:dyDescent="0.25">
      <c r="A6" t="s">
        <v>23</v>
      </c>
      <c r="B6">
        <f>E2/12</f>
        <v>0.125</v>
      </c>
    </row>
    <row r="7" spans="1:9" x14ac:dyDescent="0.25">
      <c r="A7" t="s">
        <v>24</v>
      </c>
      <c r="B7">
        <f>E2/12</f>
        <v>0.125</v>
      </c>
    </row>
    <row r="8" spans="1:9" x14ac:dyDescent="0.25">
      <c r="A8" t="s">
        <v>25</v>
      </c>
      <c r="B8">
        <f>E2/12</f>
        <v>0.125</v>
      </c>
    </row>
    <row r="9" spans="1:9" x14ac:dyDescent="0.25">
      <c r="A9" t="s">
        <v>26</v>
      </c>
      <c r="B9">
        <f>E2/12</f>
        <v>0.125</v>
      </c>
    </row>
    <row r="10" spans="1:9" x14ac:dyDescent="0.25">
      <c r="A10" t="s">
        <v>27</v>
      </c>
      <c r="B10">
        <f>E2/12</f>
        <v>0.125</v>
      </c>
    </row>
    <row r="11" spans="1:9" x14ac:dyDescent="0.25">
      <c r="A11" t="s">
        <v>28</v>
      </c>
      <c r="B11">
        <f>E2/12</f>
        <v>0.125</v>
      </c>
    </row>
    <row r="12" spans="1:9" x14ac:dyDescent="0.25">
      <c r="A12" t="s">
        <v>29</v>
      </c>
      <c r="B12">
        <f>E2/12</f>
        <v>0.125</v>
      </c>
    </row>
    <row r="13" spans="1:9" x14ac:dyDescent="0.25">
      <c r="A13" t="s">
        <v>30</v>
      </c>
      <c r="B13">
        <f>E2/12</f>
        <v>0.125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S3" sqref="S3"/>
    </sheetView>
  </sheetViews>
  <sheetFormatPr defaultRowHeight="15" x14ac:dyDescent="0.25"/>
  <cols>
    <col min="3" max="3" width="9.5703125" bestFit="1" customWidth="1"/>
  </cols>
  <sheetData>
    <row r="1" spans="1:23" x14ac:dyDescent="0.25">
      <c r="A1" t="s">
        <v>57</v>
      </c>
    </row>
    <row r="2" spans="1:23" x14ac:dyDescent="0.25">
      <c r="A2" t="s">
        <v>48</v>
      </c>
      <c r="B2" s="10" t="s">
        <v>177</v>
      </c>
      <c r="C2" s="10" t="s">
        <v>45</v>
      </c>
      <c r="D2" s="10" t="s">
        <v>49</v>
      </c>
      <c r="E2" s="10" t="s">
        <v>51</v>
      </c>
      <c r="F2" s="10" t="s">
        <v>50</v>
      </c>
      <c r="G2" s="10" t="s">
        <v>52</v>
      </c>
      <c r="H2" s="10"/>
      <c r="I2" s="10" t="s">
        <v>117</v>
      </c>
      <c r="J2" s="10" t="s">
        <v>118</v>
      </c>
      <c r="K2" s="10" t="s">
        <v>123</v>
      </c>
      <c r="L2" s="10"/>
      <c r="M2" s="10" t="s">
        <v>176</v>
      </c>
      <c r="O2" s="10" t="s">
        <v>125</v>
      </c>
    </row>
    <row r="3" spans="1:23" x14ac:dyDescent="0.3">
      <c r="A3" t="s">
        <v>34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100</v>
      </c>
      <c r="G3" s="11" t="s">
        <v>101</v>
      </c>
      <c r="H3" s="11" t="s">
        <v>179</v>
      </c>
      <c r="I3" s="11" t="s">
        <v>113</v>
      </c>
      <c r="J3" s="11" t="s">
        <v>114</v>
      </c>
      <c r="K3" s="11" t="s">
        <v>115</v>
      </c>
      <c r="L3" s="11" t="s">
        <v>180</v>
      </c>
      <c r="M3" s="11" t="s">
        <v>73</v>
      </c>
      <c r="N3" s="11" t="s">
        <v>102</v>
      </c>
      <c r="O3" s="11" t="s">
        <v>124</v>
      </c>
      <c r="P3" s="11"/>
      <c r="Q3" s="11"/>
      <c r="R3" s="11"/>
      <c r="S3" s="11"/>
    </row>
    <row r="4" spans="1:23" x14ac:dyDescent="0.25">
      <c r="A4" t="s">
        <v>43</v>
      </c>
      <c r="B4">
        <v>11.3</v>
      </c>
      <c r="C4" s="9">
        <f t="shared" ref="C4:H4" si="0">C5*B4/B5</f>
        <v>15.646153846153847</v>
      </c>
      <c r="D4" s="9">
        <f t="shared" si="0"/>
        <v>16.428461538461541</v>
      </c>
      <c r="E4" s="9">
        <f t="shared" si="0"/>
        <v>15.733076923076926</v>
      </c>
      <c r="F4" s="9">
        <f t="shared" si="0"/>
        <v>16.16769230769231</v>
      </c>
      <c r="G4" s="9">
        <f t="shared" si="0"/>
        <v>15.733076923076924</v>
      </c>
      <c r="H4" s="9">
        <f t="shared" si="0"/>
        <v>16.428461538461537</v>
      </c>
      <c r="I4" s="9">
        <v>11.8</v>
      </c>
      <c r="J4" s="9">
        <f>0.784*J5</f>
        <v>15.68</v>
      </c>
      <c r="K4" s="9">
        <v>12</v>
      </c>
      <c r="L4" s="9">
        <f>0.784*L5</f>
        <v>15.68</v>
      </c>
      <c r="M4" s="9">
        <v>9.6</v>
      </c>
      <c r="N4" s="9">
        <v>9.6</v>
      </c>
      <c r="O4" s="9">
        <v>9.1999999999999993</v>
      </c>
    </row>
    <row r="5" spans="1:23" x14ac:dyDescent="0.25">
      <c r="A5" t="s">
        <v>44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9">
        <v>18.899999999999999</v>
      </c>
      <c r="I5" s="9">
        <v>19.399999999999999</v>
      </c>
      <c r="J5" s="9">
        <v>20</v>
      </c>
      <c r="K5" s="9">
        <v>18.5</v>
      </c>
      <c r="L5" s="9">
        <v>20</v>
      </c>
      <c r="M5" s="9">
        <v>18.899999999999999</v>
      </c>
      <c r="N5" s="9">
        <v>18.899999999999999</v>
      </c>
      <c r="O5" s="9">
        <v>17.399999999999999</v>
      </c>
      <c r="V5" t="s">
        <v>56</v>
      </c>
    </row>
    <row r="6" spans="1:23" x14ac:dyDescent="0.25">
      <c r="A6" t="s">
        <v>55</v>
      </c>
      <c r="B6" s="7">
        <v>0.12</v>
      </c>
      <c r="C6" s="7">
        <v>0.2</v>
      </c>
      <c r="D6" s="8">
        <v>0.157</v>
      </c>
      <c r="E6" s="8">
        <v>0.17499999999999999</v>
      </c>
      <c r="F6" s="8">
        <v>0.248</v>
      </c>
      <c r="G6" s="8">
        <v>8.2000000000000003E-2</v>
      </c>
      <c r="H6" s="7">
        <v>0.08</v>
      </c>
      <c r="I6" s="7">
        <v>0.32400000000000001</v>
      </c>
      <c r="J6" s="7">
        <v>0.47299999999999998</v>
      </c>
      <c r="K6" s="7">
        <v>0.11899999999999999</v>
      </c>
      <c r="L6" s="7">
        <v>0.47299999999999998</v>
      </c>
      <c r="M6" s="7">
        <v>4.4999999999999998E-2</v>
      </c>
      <c r="N6" s="7">
        <v>4.4999999999999998E-2</v>
      </c>
      <c r="O6" s="7">
        <v>9.7000000000000003E-2</v>
      </c>
      <c r="V6" t="s">
        <v>53</v>
      </c>
      <c r="W6" t="s">
        <v>54</v>
      </c>
    </row>
    <row r="7" spans="1:23" x14ac:dyDescent="0.25">
      <c r="A7" t="s">
        <v>58</v>
      </c>
      <c r="B7" s="12">
        <f t="shared" ref="B7:O7" si="1">B6*$W$7</f>
        <v>8.6399999999999991E-2</v>
      </c>
      <c r="C7" s="12">
        <f t="shared" si="1"/>
        <v>0.14399999999999999</v>
      </c>
      <c r="D7" s="12">
        <f t="shared" si="1"/>
        <v>0.11304</v>
      </c>
      <c r="E7" s="12">
        <f t="shared" si="1"/>
        <v>0.126</v>
      </c>
      <c r="F7" s="12">
        <f t="shared" si="1"/>
        <v>0.17856</v>
      </c>
      <c r="G7" s="12">
        <f t="shared" si="1"/>
        <v>5.9040000000000002E-2</v>
      </c>
      <c r="H7" s="12">
        <f t="shared" si="1"/>
        <v>5.7599999999999998E-2</v>
      </c>
      <c r="I7" s="12">
        <f t="shared" si="1"/>
        <v>0.23327999999999999</v>
      </c>
      <c r="J7" s="12">
        <f t="shared" si="1"/>
        <v>0.34055999999999997</v>
      </c>
      <c r="K7" s="12">
        <f t="shared" si="1"/>
        <v>8.5679999999999992E-2</v>
      </c>
      <c r="L7" s="12">
        <f t="shared" ref="L7" si="2">L6*$W$7</f>
        <v>0.34055999999999997</v>
      </c>
      <c r="M7" s="12">
        <f t="shared" si="1"/>
        <v>3.2399999999999998E-2</v>
      </c>
      <c r="N7" s="12">
        <f t="shared" si="1"/>
        <v>3.2399999999999998E-2</v>
      </c>
      <c r="O7" s="12">
        <f t="shared" si="1"/>
        <v>6.9839999999999999E-2</v>
      </c>
      <c r="V7" s="8">
        <v>1</v>
      </c>
      <c r="W7" s="8">
        <v>0.72</v>
      </c>
    </row>
    <row r="8" spans="1:23" x14ac:dyDescent="0.25">
      <c r="A8" t="s">
        <v>10</v>
      </c>
      <c r="B8" s="33">
        <v>0.28999999999999998</v>
      </c>
      <c r="C8" s="33">
        <v>0.20899999999999999</v>
      </c>
      <c r="D8" s="33">
        <v>0.24</v>
      </c>
      <c r="E8" s="33">
        <v>0.26900000000000002</v>
      </c>
      <c r="F8" s="33">
        <v>0.26900000000000002</v>
      </c>
      <c r="G8" s="33">
        <v>0.28100000000000003</v>
      </c>
      <c r="H8" s="33">
        <v>0.23499999999999999</v>
      </c>
      <c r="I8" s="33">
        <v>0.89</v>
      </c>
      <c r="J8" s="33">
        <v>0.90900000000000003</v>
      </c>
      <c r="K8" s="33">
        <v>0.88700000000000001</v>
      </c>
      <c r="L8" s="33">
        <v>0.90900000000000003</v>
      </c>
      <c r="M8" s="12">
        <v>0.3</v>
      </c>
      <c r="N8" s="12">
        <v>0.3</v>
      </c>
      <c r="O8" s="12">
        <v>0.17899999999999999</v>
      </c>
    </row>
    <row r="9" spans="1:23" x14ac:dyDescent="0.25">
      <c r="A9" s="13" t="s">
        <v>116</v>
      </c>
      <c r="B9" s="34">
        <v>0.6</v>
      </c>
      <c r="C9" s="34">
        <v>0.6</v>
      </c>
      <c r="D9" s="34">
        <v>0.6</v>
      </c>
      <c r="E9" s="34">
        <v>0.6</v>
      </c>
      <c r="F9" s="34">
        <v>0.6</v>
      </c>
      <c r="G9" s="34">
        <v>0.6</v>
      </c>
      <c r="H9" s="12">
        <v>0.6</v>
      </c>
      <c r="I9" s="12">
        <v>0.61099999999999999</v>
      </c>
      <c r="J9" s="12">
        <v>0.78200000000000003</v>
      </c>
      <c r="K9" s="12">
        <v>0.748</v>
      </c>
      <c r="L9" s="12">
        <v>0.78200000000000003</v>
      </c>
      <c r="M9" s="12">
        <v>0.6</v>
      </c>
      <c r="N9" s="12">
        <v>0.6</v>
      </c>
      <c r="O9" s="12">
        <v>0.61399999999999999</v>
      </c>
    </row>
    <row r="10" spans="1:23" x14ac:dyDescent="0.25">
      <c r="A10" s="13" t="s">
        <v>175</v>
      </c>
      <c r="B10" s="12">
        <v>0.35899999999999999</v>
      </c>
      <c r="C10" s="12">
        <v>0.38600000000000001</v>
      </c>
      <c r="D10" s="12">
        <v>0.38600000000000001</v>
      </c>
      <c r="E10" s="12">
        <v>0.439</v>
      </c>
      <c r="F10" s="12">
        <v>7.5999999999999998E-2</v>
      </c>
      <c r="G10" s="12">
        <v>0.35</v>
      </c>
      <c r="H10" s="12">
        <v>0.27</v>
      </c>
      <c r="I10" s="12">
        <v>0.32</v>
      </c>
      <c r="J10" s="12">
        <v>0.17799999999999999</v>
      </c>
      <c r="K10" s="12">
        <v>0.14499999999999999</v>
      </c>
      <c r="L10" s="12">
        <v>0.17799999999999999</v>
      </c>
      <c r="M10" s="12">
        <v>0.39400000000000002</v>
      </c>
      <c r="N10" s="12">
        <v>0.53800000000000003</v>
      </c>
      <c r="O10" s="12">
        <v>0.42499999999999999</v>
      </c>
    </row>
    <row r="11" spans="1:23" x14ac:dyDescent="0.25">
      <c r="A11" s="13" t="s">
        <v>174</v>
      </c>
      <c r="B11" s="7">
        <v>0.25</v>
      </c>
      <c r="C11" s="7">
        <v>0.25</v>
      </c>
      <c r="D11" s="7">
        <v>0.25</v>
      </c>
      <c r="E11" s="7">
        <v>0.25</v>
      </c>
      <c r="F11" s="7">
        <v>0.25</v>
      </c>
      <c r="G11" s="7">
        <v>0.25</v>
      </c>
      <c r="H11" s="7">
        <v>0.25</v>
      </c>
      <c r="I11" s="7">
        <v>0.25</v>
      </c>
      <c r="J11" s="7">
        <v>0.25</v>
      </c>
      <c r="K11" s="7">
        <v>0.25</v>
      </c>
      <c r="L11" s="7">
        <v>0.25</v>
      </c>
      <c r="M11" s="7">
        <v>0.25</v>
      </c>
      <c r="N11" s="7">
        <v>0.25</v>
      </c>
      <c r="O11" s="7">
        <v>0.25</v>
      </c>
    </row>
  </sheetData>
  <hyperlinks>
    <hyperlink ref="C2" r:id="rId1"/>
    <hyperlink ref="D2" r:id="rId2"/>
    <hyperlink ref="F2" r:id="rId3"/>
    <hyperlink ref="E2" r:id="rId4"/>
    <hyperlink ref="G2" r:id="rId5"/>
    <hyperlink ref="I2" r:id="rId6"/>
    <hyperlink ref="J2" r:id="rId7"/>
    <hyperlink ref="K2" r:id="rId8"/>
    <hyperlink ref="O2" r:id="rId9"/>
    <hyperlink ref="M2" r:id="rId10"/>
    <hyperlink ref="B2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workbookViewId="0">
      <selection activeCell="C5" sqref="C5"/>
    </sheetView>
  </sheetViews>
  <sheetFormatPr defaultRowHeight="15" x14ac:dyDescent="0.25"/>
  <cols>
    <col min="2" max="2" width="15" customWidth="1"/>
  </cols>
  <sheetData>
    <row r="1" spans="1:14" x14ac:dyDescent="0.25">
      <c r="A1" t="s">
        <v>89</v>
      </c>
      <c r="B1" t="s">
        <v>46</v>
      </c>
    </row>
    <row r="2" spans="1:14" x14ac:dyDescent="0.25">
      <c r="A2" t="s">
        <v>91</v>
      </c>
      <c r="B2" t="s">
        <v>85</v>
      </c>
      <c r="C2">
        <f>G11*M11</f>
        <v>1193.5</v>
      </c>
      <c r="F2" t="s">
        <v>120</v>
      </c>
    </row>
    <row r="3" spans="1:14" x14ac:dyDescent="0.25">
      <c r="A3" t="s">
        <v>91</v>
      </c>
      <c r="B3" t="s">
        <v>86</v>
      </c>
      <c r="C3">
        <f>G11*M11</f>
        <v>1193.5</v>
      </c>
      <c r="F3" t="s">
        <v>208</v>
      </c>
    </row>
    <row r="4" spans="1:14" x14ac:dyDescent="0.25">
      <c r="A4" t="s">
        <v>91</v>
      </c>
      <c r="B4" t="s">
        <v>84</v>
      </c>
      <c r="C4">
        <f>G11*M12</f>
        <v>9377.5</v>
      </c>
    </row>
    <row r="5" spans="1:14" x14ac:dyDescent="0.25">
      <c r="A5" t="s">
        <v>91</v>
      </c>
      <c r="B5" t="s">
        <v>83</v>
      </c>
      <c r="C5">
        <f>G11*M12</f>
        <v>9377.5</v>
      </c>
      <c r="F5" t="s">
        <v>121</v>
      </c>
    </row>
    <row r="6" spans="1:14" x14ac:dyDescent="0.25">
      <c r="A6" t="s">
        <v>91</v>
      </c>
      <c r="B6" t="s">
        <v>75</v>
      </c>
      <c r="C6">
        <f>G11*M13</f>
        <v>11935</v>
      </c>
      <c r="F6" t="s">
        <v>122</v>
      </c>
    </row>
    <row r="7" spans="1:14" x14ac:dyDescent="0.25">
      <c r="A7" t="s">
        <v>91</v>
      </c>
      <c r="B7" t="s">
        <v>82</v>
      </c>
      <c r="C7">
        <f>G11*M13</f>
        <v>11935</v>
      </c>
    </row>
    <row r="8" spans="1:14" x14ac:dyDescent="0.25">
      <c r="A8" t="s">
        <v>91</v>
      </c>
      <c r="B8" t="s">
        <v>80</v>
      </c>
      <c r="C8">
        <v>1193.5</v>
      </c>
    </row>
    <row r="9" spans="1:14" x14ac:dyDescent="0.25">
      <c r="A9" t="s">
        <v>91</v>
      </c>
      <c r="B9" t="s">
        <v>81</v>
      </c>
      <c r="C9">
        <v>1193.5</v>
      </c>
    </row>
    <row r="10" spans="1:14" x14ac:dyDescent="0.25">
      <c r="A10" t="s">
        <v>91</v>
      </c>
      <c r="B10" t="s">
        <v>79</v>
      </c>
      <c r="C10">
        <v>9377.5</v>
      </c>
      <c r="G10" t="s">
        <v>127</v>
      </c>
      <c r="L10" t="s">
        <v>60</v>
      </c>
      <c r="M10" t="s">
        <v>6</v>
      </c>
      <c r="N10" t="s">
        <v>5</v>
      </c>
    </row>
    <row r="11" spans="1:14" ht="15.75" x14ac:dyDescent="0.25">
      <c r="A11" t="s">
        <v>91</v>
      </c>
      <c r="B11" t="s">
        <v>78</v>
      </c>
      <c r="C11">
        <v>9377.5</v>
      </c>
      <c r="F11" s="31"/>
      <c r="G11">
        <f>8525</f>
        <v>8525</v>
      </c>
      <c r="L11" t="s">
        <v>103</v>
      </c>
      <c r="M11">
        <v>0.14000000000000001</v>
      </c>
      <c r="N11">
        <v>0.14000000000000001</v>
      </c>
    </row>
    <row r="12" spans="1:14" x14ac:dyDescent="0.25">
      <c r="A12" t="s">
        <v>91</v>
      </c>
      <c r="B12" t="s">
        <v>76</v>
      </c>
      <c r="C12">
        <v>11935</v>
      </c>
      <c r="L12" t="s">
        <v>104</v>
      </c>
      <c r="M12">
        <v>1.1000000000000001</v>
      </c>
      <c r="N12">
        <v>1.3</v>
      </c>
    </row>
    <row r="13" spans="1:14" x14ac:dyDescent="0.25">
      <c r="A13" t="s">
        <v>91</v>
      </c>
      <c r="B13" t="s">
        <v>77</v>
      </c>
      <c r="C13">
        <v>11935</v>
      </c>
      <c r="L13" t="s">
        <v>105</v>
      </c>
      <c r="M13">
        <v>1.4</v>
      </c>
      <c r="N13">
        <v>1.8</v>
      </c>
    </row>
    <row r="14" spans="1:14" x14ac:dyDescent="0.25">
      <c r="A14" t="s">
        <v>181</v>
      </c>
      <c r="B14" t="s">
        <v>85</v>
      </c>
      <c r="C14">
        <v>1193.5</v>
      </c>
    </row>
    <row r="15" spans="1:14" x14ac:dyDescent="0.25">
      <c r="A15" t="s">
        <v>181</v>
      </c>
      <c r="B15" t="s">
        <v>86</v>
      </c>
      <c r="C15">
        <v>1193.5</v>
      </c>
    </row>
    <row r="16" spans="1:14" x14ac:dyDescent="0.25">
      <c r="A16" t="s">
        <v>181</v>
      </c>
      <c r="B16" t="s">
        <v>84</v>
      </c>
      <c r="C16">
        <v>9377.5</v>
      </c>
    </row>
    <row r="17" spans="1:3" x14ac:dyDescent="0.25">
      <c r="A17" t="s">
        <v>181</v>
      </c>
      <c r="B17" t="s">
        <v>83</v>
      </c>
      <c r="C17">
        <v>9377.5</v>
      </c>
    </row>
    <row r="18" spans="1:3" x14ac:dyDescent="0.25">
      <c r="A18" t="s">
        <v>181</v>
      </c>
      <c r="B18" t="s">
        <v>75</v>
      </c>
      <c r="C18">
        <v>11935</v>
      </c>
    </row>
    <row r="19" spans="1:3" x14ac:dyDescent="0.25">
      <c r="A19" t="s">
        <v>181</v>
      </c>
      <c r="B19" t="s">
        <v>82</v>
      </c>
      <c r="C19">
        <v>11935</v>
      </c>
    </row>
    <row r="20" spans="1:3" x14ac:dyDescent="0.25">
      <c r="A20" t="s">
        <v>181</v>
      </c>
      <c r="B20" t="s">
        <v>80</v>
      </c>
      <c r="C20">
        <v>1193.5</v>
      </c>
    </row>
    <row r="21" spans="1:3" x14ac:dyDescent="0.25">
      <c r="A21" t="s">
        <v>181</v>
      </c>
      <c r="B21" t="s">
        <v>81</v>
      </c>
      <c r="C21">
        <v>1193.5</v>
      </c>
    </row>
    <row r="22" spans="1:3" x14ac:dyDescent="0.25">
      <c r="A22" t="s">
        <v>181</v>
      </c>
      <c r="B22" t="s">
        <v>79</v>
      </c>
      <c r="C22">
        <v>9377.5</v>
      </c>
    </row>
    <row r="23" spans="1:3" x14ac:dyDescent="0.25">
      <c r="A23" t="s">
        <v>181</v>
      </c>
      <c r="B23" t="s">
        <v>78</v>
      </c>
      <c r="C23">
        <v>9377.5</v>
      </c>
    </row>
    <row r="24" spans="1:3" x14ac:dyDescent="0.25">
      <c r="A24" t="s">
        <v>181</v>
      </c>
      <c r="B24" t="s">
        <v>76</v>
      </c>
      <c r="C24">
        <v>11935</v>
      </c>
    </row>
    <row r="25" spans="1:3" x14ac:dyDescent="0.25">
      <c r="A25" t="s">
        <v>181</v>
      </c>
      <c r="B25" t="s">
        <v>77</v>
      </c>
      <c r="C25">
        <v>11935</v>
      </c>
    </row>
    <row r="26" spans="1:3" x14ac:dyDescent="0.25">
      <c r="A26" t="s">
        <v>187</v>
      </c>
      <c r="B26" t="s">
        <v>85</v>
      </c>
      <c r="C26">
        <v>1193.5</v>
      </c>
    </row>
    <row r="27" spans="1:3" x14ac:dyDescent="0.25">
      <c r="A27" t="s">
        <v>187</v>
      </c>
      <c r="B27" t="s">
        <v>86</v>
      </c>
      <c r="C27">
        <v>1193.5</v>
      </c>
    </row>
    <row r="28" spans="1:3" x14ac:dyDescent="0.25">
      <c r="A28" t="s">
        <v>187</v>
      </c>
      <c r="B28" t="s">
        <v>84</v>
      </c>
      <c r="C28">
        <v>9377.5</v>
      </c>
    </row>
    <row r="29" spans="1:3" x14ac:dyDescent="0.25">
      <c r="A29" t="s">
        <v>187</v>
      </c>
      <c r="B29" t="s">
        <v>83</v>
      </c>
      <c r="C29">
        <v>9377.5</v>
      </c>
    </row>
    <row r="30" spans="1:3" x14ac:dyDescent="0.25">
      <c r="A30" t="s">
        <v>187</v>
      </c>
      <c r="B30" t="s">
        <v>75</v>
      </c>
      <c r="C30">
        <v>11935</v>
      </c>
    </row>
    <row r="31" spans="1:3" x14ac:dyDescent="0.25">
      <c r="A31" t="s">
        <v>187</v>
      </c>
      <c r="B31" t="s">
        <v>82</v>
      </c>
      <c r="C31">
        <v>11935</v>
      </c>
    </row>
    <row r="32" spans="1:3" x14ac:dyDescent="0.25">
      <c r="A32" t="s">
        <v>187</v>
      </c>
      <c r="B32" t="s">
        <v>80</v>
      </c>
      <c r="C32">
        <v>1193.5</v>
      </c>
    </row>
    <row r="33" spans="1:3" x14ac:dyDescent="0.25">
      <c r="A33" t="s">
        <v>187</v>
      </c>
      <c r="B33" t="s">
        <v>81</v>
      </c>
      <c r="C33">
        <v>1193.5</v>
      </c>
    </row>
    <row r="34" spans="1:3" x14ac:dyDescent="0.25">
      <c r="A34" t="s">
        <v>187</v>
      </c>
      <c r="B34" t="s">
        <v>79</v>
      </c>
      <c r="C34">
        <v>9377.5</v>
      </c>
    </row>
    <row r="35" spans="1:3" x14ac:dyDescent="0.25">
      <c r="A35" t="s">
        <v>187</v>
      </c>
      <c r="B35" t="s">
        <v>78</v>
      </c>
      <c r="C35">
        <v>9377.5</v>
      </c>
    </row>
    <row r="36" spans="1:3" x14ac:dyDescent="0.25">
      <c r="A36" t="s">
        <v>187</v>
      </c>
      <c r="B36" t="s">
        <v>76</v>
      </c>
      <c r="C36">
        <v>11935</v>
      </c>
    </row>
    <row r="37" spans="1:3" x14ac:dyDescent="0.25">
      <c r="A37" t="s">
        <v>187</v>
      </c>
      <c r="B37" t="s">
        <v>77</v>
      </c>
      <c r="C37">
        <v>11935</v>
      </c>
    </row>
    <row r="38" spans="1:3" x14ac:dyDescent="0.25">
      <c r="A38" t="s">
        <v>188</v>
      </c>
      <c r="B38" t="s">
        <v>85</v>
      </c>
      <c r="C38">
        <v>1193.5</v>
      </c>
    </row>
    <row r="39" spans="1:3" x14ac:dyDescent="0.25">
      <c r="A39" t="s">
        <v>188</v>
      </c>
      <c r="B39" t="s">
        <v>86</v>
      </c>
      <c r="C39">
        <v>1193.5</v>
      </c>
    </row>
    <row r="40" spans="1:3" x14ac:dyDescent="0.25">
      <c r="A40" t="s">
        <v>188</v>
      </c>
      <c r="B40" t="s">
        <v>84</v>
      </c>
      <c r="C40">
        <v>9377.5</v>
      </c>
    </row>
    <row r="41" spans="1:3" x14ac:dyDescent="0.25">
      <c r="A41" t="s">
        <v>188</v>
      </c>
      <c r="B41" t="s">
        <v>83</v>
      </c>
      <c r="C41">
        <v>9377.5</v>
      </c>
    </row>
    <row r="42" spans="1:3" x14ac:dyDescent="0.25">
      <c r="A42" t="s">
        <v>188</v>
      </c>
      <c r="B42" t="s">
        <v>75</v>
      </c>
      <c r="C42">
        <v>11935</v>
      </c>
    </row>
    <row r="43" spans="1:3" x14ac:dyDescent="0.25">
      <c r="A43" t="s">
        <v>188</v>
      </c>
      <c r="B43" t="s">
        <v>82</v>
      </c>
      <c r="C43">
        <v>11935</v>
      </c>
    </row>
    <row r="44" spans="1:3" x14ac:dyDescent="0.25">
      <c r="A44" t="s">
        <v>188</v>
      </c>
      <c r="B44" t="s">
        <v>80</v>
      </c>
      <c r="C44">
        <v>1193.5</v>
      </c>
    </row>
    <row r="45" spans="1:3" x14ac:dyDescent="0.25">
      <c r="A45" t="s">
        <v>188</v>
      </c>
      <c r="B45" t="s">
        <v>81</v>
      </c>
      <c r="C45">
        <v>1193.5</v>
      </c>
    </row>
    <row r="46" spans="1:3" x14ac:dyDescent="0.25">
      <c r="A46" t="s">
        <v>188</v>
      </c>
      <c r="B46" t="s">
        <v>79</v>
      </c>
      <c r="C46">
        <v>9377.5</v>
      </c>
    </row>
    <row r="47" spans="1:3" x14ac:dyDescent="0.25">
      <c r="A47" t="s">
        <v>188</v>
      </c>
      <c r="B47" t="s">
        <v>78</v>
      </c>
      <c r="C47">
        <v>9377.5</v>
      </c>
    </row>
    <row r="48" spans="1:3" x14ac:dyDescent="0.25">
      <c r="A48" t="s">
        <v>188</v>
      </c>
      <c r="B48" t="s">
        <v>76</v>
      </c>
      <c r="C48">
        <v>11935</v>
      </c>
    </row>
    <row r="49" spans="1:3" x14ac:dyDescent="0.25">
      <c r="A49" t="s">
        <v>188</v>
      </c>
      <c r="B49" t="s">
        <v>77</v>
      </c>
      <c r="C49">
        <v>11935</v>
      </c>
    </row>
    <row r="50" spans="1:3" x14ac:dyDescent="0.25">
      <c r="C50" s="25"/>
    </row>
    <row r="51" spans="1:3" x14ac:dyDescent="0.25">
      <c r="C51" s="25"/>
    </row>
    <row r="52" spans="1:3" x14ac:dyDescent="0.25">
      <c r="C52" s="25"/>
    </row>
    <row r="53" spans="1:3" x14ac:dyDescent="0.25">
      <c r="C53" s="25"/>
    </row>
    <row r="54" spans="1:3" x14ac:dyDescent="0.25">
      <c r="C54" s="25"/>
    </row>
    <row r="55" spans="1:3" x14ac:dyDescent="0.25">
      <c r="C55" s="25"/>
    </row>
    <row r="56" spans="1:3" x14ac:dyDescent="0.25">
      <c r="C56" s="25"/>
    </row>
    <row r="57" spans="1:3" x14ac:dyDescent="0.25">
      <c r="C57" s="25"/>
    </row>
    <row r="58" spans="1:3" x14ac:dyDescent="0.25">
      <c r="C58" s="25"/>
    </row>
    <row r="59" spans="1:3" x14ac:dyDescent="0.25">
      <c r="C59" s="25"/>
    </row>
    <row r="60" spans="1:3" x14ac:dyDescent="0.25">
      <c r="C60" s="25"/>
    </row>
    <row r="61" spans="1:3" x14ac:dyDescent="0.25">
      <c r="C61" s="25"/>
    </row>
    <row r="62" spans="1:3" x14ac:dyDescent="0.25">
      <c r="C62" s="25"/>
    </row>
    <row r="63" spans="1:3" x14ac:dyDescent="0.25">
      <c r="C63" s="25"/>
    </row>
    <row r="64" spans="1:3" x14ac:dyDescent="0.25">
      <c r="C64" s="25"/>
    </row>
    <row r="65" spans="3:3" x14ac:dyDescent="0.25">
      <c r="C65" s="25"/>
    </row>
    <row r="66" spans="3:3" x14ac:dyDescent="0.25">
      <c r="C66" s="25"/>
    </row>
    <row r="67" spans="3:3" x14ac:dyDescent="0.25">
      <c r="C67" s="25"/>
    </row>
    <row r="68" spans="3:3" x14ac:dyDescent="0.25">
      <c r="C68" s="25"/>
    </row>
    <row r="69" spans="3:3" x14ac:dyDescent="0.25">
      <c r="C69" s="25"/>
    </row>
    <row r="70" spans="3:3" x14ac:dyDescent="0.25">
      <c r="C70" s="25"/>
    </row>
    <row r="71" spans="3:3" x14ac:dyDescent="0.25">
      <c r="C71" s="25"/>
    </row>
    <row r="72" spans="3:3" x14ac:dyDescent="0.25">
      <c r="C72" s="25"/>
    </row>
    <row r="73" spans="3:3" x14ac:dyDescent="0.25">
      <c r="C73" s="25"/>
    </row>
    <row r="74" spans="3:3" x14ac:dyDescent="0.25">
      <c r="C74" s="25"/>
    </row>
    <row r="75" spans="3:3" x14ac:dyDescent="0.25">
      <c r="C75" s="25"/>
    </row>
    <row r="76" spans="3:3" x14ac:dyDescent="0.25">
      <c r="C76" s="25"/>
    </row>
    <row r="77" spans="3:3" x14ac:dyDescent="0.25">
      <c r="C77" s="25"/>
    </row>
    <row r="78" spans="3:3" x14ac:dyDescent="0.25">
      <c r="C78" s="25"/>
    </row>
    <row r="79" spans="3:3" x14ac:dyDescent="0.25">
      <c r="C79" s="25"/>
    </row>
    <row r="80" spans="3:3" x14ac:dyDescent="0.25">
      <c r="C80" s="25"/>
    </row>
    <row r="81" spans="3:3" x14ac:dyDescent="0.25">
      <c r="C81" s="25"/>
    </row>
    <row r="82" spans="3:3" x14ac:dyDescent="0.25">
      <c r="C82" s="25"/>
    </row>
    <row r="83" spans="3:3" x14ac:dyDescent="0.25">
      <c r="C83" s="25"/>
    </row>
    <row r="84" spans="3:3" x14ac:dyDescent="0.25">
      <c r="C84" s="25"/>
    </row>
    <row r="85" spans="3:3" x14ac:dyDescent="0.25">
      <c r="C85" s="25"/>
    </row>
    <row r="86" spans="3:3" x14ac:dyDescent="0.25">
      <c r="C86" s="25"/>
    </row>
    <row r="87" spans="3:3" x14ac:dyDescent="0.25">
      <c r="C87" s="25"/>
    </row>
    <row r="88" spans="3:3" x14ac:dyDescent="0.25">
      <c r="C88" s="25"/>
    </row>
    <row r="89" spans="3:3" x14ac:dyDescent="0.25">
      <c r="C89" s="25"/>
    </row>
    <row r="98" spans="3:3" x14ac:dyDescent="0.25">
      <c r="C98" s="25"/>
    </row>
    <row r="99" spans="3:3" x14ac:dyDescent="0.25">
      <c r="C99" s="25"/>
    </row>
    <row r="100" spans="3:3" x14ac:dyDescent="0.25">
      <c r="C100" s="25"/>
    </row>
    <row r="101" spans="3:3" x14ac:dyDescent="0.25">
      <c r="C101" s="25"/>
    </row>
    <row r="102" spans="3:3" x14ac:dyDescent="0.25">
      <c r="C102" s="25"/>
    </row>
    <row r="103" spans="3:3" x14ac:dyDescent="0.25">
      <c r="C103" s="25"/>
    </row>
    <row r="104" spans="3:3" x14ac:dyDescent="0.25">
      <c r="C104" s="25"/>
    </row>
    <row r="105" spans="3:3" x14ac:dyDescent="0.25">
      <c r="C105" s="25"/>
    </row>
    <row r="106" spans="3:3" x14ac:dyDescent="0.25">
      <c r="C106" s="25"/>
    </row>
    <row r="107" spans="3:3" x14ac:dyDescent="0.25">
      <c r="C107" s="25"/>
    </row>
    <row r="108" spans="3:3" x14ac:dyDescent="0.25">
      <c r="C108" s="25"/>
    </row>
    <row r="109" spans="3:3" x14ac:dyDescent="0.25">
      <c r="C109" s="25"/>
    </row>
    <row r="110" spans="3:3" x14ac:dyDescent="0.25">
      <c r="C110" s="25"/>
    </row>
    <row r="111" spans="3:3" x14ac:dyDescent="0.25">
      <c r="C111" s="25"/>
    </row>
    <row r="112" spans="3:3" x14ac:dyDescent="0.25">
      <c r="C112" s="25"/>
    </row>
    <row r="113" spans="3:3" x14ac:dyDescent="0.25">
      <c r="C113" s="25"/>
    </row>
    <row r="114" spans="3:3" x14ac:dyDescent="0.25">
      <c r="C114" s="25"/>
    </row>
    <row r="115" spans="3:3" x14ac:dyDescent="0.25">
      <c r="C115" s="25"/>
    </row>
    <row r="116" spans="3:3" x14ac:dyDescent="0.25">
      <c r="C116" s="25"/>
    </row>
    <row r="117" spans="3:3" x14ac:dyDescent="0.25">
      <c r="C117" s="25"/>
    </row>
    <row r="118" spans="3:3" x14ac:dyDescent="0.25">
      <c r="C118" s="25"/>
    </row>
    <row r="119" spans="3:3" x14ac:dyDescent="0.25">
      <c r="C119" s="25"/>
    </row>
    <row r="120" spans="3:3" x14ac:dyDescent="0.25">
      <c r="C120" s="25"/>
    </row>
    <row r="121" spans="3:3" x14ac:dyDescent="0.25">
      <c r="C121" s="25"/>
    </row>
    <row r="122" spans="3:3" x14ac:dyDescent="0.25">
      <c r="C122" s="25"/>
    </row>
    <row r="123" spans="3:3" x14ac:dyDescent="0.25">
      <c r="C123" s="25"/>
    </row>
    <row r="124" spans="3:3" x14ac:dyDescent="0.25">
      <c r="C124" s="25"/>
    </row>
    <row r="125" spans="3:3" x14ac:dyDescent="0.25">
      <c r="C125" s="25"/>
    </row>
    <row r="134" spans="3:3" x14ac:dyDescent="0.25">
      <c r="C134" s="25"/>
    </row>
    <row r="135" spans="3:3" x14ac:dyDescent="0.25">
      <c r="C135" s="25"/>
    </row>
    <row r="136" spans="3:3" x14ac:dyDescent="0.25">
      <c r="C136" s="25"/>
    </row>
    <row r="137" spans="3:3" x14ac:dyDescent="0.25">
      <c r="C137" s="25"/>
    </row>
    <row r="138" spans="3:3" x14ac:dyDescent="0.25">
      <c r="C138" s="25"/>
    </row>
    <row r="139" spans="3:3" x14ac:dyDescent="0.25">
      <c r="C139" s="25"/>
    </row>
    <row r="140" spans="3:3" x14ac:dyDescent="0.25">
      <c r="C140" s="25"/>
    </row>
    <row r="141" spans="3:3" x14ac:dyDescent="0.25">
      <c r="C141" s="25"/>
    </row>
    <row r="142" spans="3:3" x14ac:dyDescent="0.25">
      <c r="C142" s="25"/>
    </row>
    <row r="143" spans="3:3" x14ac:dyDescent="0.25">
      <c r="C143" s="25"/>
    </row>
    <row r="144" spans="3:3" x14ac:dyDescent="0.25">
      <c r="C144" s="25"/>
    </row>
    <row r="145" spans="3:3" x14ac:dyDescent="0.25">
      <c r="C145" s="25"/>
    </row>
    <row r="146" spans="3:3" x14ac:dyDescent="0.25">
      <c r="C146" s="25"/>
    </row>
    <row r="147" spans="3:3" x14ac:dyDescent="0.25">
      <c r="C147" s="25"/>
    </row>
    <row r="148" spans="3:3" x14ac:dyDescent="0.25">
      <c r="C148" s="25"/>
    </row>
    <row r="149" spans="3:3" x14ac:dyDescent="0.25">
      <c r="C149" s="25"/>
    </row>
    <row r="150" spans="3:3" x14ac:dyDescent="0.25">
      <c r="C150" s="25"/>
    </row>
    <row r="151" spans="3:3" x14ac:dyDescent="0.25">
      <c r="C151" s="25"/>
    </row>
    <row r="152" spans="3:3" x14ac:dyDescent="0.25">
      <c r="C152" s="25"/>
    </row>
    <row r="153" spans="3:3" x14ac:dyDescent="0.25">
      <c r="C153" s="25"/>
    </row>
    <row r="154" spans="3:3" x14ac:dyDescent="0.25">
      <c r="C154" s="25"/>
    </row>
    <row r="155" spans="3:3" x14ac:dyDescent="0.25">
      <c r="C155" s="25"/>
    </row>
    <row r="156" spans="3:3" x14ac:dyDescent="0.25">
      <c r="C156" s="25"/>
    </row>
    <row r="157" spans="3:3" x14ac:dyDescent="0.25">
      <c r="C157" s="25"/>
    </row>
    <row r="158" spans="3:3" x14ac:dyDescent="0.25">
      <c r="C158" s="25"/>
    </row>
    <row r="159" spans="3:3" x14ac:dyDescent="0.25">
      <c r="C159" s="25"/>
    </row>
    <row r="160" spans="3:3" x14ac:dyDescent="0.25">
      <c r="C160" s="25"/>
    </row>
    <row r="161" spans="3:3" x14ac:dyDescent="0.25">
      <c r="C161" s="25"/>
    </row>
    <row r="170" spans="3:3" x14ac:dyDescent="0.25">
      <c r="C170" s="25"/>
    </row>
    <row r="171" spans="3:3" x14ac:dyDescent="0.25">
      <c r="C171" s="25"/>
    </row>
    <row r="172" spans="3:3" x14ac:dyDescent="0.25">
      <c r="C172" s="25"/>
    </row>
    <row r="173" spans="3:3" x14ac:dyDescent="0.25">
      <c r="C173" s="25"/>
    </row>
    <row r="174" spans="3:3" x14ac:dyDescent="0.25">
      <c r="C174" s="25"/>
    </row>
    <row r="175" spans="3:3" x14ac:dyDescent="0.25">
      <c r="C175" s="25"/>
    </row>
    <row r="176" spans="3:3" x14ac:dyDescent="0.25">
      <c r="C176" s="25"/>
    </row>
    <row r="177" spans="3:3" x14ac:dyDescent="0.25">
      <c r="C177" s="25"/>
    </row>
    <row r="178" spans="3:3" x14ac:dyDescent="0.25">
      <c r="C178" s="25"/>
    </row>
    <row r="179" spans="3:3" x14ac:dyDescent="0.25">
      <c r="C179" s="25"/>
    </row>
    <row r="180" spans="3:3" x14ac:dyDescent="0.25">
      <c r="C180" s="25"/>
    </row>
    <row r="181" spans="3:3" x14ac:dyDescent="0.25">
      <c r="C181" s="25"/>
    </row>
    <row r="182" spans="3:3" x14ac:dyDescent="0.25">
      <c r="C182" s="25"/>
    </row>
    <row r="183" spans="3:3" x14ac:dyDescent="0.25">
      <c r="C183" s="25"/>
    </row>
    <row r="184" spans="3:3" x14ac:dyDescent="0.25">
      <c r="C184" s="25"/>
    </row>
    <row r="185" spans="3:3" x14ac:dyDescent="0.25">
      <c r="C185" s="25"/>
    </row>
    <row r="186" spans="3:3" x14ac:dyDescent="0.25">
      <c r="C186" s="25"/>
    </row>
    <row r="187" spans="3:3" x14ac:dyDescent="0.25">
      <c r="C187" s="25"/>
    </row>
    <row r="188" spans="3:3" x14ac:dyDescent="0.25">
      <c r="C188" s="25"/>
    </row>
    <row r="189" spans="3:3" x14ac:dyDescent="0.25">
      <c r="C189" s="25"/>
    </row>
    <row r="190" spans="3:3" x14ac:dyDescent="0.25">
      <c r="C190" s="25"/>
    </row>
    <row r="191" spans="3:3" x14ac:dyDescent="0.25">
      <c r="C191" s="25"/>
    </row>
    <row r="192" spans="3:3" x14ac:dyDescent="0.25">
      <c r="C192" s="25"/>
    </row>
    <row r="193" spans="3:3" x14ac:dyDescent="0.25">
      <c r="C193" s="25"/>
    </row>
    <row r="194" spans="3:3" x14ac:dyDescent="0.25">
      <c r="C194" s="25"/>
    </row>
    <row r="195" spans="3:3" x14ac:dyDescent="0.25">
      <c r="C195" s="25"/>
    </row>
    <row r="196" spans="3:3" x14ac:dyDescent="0.25">
      <c r="C196" s="25"/>
    </row>
    <row r="197" spans="3:3" x14ac:dyDescent="0.25">
      <c r="C197" s="2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I26" sqref="I26"/>
    </sheetView>
  </sheetViews>
  <sheetFormatPr defaultRowHeight="15" x14ac:dyDescent="0.25"/>
  <cols>
    <col min="1" max="1" width="14.85546875" customWidth="1"/>
    <col min="12" max="12" width="10.42578125" customWidth="1"/>
  </cols>
  <sheetData>
    <row r="1" spans="1:22" x14ac:dyDescent="0.25">
      <c r="D1" t="s">
        <v>62</v>
      </c>
      <c r="E1" t="s">
        <v>64</v>
      </c>
      <c r="F1" t="s">
        <v>63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22" x14ac:dyDescent="0.25">
      <c r="A2" t="s">
        <v>46</v>
      </c>
      <c r="B2" t="s">
        <v>33</v>
      </c>
      <c r="C2" t="s">
        <v>4</v>
      </c>
      <c r="D2" s="25" t="s">
        <v>11</v>
      </c>
      <c r="E2" s="27" t="s">
        <v>42</v>
      </c>
      <c r="F2" s="27" t="s">
        <v>12</v>
      </c>
      <c r="G2" s="28" t="s">
        <v>15</v>
      </c>
      <c r="H2" s="28" t="s">
        <v>16</v>
      </c>
      <c r="I2" s="27" t="s">
        <v>17</v>
      </c>
      <c r="J2" s="27" t="s">
        <v>31</v>
      </c>
      <c r="K2" s="27" t="s">
        <v>32</v>
      </c>
      <c r="L2" s="27" t="s">
        <v>37</v>
      </c>
      <c r="M2" s="27" t="s">
        <v>47</v>
      </c>
      <c r="N2" s="27" t="s">
        <v>38</v>
      </c>
    </row>
    <row r="3" spans="1:22" x14ac:dyDescent="0.25">
      <c r="A3" t="s">
        <v>75</v>
      </c>
      <c r="B3" t="s">
        <v>35</v>
      </c>
      <c r="C3" t="s">
        <v>74</v>
      </c>
      <c r="D3">
        <f>E45/12</f>
        <v>4.9999999999999996E-2</v>
      </c>
      <c r="E3" s="27"/>
      <c r="F3" s="27"/>
      <c r="G3" s="28">
        <v>500</v>
      </c>
      <c r="H3" s="28">
        <v>500</v>
      </c>
      <c r="I3" s="27">
        <v>500</v>
      </c>
      <c r="J3" s="27"/>
      <c r="K3" s="27"/>
      <c r="L3" s="27">
        <f>($D$48*12-L5-L7)</f>
        <v>81.888888888888886</v>
      </c>
      <c r="M3" s="29">
        <f>1/L3</f>
        <v>1.2211668928086838E-2</v>
      </c>
      <c r="N3" s="27">
        <v>8</v>
      </c>
    </row>
    <row r="4" spans="1:22" x14ac:dyDescent="0.25">
      <c r="A4" t="s">
        <v>86</v>
      </c>
      <c r="B4" t="s">
        <v>35</v>
      </c>
      <c r="C4" t="s">
        <v>74</v>
      </c>
      <c r="E4" s="27"/>
      <c r="F4" s="27">
        <v>0.5</v>
      </c>
      <c r="G4" s="28">
        <v>30</v>
      </c>
      <c r="H4" s="28">
        <f t="shared" ref="H4:H20" si="0">AVERAGE(G4,I4)</f>
        <v>65</v>
      </c>
      <c r="I4" s="27">
        <v>100</v>
      </c>
      <c r="J4" s="27">
        <v>100</v>
      </c>
      <c r="K4" s="30">
        <v>0.6</v>
      </c>
      <c r="L4" s="29">
        <f>((I4-G4)/K4/30)</f>
        <v>3.8888888888888888</v>
      </c>
      <c r="M4" s="29">
        <f>1/L4</f>
        <v>0.25714285714285717</v>
      </c>
      <c r="N4" s="27"/>
      <c r="Q4" s="7"/>
      <c r="R4" s="10"/>
    </row>
    <row r="5" spans="1:22" x14ac:dyDescent="0.25">
      <c r="A5" t="s">
        <v>85</v>
      </c>
      <c r="B5" t="s">
        <v>35</v>
      </c>
      <c r="C5" t="s">
        <v>74</v>
      </c>
      <c r="E5" s="27"/>
      <c r="F5" s="27">
        <v>0.5</v>
      </c>
      <c r="G5" s="28">
        <v>30</v>
      </c>
      <c r="H5" s="28">
        <f t="shared" si="0"/>
        <v>65</v>
      </c>
      <c r="I5" s="27">
        <v>100</v>
      </c>
      <c r="J5" s="27">
        <v>100</v>
      </c>
      <c r="K5" s="30">
        <v>0.6</v>
      </c>
      <c r="L5" s="29">
        <f>((I5-G5)/K5/30)</f>
        <v>3.8888888888888888</v>
      </c>
      <c r="M5" s="29">
        <f>1/L5</f>
        <v>0.25714285714285717</v>
      </c>
      <c r="N5" s="27"/>
    </row>
    <row r="6" spans="1:22" x14ac:dyDescent="0.25">
      <c r="A6" t="s">
        <v>83</v>
      </c>
      <c r="B6" t="s">
        <v>35</v>
      </c>
      <c r="C6" t="s">
        <v>74</v>
      </c>
      <c r="E6" s="27"/>
      <c r="F6" s="27"/>
      <c r="G6" s="28">
        <v>100</v>
      </c>
      <c r="H6" s="28">
        <f t="shared" si="0"/>
        <v>300</v>
      </c>
      <c r="I6" s="27">
        <v>500</v>
      </c>
      <c r="J6" s="27">
        <v>600</v>
      </c>
      <c r="K6" s="30">
        <v>0.6</v>
      </c>
      <c r="L6" s="29">
        <f>((I6-G6)/K6/30)</f>
        <v>22.222222222222225</v>
      </c>
      <c r="M6" s="29">
        <f>1/L6</f>
        <v>4.4999999999999991E-2</v>
      </c>
      <c r="N6" s="27"/>
    </row>
    <row r="7" spans="1:22" x14ac:dyDescent="0.25">
      <c r="A7" t="s">
        <v>84</v>
      </c>
      <c r="B7" t="s">
        <v>35</v>
      </c>
      <c r="C7" t="s">
        <v>74</v>
      </c>
      <c r="E7" s="27"/>
      <c r="F7" s="27"/>
      <c r="G7" s="28">
        <v>100</v>
      </c>
      <c r="H7" s="28">
        <f t="shared" si="0"/>
        <v>300</v>
      </c>
      <c r="I7" s="27">
        <v>500</v>
      </c>
      <c r="J7" s="27">
        <v>600</v>
      </c>
      <c r="K7" s="30">
        <v>0.6</v>
      </c>
      <c r="L7" s="29">
        <f>((I7-G7)/K7/30)</f>
        <v>22.222222222222225</v>
      </c>
      <c r="M7" s="29">
        <f>1/L7</f>
        <v>4.4999999999999991E-2</v>
      </c>
      <c r="N7" s="27"/>
      <c r="O7" s="3"/>
      <c r="R7" s="10"/>
      <c r="S7" s="10"/>
      <c r="T7" s="10"/>
    </row>
    <row r="8" spans="1:22" x14ac:dyDescent="0.25">
      <c r="A8" t="s">
        <v>82</v>
      </c>
      <c r="B8" t="s">
        <v>35</v>
      </c>
      <c r="C8" t="s">
        <v>74</v>
      </c>
      <c r="E8" s="30">
        <f>1/25</f>
        <v>0.04</v>
      </c>
      <c r="F8" s="27"/>
      <c r="G8" s="28">
        <v>500</v>
      </c>
      <c r="H8" s="28">
        <f t="shared" si="0"/>
        <v>500</v>
      </c>
      <c r="I8" s="27">
        <v>500</v>
      </c>
      <c r="J8" s="27"/>
      <c r="K8" s="27"/>
      <c r="L8" s="30"/>
      <c r="M8" s="29"/>
      <c r="N8" s="27"/>
      <c r="O8" s="3"/>
      <c r="R8" s="10"/>
    </row>
    <row r="9" spans="1:22" x14ac:dyDescent="0.25">
      <c r="A9" t="str">
        <f t="shared" ref="A9:A20" si="1">A3</f>
        <v>adultf_loc</v>
      </c>
      <c r="B9" t="s">
        <v>35</v>
      </c>
      <c r="C9" t="s">
        <v>5</v>
      </c>
      <c r="D9">
        <f>E46/12</f>
        <v>5.2631578947368418E-2</v>
      </c>
      <c r="E9" s="27"/>
      <c r="F9" s="27"/>
      <c r="G9" s="27">
        <v>550</v>
      </c>
      <c r="H9" s="28">
        <f t="shared" si="0"/>
        <v>550</v>
      </c>
      <c r="I9" s="27">
        <v>550</v>
      </c>
      <c r="J9" s="27"/>
      <c r="K9" s="27"/>
      <c r="L9" s="27">
        <f>($D$48*12-L11-L13)</f>
        <v>88.740740740740733</v>
      </c>
      <c r="M9" s="29">
        <f>1/L9</f>
        <v>1.1268781302170286E-2</v>
      </c>
      <c r="N9" s="27">
        <v>10.8</v>
      </c>
    </row>
    <row r="10" spans="1:22" x14ac:dyDescent="0.25">
      <c r="A10" t="str">
        <f t="shared" si="1"/>
        <v>youngm_loc</v>
      </c>
      <c r="B10" t="s">
        <v>35</v>
      </c>
      <c r="C10" t="s">
        <v>5</v>
      </c>
      <c r="E10" s="27"/>
      <c r="F10" s="27">
        <f>F4</f>
        <v>0.5</v>
      </c>
      <c r="G10" s="27">
        <f t="shared" ref="G10:I19" si="2">G4</f>
        <v>30</v>
      </c>
      <c r="H10" s="28">
        <f t="shared" si="0"/>
        <v>65</v>
      </c>
      <c r="I10" s="27">
        <f t="shared" si="2"/>
        <v>100</v>
      </c>
      <c r="J10" s="27">
        <f>J4*0.8</f>
        <v>80</v>
      </c>
      <c r="K10" s="30">
        <v>0.9</v>
      </c>
      <c r="L10" s="29">
        <f>((I10-G10)/K10/30)</f>
        <v>2.5925925925925926</v>
      </c>
      <c r="M10" s="29">
        <f>1/L10</f>
        <v>0.38571428571428573</v>
      </c>
      <c r="N10" s="27"/>
      <c r="U10">
        <v>1200</v>
      </c>
      <c r="V10">
        <f>U10/250</f>
        <v>4.8</v>
      </c>
    </row>
    <row r="11" spans="1:22" x14ac:dyDescent="0.25">
      <c r="A11" t="str">
        <f t="shared" si="1"/>
        <v>youngf_loc</v>
      </c>
      <c r="B11" t="s">
        <v>35</v>
      </c>
      <c r="C11" t="s">
        <v>5</v>
      </c>
      <c r="E11" s="27"/>
      <c r="F11" s="27">
        <f>F5</f>
        <v>0.5</v>
      </c>
      <c r="G11" s="27">
        <f t="shared" si="2"/>
        <v>30</v>
      </c>
      <c r="H11" s="28">
        <f t="shared" si="0"/>
        <v>65</v>
      </c>
      <c r="I11" s="27">
        <f t="shared" si="2"/>
        <v>100</v>
      </c>
      <c r="J11" s="27">
        <f>J5*0.8</f>
        <v>80</v>
      </c>
      <c r="K11" s="30">
        <v>0.9</v>
      </c>
      <c r="L11" s="29">
        <f>((I11-G11)/K11/30)</f>
        <v>2.5925925925925926</v>
      </c>
      <c r="M11" s="29">
        <f>1/L11</f>
        <v>0.38571428571428573</v>
      </c>
      <c r="N11" s="27"/>
      <c r="O11" s="3"/>
      <c r="U11">
        <v>2700</v>
      </c>
      <c r="V11">
        <f>U11/250</f>
        <v>10.8</v>
      </c>
    </row>
    <row r="12" spans="1:22" x14ac:dyDescent="0.25">
      <c r="A12" t="str">
        <f t="shared" si="1"/>
        <v>weanerm_loc</v>
      </c>
      <c r="B12" t="s">
        <v>35</v>
      </c>
      <c r="C12" t="s">
        <v>5</v>
      </c>
      <c r="E12" s="27"/>
      <c r="F12" s="27"/>
      <c r="G12" s="27">
        <f t="shared" si="2"/>
        <v>100</v>
      </c>
      <c r="H12" s="28">
        <f t="shared" si="0"/>
        <v>325</v>
      </c>
      <c r="I12" s="27">
        <v>550</v>
      </c>
      <c r="J12" s="27">
        <f>J6*0.8</f>
        <v>480</v>
      </c>
      <c r="K12" s="30">
        <v>0.9</v>
      </c>
      <c r="L12" s="29">
        <f>((I12-G12)/K12/30)</f>
        <v>16.666666666666668</v>
      </c>
      <c r="M12" s="29">
        <f>1/L12</f>
        <v>0.06</v>
      </c>
      <c r="N12" s="29"/>
      <c r="O12" s="3"/>
    </row>
    <row r="13" spans="1:22" x14ac:dyDescent="0.25">
      <c r="A13" t="str">
        <f t="shared" si="1"/>
        <v>weanerf_loc</v>
      </c>
      <c r="B13" t="s">
        <v>35</v>
      </c>
      <c r="C13" t="s">
        <v>5</v>
      </c>
      <c r="E13" s="27"/>
      <c r="F13" s="27"/>
      <c r="G13" s="27">
        <f t="shared" si="2"/>
        <v>100</v>
      </c>
      <c r="H13" s="28">
        <f t="shared" si="0"/>
        <v>325</v>
      </c>
      <c r="I13" s="27">
        <v>550</v>
      </c>
      <c r="J13" s="27">
        <f>J7*0.8</f>
        <v>480</v>
      </c>
      <c r="K13" s="30">
        <v>0.9</v>
      </c>
      <c r="L13" s="29">
        <f>((I13-G13)/K13/30)</f>
        <v>16.666666666666668</v>
      </c>
      <c r="M13" s="29">
        <f>1/L13</f>
        <v>0.06</v>
      </c>
      <c r="N13" s="27"/>
      <c r="O13" s="3"/>
      <c r="S13" s="24"/>
    </row>
    <row r="14" spans="1:22" x14ac:dyDescent="0.25">
      <c r="A14" t="str">
        <f t="shared" si="1"/>
        <v>reprod_loc</v>
      </c>
      <c r="B14" t="s">
        <v>35</v>
      </c>
      <c r="C14" t="s">
        <v>5</v>
      </c>
      <c r="E14" s="30">
        <f>E8</f>
        <v>0.04</v>
      </c>
      <c r="F14" s="27"/>
      <c r="G14" s="27">
        <v>550</v>
      </c>
      <c r="H14" s="28">
        <f t="shared" si="0"/>
        <v>550</v>
      </c>
      <c r="I14" s="27">
        <v>550</v>
      </c>
      <c r="J14" s="27"/>
      <c r="K14" s="27"/>
      <c r="L14" s="30"/>
      <c r="M14" s="29"/>
      <c r="N14" s="27"/>
      <c r="O14" s="3"/>
    </row>
    <row r="15" spans="1:22" x14ac:dyDescent="0.25">
      <c r="A15" t="str">
        <f t="shared" si="1"/>
        <v>adultf_loc</v>
      </c>
      <c r="B15" t="s">
        <v>35</v>
      </c>
      <c r="C15" t="s">
        <v>6</v>
      </c>
      <c r="D15">
        <f>E44/12</f>
        <v>4.7619047619047616E-2</v>
      </c>
      <c r="E15" s="27"/>
      <c r="F15" s="27"/>
      <c r="G15" s="27">
        <v>450</v>
      </c>
      <c r="H15" s="28">
        <f t="shared" si="0"/>
        <v>450</v>
      </c>
      <c r="I15" s="27">
        <v>450</v>
      </c>
      <c r="J15" s="27"/>
      <c r="K15" s="27"/>
      <c r="L15" s="27">
        <f>($D$48*12-L17-L19)</f>
        <v>61.333333333333336</v>
      </c>
      <c r="M15" s="29">
        <f>1/L15</f>
        <v>1.6304347826086956E-2</v>
      </c>
      <c r="N15" s="27">
        <v>4.8</v>
      </c>
      <c r="U15">
        <v>1550</v>
      </c>
      <c r="V15">
        <f>U15/305</f>
        <v>5.081967213114754</v>
      </c>
    </row>
    <row r="16" spans="1:22" x14ac:dyDescent="0.25">
      <c r="A16" t="str">
        <f t="shared" si="1"/>
        <v>youngm_loc</v>
      </c>
      <c r="B16" t="s">
        <v>35</v>
      </c>
      <c r="C16" t="s">
        <v>6</v>
      </c>
      <c r="E16" s="27"/>
      <c r="F16" s="27">
        <f>F10</f>
        <v>0.5</v>
      </c>
      <c r="G16" s="27">
        <f t="shared" si="2"/>
        <v>30</v>
      </c>
      <c r="H16" s="28">
        <f t="shared" si="0"/>
        <v>65</v>
      </c>
      <c r="I16" s="27">
        <f t="shared" si="2"/>
        <v>100</v>
      </c>
      <c r="J16" s="27">
        <f>J4*1.2</f>
        <v>120</v>
      </c>
      <c r="K16" s="30">
        <v>0.3</v>
      </c>
      <c r="L16" s="29">
        <f>((I16-G16)/K16/30)</f>
        <v>7.7777777777777777</v>
      </c>
      <c r="M16" s="29">
        <f>1/L16</f>
        <v>0.12857142857142859</v>
      </c>
      <c r="N16" s="27"/>
      <c r="U16">
        <v>2200</v>
      </c>
      <c r="V16">
        <f>U16/305</f>
        <v>7.2131147540983607</v>
      </c>
    </row>
    <row r="17" spans="1:15" x14ac:dyDescent="0.25">
      <c r="A17" t="str">
        <f t="shared" si="1"/>
        <v>youngf_loc</v>
      </c>
      <c r="B17" t="s">
        <v>35</v>
      </c>
      <c r="C17" t="s">
        <v>6</v>
      </c>
      <c r="E17" s="27"/>
      <c r="F17" s="27">
        <f>F11</f>
        <v>0.5</v>
      </c>
      <c r="G17" s="27">
        <f t="shared" si="2"/>
        <v>30</v>
      </c>
      <c r="H17" s="28">
        <f t="shared" si="0"/>
        <v>65</v>
      </c>
      <c r="I17" s="27">
        <f t="shared" si="2"/>
        <v>100</v>
      </c>
      <c r="J17" s="27">
        <f>J5*1.2</f>
        <v>120</v>
      </c>
      <c r="K17" s="30">
        <v>0.3</v>
      </c>
      <c r="L17" s="29">
        <f>((I17-G17)/K17/30)</f>
        <v>7.7777777777777777</v>
      </c>
      <c r="M17" s="29">
        <f>1/L17</f>
        <v>0.12857142857142859</v>
      </c>
      <c r="N17" s="27"/>
      <c r="O17" s="3"/>
    </row>
    <row r="18" spans="1:15" x14ac:dyDescent="0.25">
      <c r="A18" t="str">
        <f t="shared" si="1"/>
        <v>weanerm_loc</v>
      </c>
      <c r="B18" t="s">
        <v>35</v>
      </c>
      <c r="C18" t="s">
        <v>6</v>
      </c>
      <c r="E18" s="27"/>
      <c r="F18" s="27"/>
      <c r="G18" s="27">
        <f t="shared" si="2"/>
        <v>100</v>
      </c>
      <c r="H18" s="28">
        <f t="shared" si="0"/>
        <v>275</v>
      </c>
      <c r="I18" s="27">
        <v>450</v>
      </c>
      <c r="J18" s="27">
        <f>J6*1.2</f>
        <v>720</v>
      </c>
      <c r="K18" s="30">
        <v>0.3</v>
      </c>
      <c r="L18" s="29">
        <f>((I18-G18)/K18/30)</f>
        <v>38.888888888888893</v>
      </c>
      <c r="M18" s="29">
        <f>1/L18</f>
        <v>2.571428571428571E-2</v>
      </c>
      <c r="N18" s="27"/>
      <c r="O18" s="3"/>
    </row>
    <row r="19" spans="1:15" x14ac:dyDescent="0.25">
      <c r="A19" t="str">
        <f t="shared" si="1"/>
        <v>weanerf_loc</v>
      </c>
      <c r="B19" t="s">
        <v>35</v>
      </c>
      <c r="C19" t="s">
        <v>6</v>
      </c>
      <c r="E19" s="27"/>
      <c r="F19" s="27"/>
      <c r="G19" s="27">
        <f t="shared" si="2"/>
        <v>100</v>
      </c>
      <c r="H19" s="28">
        <f t="shared" si="0"/>
        <v>275</v>
      </c>
      <c r="I19" s="27">
        <v>450</v>
      </c>
      <c r="J19" s="27">
        <f>J7*1.2</f>
        <v>720</v>
      </c>
      <c r="K19" s="30">
        <v>0.3</v>
      </c>
      <c r="L19" s="29">
        <f>((I19-G19)/K19/30)</f>
        <v>38.888888888888893</v>
      </c>
      <c r="M19" s="29">
        <f>1/L19</f>
        <v>2.571428571428571E-2</v>
      </c>
      <c r="N19" s="27"/>
      <c r="O19" s="3"/>
    </row>
    <row r="20" spans="1:15" x14ac:dyDescent="0.25">
      <c r="A20" t="str">
        <f t="shared" si="1"/>
        <v>reprod_loc</v>
      </c>
      <c r="B20" t="s">
        <v>35</v>
      </c>
      <c r="C20" t="s">
        <v>6</v>
      </c>
      <c r="E20" s="30">
        <f>E14</f>
        <v>0.04</v>
      </c>
      <c r="F20" s="27"/>
      <c r="G20" s="27">
        <v>450</v>
      </c>
      <c r="H20" s="28">
        <f t="shared" si="0"/>
        <v>450</v>
      </c>
      <c r="I20" s="27">
        <v>450</v>
      </c>
      <c r="J20" s="27"/>
      <c r="K20" s="30">
        <v>0</v>
      </c>
      <c r="L20" s="29">
        <f>(J20/30)</f>
        <v>0</v>
      </c>
      <c r="M20" s="29"/>
      <c r="N20" s="27"/>
      <c r="O20" s="3"/>
    </row>
    <row r="21" spans="1:15" x14ac:dyDescent="0.25">
      <c r="A21" t="s">
        <v>76</v>
      </c>
      <c r="B21" t="s">
        <v>35</v>
      </c>
      <c r="C21" t="s">
        <v>74</v>
      </c>
      <c r="D21">
        <f>E45/12</f>
        <v>4.9999999999999996E-2</v>
      </c>
      <c r="E21" s="27"/>
      <c r="F21" s="27"/>
      <c r="G21" s="28">
        <v>500</v>
      </c>
      <c r="H21" s="28">
        <v>500</v>
      </c>
      <c r="I21" s="27">
        <v>500</v>
      </c>
      <c r="J21" s="27"/>
      <c r="K21" s="27"/>
      <c r="L21" s="27">
        <f>($D$48*12-L23-L25)</f>
        <v>81.888888888888886</v>
      </c>
      <c r="M21" s="29">
        <f>1/L21</f>
        <v>1.2211668928086838E-2</v>
      </c>
      <c r="N21" s="27">
        <v>10</v>
      </c>
      <c r="O21" s="3"/>
    </row>
    <row r="22" spans="1:15" x14ac:dyDescent="0.25">
      <c r="A22" t="s">
        <v>81</v>
      </c>
      <c r="B22" t="s">
        <v>35</v>
      </c>
      <c r="C22" t="s">
        <v>74</v>
      </c>
      <c r="E22" s="27"/>
      <c r="F22" s="27">
        <v>0.5</v>
      </c>
      <c r="G22" s="28">
        <v>30</v>
      </c>
      <c r="H22" s="28">
        <f t="shared" ref="H22:H38" si="3">AVERAGE(G22,I22)</f>
        <v>65</v>
      </c>
      <c r="I22" s="27">
        <v>100</v>
      </c>
      <c r="J22" s="27">
        <v>100</v>
      </c>
      <c r="K22" s="30">
        <v>0.6</v>
      </c>
      <c r="L22" s="29">
        <f>((I22-G22)/K22/30)</f>
        <v>3.8888888888888888</v>
      </c>
      <c r="M22" s="29">
        <f>1/L22</f>
        <v>0.25714285714285717</v>
      </c>
      <c r="N22" s="27"/>
      <c r="O22" s="3"/>
    </row>
    <row r="23" spans="1:15" x14ac:dyDescent="0.25">
      <c r="A23" t="s">
        <v>80</v>
      </c>
      <c r="B23" t="s">
        <v>35</v>
      </c>
      <c r="C23" t="s">
        <v>74</v>
      </c>
      <c r="E23" s="27"/>
      <c r="F23" s="27">
        <v>0.5</v>
      </c>
      <c r="G23" s="28">
        <v>30</v>
      </c>
      <c r="H23" s="28">
        <f t="shared" si="3"/>
        <v>65</v>
      </c>
      <c r="I23" s="27">
        <v>100</v>
      </c>
      <c r="J23" s="27">
        <v>100</v>
      </c>
      <c r="K23" s="30">
        <v>0.6</v>
      </c>
      <c r="L23" s="29">
        <f>((I23-G23)/K23/30)</f>
        <v>3.8888888888888888</v>
      </c>
      <c r="M23" s="29">
        <f>1/L23</f>
        <v>0.25714285714285717</v>
      </c>
      <c r="N23" s="27"/>
      <c r="O23" s="3"/>
    </row>
    <row r="24" spans="1:15" x14ac:dyDescent="0.25">
      <c r="A24" t="s">
        <v>78</v>
      </c>
      <c r="B24" t="s">
        <v>35</v>
      </c>
      <c r="C24" t="s">
        <v>74</v>
      </c>
      <c r="E24" s="27"/>
      <c r="F24" s="27"/>
      <c r="G24" s="28">
        <v>100</v>
      </c>
      <c r="H24" s="28">
        <f t="shared" si="3"/>
        <v>300</v>
      </c>
      <c r="I24" s="27">
        <v>500</v>
      </c>
      <c r="J24" s="27">
        <v>600</v>
      </c>
      <c r="K24" s="30">
        <v>0.6</v>
      </c>
      <c r="L24" s="29">
        <f>((I24-G24)/K24/30)</f>
        <v>22.222222222222225</v>
      </c>
      <c r="M24" s="29">
        <f>1/L24</f>
        <v>4.4999999999999991E-2</v>
      </c>
      <c r="N24" s="27"/>
      <c r="O24" s="3"/>
    </row>
    <row r="25" spans="1:15" x14ac:dyDescent="0.25">
      <c r="A25" t="s">
        <v>79</v>
      </c>
      <c r="B25" t="s">
        <v>35</v>
      </c>
      <c r="C25" t="s">
        <v>74</v>
      </c>
      <c r="E25" s="27"/>
      <c r="F25" s="27"/>
      <c r="G25" s="28">
        <v>100</v>
      </c>
      <c r="H25" s="28">
        <f t="shared" si="3"/>
        <v>300</v>
      </c>
      <c r="I25" s="27">
        <v>500</v>
      </c>
      <c r="J25" s="27">
        <v>600</v>
      </c>
      <c r="K25" s="30">
        <v>0.6</v>
      </c>
      <c r="L25" s="29">
        <f>((I25-G25)/K25/30)</f>
        <v>22.222222222222225</v>
      </c>
      <c r="M25" s="29">
        <f>1/L25</f>
        <v>4.4999999999999991E-2</v>
      </c>
      <c r="N25" s="27"/>
      <c r="O25" s="3"/>
    </row>
    <row r="26" spans="1:15" x14ac:dyDescent="0.25">
      <c r="A26" t="s">
        <v>77</v>
      </c>
      <c r="B26" t="s">
        <v>35</v>
      </c>
      <c r="C26" t="s">
        <v>74</v>
      </c>
      <c r="E26" s="30">
        <f>1/25</f>
        <v>0.04</v>
      </c>
      <c r="F26" s="27"/>
      <c r="G26" s="28">
        <v>500</v>
      </c>
      <c r="H26" s="28">
        <f t="shared" si="3"/>
        <v>500</v>
      </c>
      <c r="I26" s="27">
        <v>500</v>
      </c>
      <c r="J26" s="27"/>
      <c r="K26" s="27"/>
      <c r="L26" s="30"/>
      <c r="M26" s="29"/>
      <c r="N26" s="27"/>
      <c r="O26" s="3"/>
    </row>
    <row r="27" spans="1:15" x14ac:dyDescent="0.25">
      <c r="A27" t="str">
        <f t="shared" ref="A27:A38" si="4">A21</f>
        <v>adultf_imp</v>
      </c>
      <c r="B27" t="s">
        <v>35</v>
      </c>
      <c r="C27" t="s">
        <v>5</v>
      </c>
      <c r="D27">
        <f>E44/12</f>
        <v>4.7619047619047616E-2</v>
      </c>
      <c r="E27" s="27"/>
      <c r="F27" s="27"/>
      <c r="G27" s="27">
        <v>550</v>
      </c>
      <c r="H27" s="28">
        <f t="shared" si="3"/>
        <v>550</v>
      </c>
      <c r="I27" s="27">
        <v>550</v>
      </c>
      <c r="J27" s="27"/>
      <c r="K27" s="27"/>
      <c r="L27" s="27">
        <f>($D$48*12-L29-L31)</f>
        <v>88.740740740740733</v>
      </c>
      <c r="M27" s="29">
        <f>1/L27</f>
        <v>1.1268781302170286E-2</v>
      </c>
      <c r="N27" s="27">
        <f>15</f>
        <v>15</v>
      </c>
      <c r="O27" s="3"/>
    </row>
    <row r="28" spans="1:15" x14ac:dyDescent="0.25">
      <c r="A28" t="str">
        <f t="shared" si="4"/>
        <v>youngm_imp</v>
      </c>
      <c r="B28" t="s">
        <v>35</v>
      </c>
      <c r="C28" t="s">
        <v>5</v>
      </c>
      <c r="E28" s="27"/>
      <c r="F28" s="27">
        <f>F22</f>
        <v>0.5</v>
      </c>
      <c r="G28" s="27">
        <f>G22</f>
        <v>30</v>
      </c>
      <c r="H28" s="28">
        <f t="shared" si="3"/>
        <v>65</v>
      </c>
      <c r="I28" s="27">
        <f>I22</f>
        <v>100</v>
      </c>
      <c r="J28" s="27">
        <f>J22*0.8</f>
        <v>80</v>
      </c>
      <c r="K28" s="30">
        <v>0.9</v>
      </c>
      <c r="L28" s="29">
        <f>((I28-G28)/K28/30)</f>
        <v>2.5925925925925926</v>
      </c>
      <c r="M28" s="29">
        <f>1/L28</f>
        <v>0.38571428571428573</v>
      </c>
      <c r="N28" s="27"/>
      <c r="O28" s="3"/>
    </row>
    <row r="29" spans="1:15" x14ac:dyDescent="0.25">
      <c r="A29" t="str">
        <f t="shared" si="4"/>
        <v>youngf_imp</v>
      </c>
      <c r="B29" t="s">
        <v>35</v>
      </c>
      <c r="C29" t="s">
        <v>5</v>
      </c>
      <c r="E29" s="27"/>
      <c r="F29" s="27">
        <f>F23</f>
        <v>0.5</v>
      </c>
      <c r="G29" s="27">
        <f>G23</f>
        <v>30</v>
      </c>
      <c r="H29" s="28">
        <f t="shared" si="3"/>
        <v>65</v>
      </c>
      <c r="I29" s="27">
        <f>I23</f>
        <v>100</v>
      </c>
      <c r="J29" s="27">
        <f>J23*0.8</f>
        <v>80</v>
      </c>
      <c r="K29" s="30">
        <v>0.9</v>
      </c>
      <c r="L29" s="29">
        <f>((I29-G29)/K29/30)</f>
        <v>2.5925925925925926</v>
      </c>
      <c r="M29" s="29">
        <f>1/L29</f>
        <v>0.38571428571428573</v>
      </c>
      <c r="N29" s="27"/>
      <c r="O29" s="3"/>
    </row>
    <row r="30" spans="1:15" x14ac:dyDescent="0.25">
      <c r="A30" t="str">
        <f t="shared" si="4"/>
        <v>weanerm_imp</v>
      </c>
      <c r="B30" t="s">
        <v>35</v>
      </c>
      <c r="C30" t="s">
        <v>5</v>
      </c>
      <c r="E30" s="27"/>
      <c r="F30" s="27"/>
      <c r="G30" s="27">
        <f>G24</f>
        <v>100</v>
      </c>
      <c r="H30" s="28">
        <f t="shared" si="3"/>
        <v>325</v>
      </c>
      <c r="I30" s="27">
        <v>550</v>
      </c>
      <c r="J30" s="27">
        <f>J24*0.8</f>
        <v>480</v>
      </c>
      <c r="K30" s="30">
        <v>0.9</v>
      </c>
      <c r="L30" s="29">
        <f>((I30-G30)/K30/30)</f>
        <v>16.666666666666668</v>
      </c>
      <c r="M30" s="29">
        <f>1/L30</f>
        <v>0.06</v>
      </c>
      <c r="N30" s="29"/>
      <c r="O30" s="3"/>
    </row>
    <row r="31" spans="1:15" x14ac:dyDescent="0.25">
      <c r="A31" t="str">
        <f t="shared" si="4"/>
        <v>weanerf_imp</v>
      </c>
      <c r="B31" t="s">
        <v>35</v>
      </c>
      <c r="C31" t="s">
        <v>5</v>
      </c>
      <c r="E31" s="27"/>
      <c r="F31" s="27"/>
      <c r="G31" s="27">
        <f>G25</f>
        <v>100</v>
      </c>
      <c r="H31" s="28">
        <f t="shared" si="3"/>
        <v>325</v>
      </c>
      <c r="I31" s="27">
        <v>550</v>
      </c>
      <c r="J31" s="27">
        <f>J25*0.8</f>
        <v>480</v>
      </c>
      <c r="K31" s="30">
        <v>0.9</v>
      </c>
      <c r="L31" s="29">
        <f>((I31-G31)/K31/30)</f>
        <v>16.666666666666668</v>
      </c>
      <c r="M31" s="29">
        <f>1/L31</f>
        <v>0.06</v>
      </c>
      <c r="N31" s="27"/>
      <c r="O31" s="3"/>
    </row>
    <row r="32" spans="1:15" x14ac:dyDescent="0.25">
      <c r="A32" t="str">
        <f t="shared" si="4"/>
        <v>reprod_imp</v>
      </c>
      <c r="B32" t="s">
        <v>35</v>
      </c>
      <c r="C32" t="s">
        <v>5</v>
      </c>
      <c r="E32" s="30">
        <f>E26</f>
        <v>0.04</v>
      </c>
      <c r="F32" s="27"/>
      <c r="G32" s="27">
        <v>550</v>
      </c>
      <c r="H32" s="28">
        <f t="shared" si="3"/>
        <v>550</v>
      </c>
      <c r="I32" s="27">
        <v>550</v>
      </c>
      <c r="J32" s="27"/>
      <c r="K32" s="27"/>
      <c r="L32" s="30"/>
      <c r="M32" s="29"/>
      <c r="N32" s="27"/>
      <c r="O32" s="3"/>
    </row>
    <row r="33" spans="1:15" x14ac:dyDescent="0.25">
      <c r="A33" t="str">
        <f t="shared" si="4"/>
        <v>adultf_imp</v>
      </c>
      <c r="B33" t="s">
        <v>35</v>
      </c>
      <c r="C33" t="s">
        <v>6</v>
      </c>
      <c r="D33">
        <f>E46/12</f>
        <v>5.2631578947368418E-2</v>
      </c>
      <c r="E33" s="27"/>
      <c r="F33" s="27"/>
      <c r="G33" s="27">
        <v>450</v>
      </c>
      <c r="H33" s="28">
        <f t="shared" si="3"/>
        <v>450</v>
      </c>
      <c r="I33" s="27">
        <v>450</v>
      </c>
      <c r="J33" s="27"/>
      <c r="K33" s="27"/>
      <c r="L33" s="27">
        <f>($D$48*12-L35-L37)</f>
        <v>61.333333333333336</v>
      </c>
      <c r="M33" s="29">
        <f>1/L33</f>
        <v>1.6304347826086956E-2</v>
      </c>
      <c r="N33" s="27">
        <v>6</v>
      </c>
      <c r="O33" s="3"/>
    </row>
    <row r="34" spans="1:15" x14ac:dyDescent="0.25">
      <c r="A34" t="str">
        <f t="shared" si="4"/>
        <v>youngm_imp</v>
      </c>
      <c r="B34" t="s">
        <v>35</v>
      </c>
      <c r="C34" t="s">
        <v>6</v>
      </c>
      <c r="E34" s="27"/>
      <c r="F34" s="27">
        <f>F28</f>
        <v>0.5</v>
      </c>
      <c r="G34" s="27">
        <f>G28</f>
        <v>30</v>
      </c>
      <c r="H34" s="28">
        <f t="shared" si="3"/>
        <v>65</v>
      </c>
      <c r="I34" s="27">
        <f>I28</f>
        <v>100</v>
      </c>
      <c r="J34" s="27">
        <f>J22*1.2</f>
        <v>120</v>
      </c>
      <c r="K34" s="30">
        <v>0.3</v>
      </c>
      <c r="L34" s="29">
        <f>((I34-G34)/K34/30)</f>
        <v>7.7777777777777777</v>
      </c>
      <c r="M34" s="29">
        <f>1/L34</f>
        <v>0.12857142857142859</v>
      </c>
      <c r="N34" s="27"/>
      <c r="O34" s="3"/>
    </row>
    <row r="35" spans="1:15" x14ac:dyDescent="0.25">
      <c r="A35" t="str">
        <f t="shared" si="4"/>
        <v>youngf_imp</v>
      </c>
      <c r="B35" t="s">
        <v>35</v>
      </c>
      <c r="C35" t="s">
        <v>6</v>
      </c>
      <c r="E35" s="27"/>
      <c r="F35" s="27">
        <f>F29</f>
        <v>0.5</v>
      </c>
      <c r="G35" s="27">
        <f>G29</f>
        <v>30</v>
      </c>
      <c r="H35" s="28">
        <f t="shared" si="3"/>
        <v>65</v>
      </c>
      <c r="I35" s="27">
        <f>I29</f>
        <v>100</v>
      </c>
      <c r="J35" s="27">
        <f>J23*1.2</f>
        <v>120</v>
      </c>
      <c r="K35" s="30">
        <v>0.3</v>
      </c>
      <c r="L35" s="29">
        <f>((I35-G35)/K35/30)</f>
        <v>7.7777777777777777</v>
      </c>
      <c r="M35" s="29">
        <f>1/L35</f>
        <v>0.12857142857142859</v>
      </c>
      <c r="N35" s="27"/>
      <c r="O35" s="3"/>
    </row>
    <row r="36" spans="1:15" x14ac:dyDescent="0.25">
      <c r="A36" t="str">
        <f t="shared" si="4"/>
        <v>weanerm_imp</v>
      </c>
      <c r="B36" t="s">
        <v>35</v>
      </c>
      <c r="C36" t="s">
        <v>6</v>
      </c>
      <c r="E36" s="27"/>
      <c r="F36" s="27"/>
      <c r="G36" s="27">
        <f>G30</f>
        <v>100</v>
      </c>
      <c r="H36" s="28">
        <f t="shared" si="3"/>
        <v>275</v>
      </c>
      <c r="I36" s="27">
        <v>450</v>
      </c>
      <c r="J36" s="27">
        <f>J24*1.2</f>
        <v>720</v>
      </c>
      <c r="K36" s="30">
        <v>0.3</v>
      </c>
      <c r="L36" s="29">
        <f>((I36-G36)/K36/30)</f>
        <v>38.888888888888893</v>
      </c>
      <c r="M36" s="29">
        <f>1/L36</f>
        <v>2.571428571428571E-2</v>
      </c>
      <c r="N36" s="27"/>
      <c r="O36" s="3"/>
    </row>
    <row r="37" spans="1:15" x14ac:dyDescent="0.25">
      <c r="A37" t="str">
        <f t="shared" si="4"/>
        <v>weanerf_imp</v>
      </c>
      <c r="B37" t="s">
        <v>35</v>
      </c>
      <c r="C37" t="s">
        <v>6</v>
      </c>
      <c r="E37" s="27"/>
      <c r="F37" s="27"/>
      <c r="G37" s="27">
        <f>G31</f>
        <v>100</v>
      </c>
      <c r="H37" s="28">
        <f t="shared" si="3"/>
        <v>275</v>
      </c>
      <c r="I37" s="27">
        <v>450</v>
      </c>
      <c r="J37" s="27">
        <f>J25*1.2</f>
        <v>720</v>
      </c>
      <c r="K37" s="30">
        <v>0.3</v>
      </c>
      <c r="L37" s="29">
        <f>((I37-G37)/K37/30)</f>
        <v>38.888888888888893</v>
      </c>
      <c r="M37" s="29">
        <f>1/L37</f>
        <v>2.571428571428571E-2</v>
      </c>
      <c r="N37" s="27"/>
      <c r="O37" s="3"/>
    </row>
    <row r="38" spans="1:15" x14ac:dyDescent="0.25">
      <c r="A38" t="str">
        <f t="shared" si="4"/>
        <v>reprod_imp</v>
      </c>
      <c r="B38" t="s">
        <v>35</v>
      </c>
      <c r="C38" t="s">
        <v>6</v>
      </c>
      <c r="E38" s="30">
        <f>E32</f>
        <v>0.04</v>
      </c>
      <c r="F38" s="27"/>
      <c r="G38" s="27">
        <v>450</v>
      </c>
      <c r="H38" s="28">
        <f t="shared" si="3"/>
        <v>450</v>
      </c>
      <c r="I38" s="27">
        <v>450</v>
      </c>
      <c r="J38" s="27"/>
      <c r="K38" s="30">
        <v>0</v>
      </c>
      <c r="L38" s="29">
        <f>(J38/30)</f>
        <v>0</v>
      </c>
      <c r="M38" s="29"/>
      <c r="N38" s="27"/>
      <c r="O38" s="3"/>
    </row>
    <row r="39" spans="1:15" x14ac:dyDescent="0.25">
      <c r="G39" s="14"/>
      <c r="H39" s="16"/>
      <c r="I39" s="14"/>
      <c r="K39" s="15"/>
      <c r="L39" s="6"/>
      <c r="M39" s="6"/>
      <c r="N39" s="14"/>
      <c r="O39" s="3"/>
    </row>
    <row r="40" spans="1:15" x14ac:dyDescent="0.25">
      <c r="G40" s="14"/>
      <c r="H40" s="16"/>
      <c r="I40" s="14"/>
      <c r="K40" s="15"/>
      <c r="L40" s="6"/>
      <c r="M40" s="6"/>
      <c r="N40" s="14"/>
      <c r="O40" s="3"/>
    </row>
    <row r="41" spans="1:15" x14ac:dyDescent="0.25">
      <c r="G41" s="14"/>
      <c r="H41" s="16"/>
      <c r="I41" s="14"/>
      <c r="K41" s="15"/>
      <c r="L41" s="6"/>
      <c r="M41" s="6"/>
      <c r="N41" s="14"/>
      <c r="O41" s="3"/>
    </row>
    <row r="42" spans="1:15" x14ac:dyDescent="0.25">
      <c r="G42" s="14"/>
      <c r="H42" s="16"/>
      <c r="I42" s="14"/>
      <c r="K42" s="15"/>
      <c r="L42" s="6"/>
      <c r="M42" s="6"/>
      <c r="N42" s="14"/>
      <c r="O42" s="3"/>
    </row>
    <row r="43" spans="1:15" x14ac:dyDescent="0.25">
      <c r="D43" t="s">
        <v>87</v>
      </c>
      <c r="G43" s="14"/>
      <c r="H43" s="16"/>
      <c r="I43" s="14"/>
      <c r="K43" s="15"/>
      <c r="L43" s="6"/>
      <c r="M43" s="6"/>
      <c r="N43" s="14"/>
      <c r="O43" s="3"/>
    </row>
    <row r="44" spans="1:15" x14ac:dyDescent="0.25">
      <c r="D44" t="s">
        <v>110</v>
      </c>
      <c r="E44">
        <f>12/(10+9+2)</f>
        <v>0.5714285714285714</v>
      </c>
      <c r="G44" s="14"/>
      <c r="H44" s="16"/>
      <c r="I44" s="14"/>
      <c r="K44" s="15"/>
      <c r="L44" s="6"/>
      <c r="M44" s="6"/>
      <c r="N44" s="14"/>
      <c r="O44" s="3"/>
    </row>
    <row r="45" spans="1:15" x14ac:dyDescent="0.25">
      <c r="D45" t="s">
        <v>111</v>
      </c>
      <c r="E45">
        <f>12/(10+9+1)</f>
        <v>0.6</v>
      </c>
      <c r="G45" s="14"/>
      <c r="H45" s="16"/>
      <c r="I45" s="14"/>
      <c r="K45" s="15"/>
      <c r="L45" s="6"/>
      <c r="M45" s="6"/>
      <c r="N45" s="14"/>
      <c r="O45" s="3"/>
    </row>
    <row r="46" spans="1:15" x14ac:dyDescent="0.25">
      <c r="D46" t="s">
        <v>112</v>
      </c>
      <c r="E46">
        <f>12/(10+9+0)</f>
        <v>0.63157894736842102</v>
      </c>
      <c r="G46" s="14"/>
      <c r="H46" s="16"/>
      <c r="I46" s="14"/>
      <c r="K46" s="15"/>
      <c r="L46" s="6"/>
      <c r="M46" s="6"/>
      <c r="N46" s="14"/>
      <c r="O46" s="3"/>
    </row>
    <row r="47" spans="1:15" x14ac:dyDescent="0.25">
      <c r="D47" t="s">
        <v>88</v>
      </c>
      <c r="G47" s="14"/>
      <c r="H47" s="16"/>
      <c r="I47" s="14"/>
      <c r="K47" s="15"/>
      <c r="L47" s="6"/>
      <c r="M47" s="6"/>
      <c r="N47" s="14"/>
      <c r="O47" s="3"/>
    </row>
    <row r="48" spans="1:15" x14ac:dyDescent="0.25">
      <c r="D48">
        <v>9</v>
      </c>
      <c r="G48" s="14"/>
      <c r="H48" s="16"/>
      <c r="I48" s="14"/>
      <c r="K48" s="15"/>
      <c r="L48" s="6"/>
      <c r="M48" s="6"/>
      <c r="N48" s="14"/>
      <c r="O48" s="3"/>
    </row>
    <row r="49" spans="7:15" x14ac:dyDescent="0.25">
      <c r="G49" s="14"/>
      <c r="H49" s="16"/>
      <c r="I49" s="14"/>
      <c r="K49" s="15"/>
      <c r="L49" s="6"/>
      <c r="M49" s="6"/>
      <c r="N49" s="14"/>
      <c r="O49" s="3"/>
    </row>
    <row r="50" spans="7:15" x14ac:dyDescent="0.25">
      <c r="G50" s="14"/>
      <c r="H50" s="16"/>
      <c r="I50" s="14"/>
      <c r="K50" s="15"/>
      <c r="L50" s="6"/>
      <c r="M50" s="6"/>
      <c r="N50" s="14"/>
      <c r="O50" s="3"/>
    </row>
    <row r="51" spans="7:15" x14ac:dyDescent="0.25">
      <c r="G51" s="14"/>
      <c r="H51" s="16"/>
      <c r="I51" s="14"/>
      <c r="K51" s="15"/>
      <c r="L51" s="6"/>
      <c r="M51" s="6"/>
      <c r="N51" s="14"/>
      <c r="O51" s="3"/>
    </row>
    <row r="52" spans="7:15" x14ac:dyDescent="0.25">
      <c r="G52" s="14"/>
      <c r="H52" s="16"/>
      <c r="I52" s="14"/>
      <c r="K52" s="15"/>
      <c r="L52" s="6"/>
      <c r="M52" s="6"/>
      <c r="N52" s="14"/>
      <c r="O52" s="3"/>
    </row>
    <row r="53" spans="7:15" x14ac:dyDescent="0.25">
      <c r="G53" s="14"/>
      <c r="H53" s="16"/>
      <c r="I53" s="14"/>
      <c r="K53" s="15"/>
      <c r="L53" s="6"/>
      <c r="M53" s="6"/>
      <c r="N53" s="14"/>
      <c r="O53" s="3"/>
    </row>
    <row r="54" spans="7:15" x14ac:dyDescent="0.25">
      <c r="G54" s="14"/>
      <c r="H54" s="16"/>
      <c r="I54" s="14"/>
      <c r="K54" s="15"/>
      <c r="L54" s="6"/>
      <c r="M54" s="6"/>
      <c r="N54" s="14"/>
      <c r="O54" s="3"/>
    </row>
    <row r="55" spans="7:15" x14ac:dyDescent="0.25">
      <c r="G55" s="14"/>
      <c r="H55" s="16"/>
      <c r="I55" s="14"/>
      <c r="K55" s="15"/>
      <c r="L55" s="6"/>
      <c r="M55" s="6"/>
      <c r="N55" s="14"/>
      <c r="O55" s="3"/>
    </row>
    <row r="56" spans="7:15" x14ac:dyDescent="0.25">
      <c r="G56" s="14"/>
      <c r="H56" s="16"/>
      <c r="I56" s="14"/>
      <c r="K56" s="15"/>
      <c r="L56" s="6"/>
      <c r="M56" s="6"/>
      <c r="N56" s="14"/>
      <c r="O56" s="3"/>
    </row>
    <row r="57" spans="7:15" x14ac:dyDescent="0.25">
      <c r="G57" s="14"/>
      <c r="H57" s="16"/>
      <c r="I57" s="14"/>
      <c r="K57" s="15"/>
      <c r="L57" s="6"/>
      <c r="M57" s="6"/>
      <c r="N57" s="14"/>
      <c r="O57" s="3"/>
    </row>
    <row r="58" spans="7:15" x14ac:dyDescent="0.25">
      <c r="G58" s="14"/>
      <c r="H58" s="16"/>
      <c r="I58" s="14"/>
      <c r="K58" s="15"/>
      <c r="L58" s="6"/>
      <c r="M58" s="6"/>
      <c r="N58" s="14"/>
      <c r="O58" s="3"/>
    </row>
    <row r="59" spans="7:15" x14ac:dyDescent="0.25">
      <c r="G59" s="14"/>
      <c r="H59" s="16"/>
      <c r="I59" s="14"/>
      <c r="K59" s="15"/>
      <c r="L59" s="6"/>
      <c r="M59" s="6"/>
      <c r="N59" s="14"/>
      <c r="O59" s="3"/>
    </row>
    <row r="60" spans="7:15" x14ac:dyDescent="0.25">
      <c r="G60" s="14"/>
      <c r="H60" s="16"/>
      <c r="I60" s="14"/>
      <c r="K60" s="15"/>
      <c r="L60" s="6"/>
      <c r="M60" s="6"/>
      <c r="N60" s="14"/>
      <c r="O60" s="3"/>
    </row>
    <row r="61" spans="7:15" x14ac:dyDescent="0.25">
      <c r="G61" s="14"/>
      <c r="H61" s="16"/>
      <c r="I61" s="14"/>
      <c r="K61" s="15"/>
      <c r="L61" s="6"/>
      <c r="M61" s="6"/>
      <c r="N61" s="14"/>
      <c r="O61" s="3"/>
    </row>
    <row r="62" spans="7:15" x14ac:dyDescent="0.25">
      <c r="G62" s="14"/>
      <c r="H62" s="16"/>
      <c r="I62" s="14"/>
      <c r="K62" s="15"/>
      <c r="L62" s="6"/>
      <c r="M62" s="6"/>
      <c r="N62" s="14"/>
      <c r="O62" s="3"/>
    </row>
    <row r="63" spans="7:15" x14ac:dyDescent="0.25">
      <c r="G63" s="14"/>
      <c r="H63" s="16"/>
      <c r="I63" s="14"/>
      <c r="K63" s="15"/>
      <c r="L63" s="6"/>
      <c r="M63" s="6"/>
      <c r="N63" s="14"/>
      <c r="O63" s="3"/>
    </row>
    <row r="64" spans="7:15" x14ac:dyDescent="0.25">
      <c r="G64" s="14"/>
      <c r="H64" s="16"/>
      <c r="I64" s="14"/>
      <c r="K64" s="15"/>
      <c r="L64" s="6"/>
      <c r="M64" s="6"/>
      <c r="N64" s="14"/>
      <c r="O64" s="3"/>
    </row>
    <row r="65" spans="7:15" x14ac:dyDescent="0.25">
      <c r="G65" s="14"/>
      <c r="H65" s="16"/>
      <c r="I65" s="14"/>
      <c r="K65" s="15"/>
      <c r="L65" s="6"/>
      <c r="M65" s="6"/>
      <c r="N65" s="14"/>
      <c r="O65" s="3"/>
    </row>
    <row r="66" spans="7:15" x14ac:dyDescent="0.25">
      <c r="G66" s="14"/>
      <c r="H66" s="16"/>
      <c r="I66" s="14"/>
      <c r="K66" s="15"/>
      <c r="L66" s="6"/>
      <c r="M66" s="6"/>
      <c r="N66" s="14"/>
      <c r="O66" s="3"/>
    </row>
    <row r="67" spans="7:15" x14ac:dyDescent="0.25">
      <c r="G67" s="14"/>
      <c r="H67" s="16"/>
      <c r="I67" s="14"/>
      <c r="K67" s="15"/>
      <c r="L67" s="6"/>
      <c r="M67" s="6"/>
      <c r="N67" s="14"/>
      <c r="O67" s="3"/>
    </row>
    <row r="68" spans="7:15" x14ac:dyDescent="0.25">
      <c r="G68" s="14"/>
      <c r="H68" s="16"/>
      <c r="I68" s="14"/>
      <c r="K68" s="15"/>
      <c r="L68" s="6"/>
      <c r="M68" s="6"/>
      <c r="N68" s="14"/>
      <c r="O68" s="3"/>
    </row>
    <row r="69" spans="7:15" x14ac:dyDescent="0.25">
      <c r="G69" s="14"/>
      <c r="H69" s="16"/>
      <c r="I69" s="14"/>
      <c r="K69" s="15"/>
      <c r="L69" s="6"/>
      <c r="M69" s="6"/>
      <c r="N69" s="14"/>
      <c r="O69" s="3"/>
    </row>
    <row r="70" spans="7:15" x14ac:dyDescent="0.25">
      <c r="G70" s="14"/>
      <c r="H70" s="16"/>
      <c r="I70" s="14"/>
      <c r="K70" s="15"/>
      <c r="L70" s="6"/>
      <c r="M70" s="6"/>
      <c r="N70" s="14"/>
      <c r="O70" s="3"/>
    </row>
    <row r="71" spans="7:15" x14ac:dyDescent="0.25">
      <c r="G71" s="14"/>
      <c r="H71" s="16"/>
      <c r="I71" s="14"/>
      <c r="K71" s="15"/>
      <c r="L71" s="6"/>
      <c r="M71" s="6"/>
      <c r="N71" s="14"/>
      <c r="O71" s="3"/>
    </row>
    <row r="72" spans="7:15" x14ac:dyDescent="0.25">
      <c r="G72" s="14"/>
      <c r="H72" s="16"/>
      <c r="I72" s="14"/>
      <c r="K72" s="15"/>
      <c r="L72" s="6"/>
      <c r="M72" s="6"/>
      <c r="N72" s="14"/>
      <c r="O72" s="3"/>
    </row>
    <row r="73" spans="7:15" x14ac:dyDescent="0.25">
      <c r="G73" s="14"/>
      <c r="H73" s="16"/>
      <c r="I73" s="14"/>
      <c r="K73" s="15"/>
      <c r="L73" s="6"/>
      <c r="M73" s="6"/>
      <c r="N73" s="14"/>
      <c r="O73" s="3"/>
    </row>
    <row r="74" spans="7:15" x14ac:dyDescent="0.25">
      <c r="G74" s="14"/>
      <c r="H74" s="16"/>
      <c r="I74" s="14"/>
      <c r="K74" s="15"/>
      <c r="L74" s="6"/>
      <c r="M74" s="6"/>
      <c r="N74" s="14"/>
      <c r="O74" s="3"/>
    </row>
    <row r="75" spans="7:15" x14ac:dyDescent="0.25">
      <c r="O75" s="3"/>
    </row>
    <row r="93" spans="4:14" x14ac:dyDescent="0.25">
      <c r="G93" s="16"/>
      <c r="H93" s="16"/>
      <c r="I93" s="14"/>
      <c r="K93" s="15"/>
      <c r="L93" s="6"/>
      <c r="M93" s="6"/>
      <c r="N93" s="14"/>
    </row>
    <row r="94" spans="4:14" x14ac:dyDescent="0.25">
      <c r="D94" s="5"/>
      <c r="E94" s="5"/>
      <c r="G94" s="16"/>
      <c r="H94" s="16"/>
      <c r="I94" s="14"/>
      <c r="K94" s="15"/>
      <c r="L94" s="6"/>
      <c r="M94" s="6"/>
      <c r="N94" s="14"/>
    </row>
    <row r="95" spans="4:14" x14ac:dyDescent="0.25">
      <c r="D95" s="5"/>
      <c r="E95" s="5"/>
      <c r="G95" s="16"/>
      <c r="H95" s="16"/>
      <c r="I95" s="14"/>
      <c r="K95" s="15"/>
      <c r="L95" s="6"/>
      <c r="M95" s="6"/>
      <c r="N95" s="14"/>
    </row>
    <row r="96" spans="4:14" x14ac:dyDescent="0.25">
      <c r="G96" s="16"/>
      <c r="H96" s="16"/>
      <c r="I96" s="14"/>
      <c r="K96" s="15"/>
      <c r="L96" s="6"/>
      <c r="M96" s="6"/>
      <c r="N96" s="14"/>
    </row>
    <row r="97" spans="7:14" x14ac:dyDescent="0.25">
      <c r="G97" s="16"/>
      <c r="H97" s="16"/>
      <c r="I97" s="14"/>
      <c r="K97" s="15"/>
      <c r="L97" s="6"/>
      <c r="M97" s="6"/>
      <c r="N97" s="14"/>
    </row>
    <row r="98" spans="7:14" x14ac:dyDescent="0.25">
      <c r="G98" s="16"/>
      <c r="H98" s="16"/>
      <c r="I98" s="14"/>
      <c r="K98" s="15"/>
      <c r="L98" s="6"/>
      <c r="M98" s="6"/>
      <c r="N98" s="14"/>
    </row>
    <row r="99" spans="7:14" x14ac:dyDescent="0.25">
      <c r="G99" s="14"/>
      <c r="H99" s="16"/>
      <c r="I99" s="14"/>
      <c r="K99" s="15"/>
      <c r="L99" s="6"/>
      <c r="M99" s="6"/>
      <c r="N99" s="14"/>
    </row>
    <row r="100" spans="7:14" x14ac:dyDescent="0.25">
      <c r="G100" s="14"/>
      <c r="H100" s="16"/>
      <c r="I100" s="14"/>
      <c r="K100" s="15"/>
      <c r="L100" s="6"/>
      <c r="M100" s="6"/>
      <c r="N100" s="14"/>
    </row>
    <row r="101" spans="7:14" x14ac:dyDescent="0.25">
      <c r="G101" s="14"/>
      <c r="H101" s="16"/>
      <c r="I101" s="14"/>
      <c r="K101" s="15"/>
      <c r="L101" s="6"/>
      <c r="M101" s="6"/>
      <c r="N101" s="14"/>
    </row>
    <row r="102" spans="7:14" x14ac:dyDescent="0.25">
      <c r="G102" s="14"/>
      <c r="H102" s="16"/>
      <c r="I102" s="14"/>
      <c r="K102" s="15"/>
      <c r="L102" s="6"/>
      <c r="M102" s="6"/>
      <c r="N102" s="14"/>
    </row>
    <row r="103" spans="7:14" x14ac:dyDescent="0.25">
      <c r="G103" s="14"/>
      <c r="H103" s="16"/>
      <c r="I103" s="14"/>
      <c r="K103" s="15"/>
      <c r="L103" s="6"/>
      <c r="M103" s="6"/>
      <c r="N103" s="14"/>
    </row>
    <row r="104" spans="7:14" x14ac:dyDescent="0.25">
      <c r="G104" s="14"/>
      <c r="H104" s="16"/>
      <c r="I104" s="14"/>
      <c r="K104" s="15"/>
      <c r="L104" s="6"/>
      <c r="M104" s="6"/>
      <c r="N104" s="14"/>
    </row>
    <row r="105" spans="7:14" x14ac:dyDescent="0.25">
      <c r="G105" s="14"/>
      <c r="H105" s="16"/>
      <c r="I105" s="14"/>
      <c r="K105" s="15"/>
      <c r="L105" s="6"/>
      <c r="M105" s="6"/>
      <c r="N105" s="14"/>
    </row>
    <row r="106" spans="7:14" x14ac:dyDescent="0.25">
      <c r="G106" s="14"/>
      <c r="H106" s="16"/>
      <c r="I106" s="14"/>
      <c r="K106" s="15"/>
      <c r="L106" s="6"/>
      <c r="M106" s="6"/>
      <c r="N106" s="14"/>
    </row>
    <row r="107" spans="7:14" x14ac:dyDescent="0.25">
      <c r="G107" s="14"/>
      <c r="H107" s="16"/>
      <c r="I107" s="14"/>
      <c r="K107" s="15"/>
      <c r="L107" s="6"/>
      <c r="M107" s="6"/>
      <c r="N107" s="14"/>
    </row>
    <row r="108" spans="7:14" x14ac:dyDescent="0.25">
      <c r="G108" s="14"/>
      <c r="H108" s="16"/>
      <c r="I108" s="14"/>
      <c r="K108" s="15"/>
      <c r="L108" s="6"/>
      <c r="M108" s="6"/>
      <c r="N108" s="14"/>
    </row>
    <row r="109" spans="7:14" x14ac:dyDescent="0.25">
      <c r="G109" s="14"/>
      <c r="H109" s="16"/>
      <c r="I109" s="14"/>
      <c r="K109" s="15"/>
      <c r="L109" s="6"/>
      <c r="M109" s="6"/>
      <c r="N109" s="14"/>
    </row>
    <row r="110" spans="7:14" x14ac:dyDescent="0.25">
      <c r="G110" s="14"/>
      <c r="H110" s="16"/>
      <c r="I110" s="14"/>
      <c r="K110" s="15"/>
      <c r="L110" s="6"/>
      <c r="M110" s="6"/>
      <c r="N110" s="14"/>
    </row>
    <row r="111" spans="7:14" x14ac:dyDescent="0.25">
      <c r="G111" s="14"/>
      <c r="H111" s="16"/>
      <c r="I111" s="14"/>
      <c r="K111" s="15"/>
      <c r="L111" s="6"/>
      <c r="M111" s="6"/>
      <c r="N111" s="14"/>
    </row>
    <row r="112" spans="7:14" x14ac:dyDescent="0.25">
      <c r="G112" s="14"/>
      <c r="H112" s="16"/>
      <c r="I112" s="14"/>
      <c r="K112" s="15"/>
      <c r="L112" s="6"/>
      <c r="M112" s="6"/>
      <c r="N112" s="14"/>
    </row>
    <row r="113" spans="7:14" x14ac:dyDescent="0.25">
      <c r="G113" s="14"/>
      <c r="H113" s="16"/>
      <c r="I113" s="14"/>
      <c r="K113" s="15"/>
      <c r="L113" s="6"/>
      <c r="M113" s="6"/>
      <c r="N113" s="14"/>
    </row>
    <row r="114" spans="7:14" x14ac:dyDescent="0.25">
      <c r="G114" s="14"/>
      <c r="H114" s="16"/>
      <c r="I114" s="14"/>
      <c r="K114" s="15"/>
      <c r="L114" s="6"/>
      <c r="M114" s="6"/>
      <c r="N114" s="14"/>
    </row>
    <row r="115" spans="7:14" x14ac:dyDescent="0.25">
      <c r="G115" s="14"/>
      <c r="H115" s="16"/>
      <c r="I115" s="14"/>
      <c r="K115" s="15"/>
      <c r="L115" s="6"/>
      <c r="M115" s="6"/>
      <c r="N115" s="14"/>
    </row>
    <row r="116" spans="7:14" x14ac:dyDescent="0.25">
      <c r="G116" s="14"/>
      <c r="H116" s="16"/>
      <c r="I116" s="14"/>
      <c r="K116" s="15"/>
      <c r="L116" s="6"/>
      <c r="M116" s="6"/>
      <c r="N116" s="14"/>
    </row>
    <row r="117" spans="7:14" x14ac:dyDescent="0.25">
      <c r="G117" s="14"/>
      <c r="H117" s="16"/>
      <c r="I117" s="14"/>
      <c r="K117" s="15"/>
      <c r="L117" s="6"/>
      <c r="M117" s="6"/>
      <c r="N117" s="14"/>
    </row>
    <row r="118" spans="7:14" x14ac:dyDescent="0.25">
      <c r="G118" s="14"/>
      <c r="H118" s="16"/>
      <c r="I118" s="14"/>
      <c r="K118" s="15"/>
      <c r="L118" s="6"/>
      <c r="M118" s="6"/>
      <c r="N118" s="14"/>
    </row>
    <row r="119" spans="7:14" x14ac:dyDescent="0.25">
      <c r="G119" s="14"/>
      <c r="H119" s="16"/>
      <c r="I119" s="14"/>
      <c r="K119" s="15"/>
      <c r="L119" s="6"/>
      <c r="M119" s="6"/>
      <c r="N119" s="14"/>
    </row>
    <row r="120" spans="7:14" x14ac:dyDescent="0.25">
      <c r="G120" s="14"/>
      <c r="H120" s="16"/>
      <c r="I120" s="14"/>
      <c r="K120" s="15"/>
      <c r="L120" s="6"/>
      <c r="M120" s="6"/>
      <c r="N120" s="14"/>
    </row>
    <row r="121" spans="7:14" x14ac:dyDescent="0.25">
      <c r="G121" s="14"/>
      <c r="H121" s="16"/>
      <c r="I121" s="14"/>
      <c r="K121" s="15"/>
      <c r="L121" s="6"/>
      <c r="M121" s="6"/>
      <c r="N121" s="14"/>
    </row>
    <row r="122" spans="7:14" x14ac:dyDescent="0.25">
      <c r="G122" s="14"/>
      <c r="H122" s="16"/>
      <c r="I122" s="14"/>
      <c r="K122" s="15"/>
      <c r="L122" s="6"/>
      <c r="M122" s="6"/>
      <c r="N122" s="14"/>
    </row>
    <row r="123" spans="7:14" x14ac:dyDescent="0.25">
      <c r="G123" s="14"/>
      <c r="H123" s="16"/>
      <c r="I123" s="14"/>
      <c r="K123" s="15"/>
      <c r="L123" s="6"/>
      <c r="M123" s="6"/>
      <c r="N123" s="14"/>
    </row>
    <row r="124" spans="7:14" x14ac:dyDescent="0.25">
      <c r="G124" s="14"/>
      <c r="H124" s="16"/>
      <c r="I124" s="14"/>
      <c r="K124" s="15"/>
      <c r="L124" s="6"/>
      <c r="M124" s="6"/>
      <c r="N124" s="14"/>
    </row>
    <row r="125" spans="7:14" x14ac:dyDescent="0.25">
      <c r="G125" s="14"/>
      <c r="H125" s="16"/>
      <c r="I125" s="14"/>
      <c r="K125" s="15"/>
      <c r="L125" s="6"/>
      <c r="M125" s="6"/>
      <c r="N125" s="14"/>
    </row>
    <row r="126" spans="7:14" x14ac:dyDescent="0.25">
      <c r="G126" s="14"/>
      <c r="H126" s="16"/>
      <c r="I126" s="14"/>
      <c r="K126" s="15"/>
      <c r="L126" s="6"/>
      <c r="M126" s="6"/>
      <c r="N126" s="14"/>
    </row>
    <row r="127" spans="7:14" x14ac:dyDescent="0.25">
      <c r="G127" s="14"/>
      <c r="H127" s="16"/>
      <c r="I127" s="14"/>
      <c r="K127" s="15"/>
      <c r="L127" s="6"/>
      <c r="M127" s="6"/>
      <c r="N127" s="14"/>
    </row>
    <row r="128" spans="7:14" x14ac:dyDescent="0.25">
      <c r="G128" s="14"/>
      <c r="H128" s="16"/>
      <c r="I128" s="14"/>
      <c r="K128" s="15"/>
      <c r="L128" s="6"/>
      <c r="M128" s="6"/>
      <c r="N128" s="14"/>
    </row>
    <row r="129" spans="7:14" x14ac:dyDescent="0.25">
      <c r="G129" s="14"/>
      <c r="H129" s="16"/>
      <c r="I129" s="14"/>
      <c r="K129" s="15"/>
      <c r="L129" s="6"/>
      <c r="M129" s="6"/>
      <c r="N129" s="14"/>
    </row>
    <row r="130" spans="7:14" x14ac:dyDescent="0.25">
      <c r="G130" s="14"/>
      <c r="H130" s="16"/>
      <c r="I130" s="14"/>
      <c r="K130" s="15"/>
      <c r="L130" s="6"/>
      <c r="M130" s="6"/>
      <c r="N130" s="14"/>
    </row>
    <row r="131" spans="7:14" x14ac:dyDescent="0.25">
      <c r="G131" s="14"/>
      <c r="H131" s="16"/>
      <c r="I131" s="14"/>
      <c r="K131" s="15"/>
      <c r="L131" s="6"/>
      <c r="M131" s="6"/>
      <c r="N131" s="14"/>
    </row>
    <row r="132" spans="7:14" x14ac:dyDescent="0.25">
      <c r="G132" s="14"/>
      <c r="H132" s="16"/>
      <c r="I132" s="14"/>
      <c r="K132" s="15"/>
      <c r="L132" s="6"/>
      <c r="M132" s="6"/>
      <c r="N132" s="14"/>
    </row>
    <row r="133" spans="7:14" x14ac:dyDescent="0.25">
      <c r="G133" s="14"/>
      <c r="H133" s="16"/>
      <c r="I133" s="14"/>
      <c r="K133" s="15"/>
      <c r="L133" s="6"/>
      <c r="M133" s="6"/>
      <c r="N133" s="14"/>
    </row>
    <row r="134" spans="7:14" x14ac:dyDescent="0.25">
      <c r="G134" s="14"/>
      <c r="H134" s="16"/>
      <c r="I134" s="14"/>
      <c r="K134" s="15"/>
      <c r="L134" s="6"/>
      <c r="M134" s="6"/>
      <c r="N134" s="14"/>
    </row>
    <row r="135" spans="7:14" x14ac:dyDescent="0.25">
      <c r="G135" s="14"/>
      <c r="H135" s="16"/>
      <c r="I135" s="14"/>
      <c r="K135" s="15"/>
      <c r="L135" s="6"/>
      <c r="M135" s="6"/>
      <c r="N135" s="14"/>
    </row>
    <row r="136" spans="7:14" x14ac:dyDescent="0.25">
      <c r="G136" s="14"/>
      <c r="H136" s="16"/>
      <c r="I136" s="14"/>
      <c r="K136" s="15"/>
      <c r="L136" s="6"/>
      <c r="M136" s="6"/>
      <c r="N136" s="14"/>
    </row>
    <row r="137" spans="7:14" x14ac:dyDescent="0.25">
      <c r="G137" s="14"/>
      <c r="H137" s="16"/>
      <c r="I137" s="14"/>
      <c r="K137" s="15"/>
      <c r="L137" s="6"/>
      <c r="M137" s="6"/>
      <c r="N137" s="14"/>
    </row>
    <row r="138" spans="7:14" x14ac:dyDescent="0.25">
      <c r="G138" s="14"/>
      <c r="H138" s="16"/>
      <c r="I138" s="14"/>
      <c r="K138" s="15"/>
      <c r="L138" s="6"/>
      <c r="M138" s="6"/>
      <c r="N138" s="14"/>
    </row>
    <row r="139" spans="7:14" x14ac:dyDescent="0.25">
      <c r="G139" s="14"/>
      <c r="H139" s="16"/>
      <c r="I139" s="14"/>
      <c r="K139" s="15"/>
      <c r="L139" s="6"/>
      <c r="M139" s="6"/>
      <c r="N139" s="14"/>
    </row>
    <row r="140" spans="7:14" x14ac:dyDescent="0.25">
      <c r="G140" s="14"/>
      <c r="H140" s="16"/>
      <c r="I140" s="14"/>
      <c r="K140" s="15"/>
      <c r="L140" s="6"/>
      <c r="M140" s="6"/>
      <c r="N140" s="14"/>
    </row>
    <row r="141" spans="7:14" x14ac:dyDescent="0.25">
      <c r="G141" s="14"/>
      <c r="H141" s="16"/>
      <c r="I141" s="14"/>
      <c r="K141" s="15"/>
      <c r="L141" s="6"/>
      <c r="M141" s="6"/>
      <c r="N141" s="14"/>
    </row>
    <row r="142" spans="7:14" x14ac:dyDescent="0.25">
      <c r="G142" s="14"/>
      <c r="H142" s="16"/>
      <c r="I142" s="14"/>
      <c r="K142" s="15"/>
      <c r="L142" s="6"/>
      <c r="M142" s="6"/>
      <c r="N142" s="14"/>
    </row>
    <row r="143" spans="7:14" x14ac:dyDescent="0.25">
      <c r="G143" s="14"/>
      <c r="H143" s="16"/>
      <c r="I143" s="14"/>
      <c r="K143" s="15"/>
      <c r="L143" s="6"/>
      <c r="M143" s="6"/>
      <c r="N143" s="14"/>
    </row>
    <row r="144" spans="7:14" x14ac:dyDescent="0.25">
      <c r="G144" s="14"/>
      <c r="H144" s="16"/>
      <c r="I144" s="14"/>
      <c r="K144" s="15"/>
      <c r="L144" s="6"/>
      <c r="M144" s="6"/>
      <c r="N144" s="14"/>
    </row>
    <row r="145" spans="7:14" x14ac:dyDescent="0.25">
      <c r="G145" s="14"/>
      <c r="H145" s="16"/>
      <c r="I145" s="14"/>
      <c r="K145" s="15"/>
      <c r="L145" s="6"/>
      <c r="M145" s="6"/>
      <c r="N145" s="14"/>
    </row>
    <row r="146" spans="7:14" x14ac:dyDescent="0.25">
      <c r="G146" s="14"/>
      <c r="H146" s="16"/>
      <c r="I146" s="14"/>
      <c r="K146" s="15"/>
      <c r="L146" s="6"/>
      <c r="M146" s="6"/>
      <c r="N146" s="14"/>
    </row>
  </sheetData>
  <pageMargins left="0.7" right="0.7" top="0.75" bottom="0.75" header="0.3" footer="0.3"/>
  <pageSetup orientation="portrait" r:id="rId1"/>
  <ignoredErrors>
    <ignoredError sqref="H9:H2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36" sqref="A36:A46"/>
    </sheetView>
  </sheetViews>
  <sheetFormatPr defaultRowHeight="15" x14ac:dyDescent="0.25"/>
  <sheetData>
    <row r="1" spans="1:3" ht="14.45" x14ac:dyDescent="0.25">
      <c r="C1" t="s">
        <v>61</v>
      </c>
    </row>
    <row r="2" spans="1:3" ht="14.45" x14ac:dyDescent="0.25">
      <c r="A2" t="s">
        <v>91</v>
      </c>
      <c r="B2" s="2" t="s">
        <v>39</v>
      </c>
      <c r="C2" s="4" t="s">
        <v>166</v>
      </c>
    </row>
    <row r="3" spans="1:3" ht="14.45" x14ac:dyDescent="0.25">
      <c r="A3" t="s">
        <v>91</v>
      </c>
      <c r="B3" s="1" t="s">
        <v>96</v>
      </c>
      <c r="C3" s="2">
        <v>1000</v>
      </c>
    </row>
    <row r="4" spans="1:3" ht="14.45" x14ac:dyDescent="0.25">
      <c r="A4" t="s">
        <v>91</v>
      </c>
      <c r="B4" s="1" t="s">
        <v>97</v>
      </c>
      <c r="C4" s="2">
        <v>300</v>
      </c>
    </row>
    <row r="5" spans="1:3" ht="14.45" x14ac:dyDescent="0.25">
      <c r="A5" t="s">
        <v>91</v>
      </c>
      <c r="B5" s="1" t="s">
        <v>98</v>
      </c>
      <c r="C5" s="2">
        <v>300</v>
      </c>
    </row>
    <row r="6" spans="1:3" ht="14.45" x14ac:dyDescent="0.25">
      <c r="A6" t="s">
        <v>91</v>
      </c>
      <c r="B6" s="1" t="s">
        <v>99</v>
      </c>
      <c r="C6" s="2">
        <v>300</v>
      </c>
    </row>
    <row r="7" spans="1:3" ht="14.45" x14ac:dyDescent="0.25">
      <c r="A7" t="s">
        <v>91</v>
      </c>
      <c r="B7" s="1" t="s">
        <v>100</v>
      </c>
      <c r="C7" s="2">
        <v>300</v>
      </c>
    </row>
    <row r="8" spans="1:3" ht="14.45" x14ac:dyDescent="0.25">
      <c r="A8" t="s">
        <v>91</v>
      </c>
      <c r="B8" s="11" t="s">
        <v>101</v>
      </c>
      <c r="C8" s="2">
        <v>300</v>
      </c>
    </row>
    <row r="9" spans="1:3" ht="14.45" x14ac:dyDescent="0.25">
      <c r="A9" t="s">
        <v>91</v>
      </c>
      <c r="B9" s="11" t="s">
        <v>113</v>
      </c>
      <c r="C9" s="2">
        <v>300</v>
      </c>
    </row>
    <row r="10" spans="1:3" ht="14.45" x14ac:dyDescent="0.25">
      <c r="A10" t="s">
        <v>91</v>
      </c>
      <c r="B10" s="11" t="s">
        <v>114</v>
      </c>
      <c r="C10" s="2">
        <v>300</v>
      </c>
    </row>
    <row r="11" spans="1:3" ht="14.45" x14ac:dyDescent="0.25">
      <c r="A11" t="s">
        <v>91</v>
      </c>
      <c r="B11" s="11" t="s">
        <v>115</v>
      </c>
      <c r="C11" s="2">
        <v>300</v>
      </c>
    </row>
    <row r="12" spans="1:3" ht="14.45" x14ac:dyDescent="0.25">
      <c r="A12" t="s">
        <v>91</v>
      </c>
      <c r="B12" s="11" t="s">
        <v>73</v>
      </c>
      <c r="C12" s="2">
        <v>300</v>
      </c>
    </row>
    <row r="13" spans="1:3" ht="14.45" x14ac:dyDescent="0.25">
      <c r="A13" t="s">
        <v>91</v>
      </c>
      <c r="B13" s="11" t="s">
        <v>102</v>
      </c>
      <c r="C13" s="2">
        <v>15000</v>
      </c>
    </row>
    <row r="14" spans="1:3" ht="14.45" x14ac:dyDescent="0.3">
      <c r="A14" t="s">
        <v>181</v>
      </c>
      <c r="B14" s="1" t="s">
        <v>96</v>
      </c>
      <c r="C14" s="2">
        <v>1000</v>
      </c>
    </row>
    <row r="15" spans="1:3" ht="14.45" x14ac:dyDescent="0.3">
      <c r="A15" t="s">
        <v>181</v>
      </c>
      <c r="B15" s="1" t="s">
        <v>97</v>
      </c>
      <c r="C15" s="2">
        <v>300</v>
      </c>
    </row>
    <row r="16" spans="1:3" ht="14.45" x14ac:dyDescent="0.3">
      <c r="A16" t="s">
        <v>181</v>
      </c>
      <c r="B16" s="1" t="s">
        <v>98</v>
      </c>
      <c r="C16" s="2">
        <v>300</v>
      </c>
    </row>
    <row r="17" spans="1:3" ht="14.45" x14ac:dyDescent="0.3">
      <c r="A17" t="s">
        <v>181</v>
      </c>
      <c r="B17" s="1" t="s">
        <v>99</v>
      </c>
      <c r="C17" s="2">
        <v>300</v>
      </c>
    </row>
    <row r="18" spans="1:3" ht="14.45" x14ac:dyDescent="0.3">
      <c r="A18" t="s">
        <v>181</v>
      </c>
      <c r="B18" s="1" t="s">
        <v>100</v>
      </c>
      <c r="C18" s="2">
        <v>300</v>
      </c>
    </row>
    <row r="19" spans="1:3" ht="14.45" x14ac:dyDescent="0.3">
      <c r="A19" t="s">
        <v>181</v>
      </c>
      <c r="B19" s="11" t="s">
        <v>101</v>
      </c>
      <c r="C19" s="2">
        <v>300</v>
      </c>
    </row>
    <row r="20" spans="1:3" ht="14.45" x14ac:dyDescent="0.3">
      <c r="A20" t="s">
        <v>181</v>
      </c>
      <c r="B20" s="11" t="s">
        <v>113</v>
      </c>
      <c r="C20" s="2">
        <v>300</v>
      </c>
    </row>
    <row r="21" spans="1:3" ht="14.45" x14ac:dyDescent="0.3">
      <c r="A21" t="s">
        <v>181</v>
      </c>
      <c r="B21" s="11" t="s">
        <v>114</v>
      </c>
      <c r="C21" s="2">
        <v>300</v>
      </c>
    </row>
    <row r="22" spans="1:3" ht="14.45" x14ac:dyDescent="0.3">
      <c r="A22" t="s">
        <v>181</v>
      </c>
      <c r="B22" s="11" t="s">
        <v>115</v>
      </c>
      <c r="C22" s="2">
        <v>300</v>
      </c>
    </row>
    <row r="23" spans="1:3" x14ac:dyDescent="0.25">
      <c r="A23" t="s">
        <v>181</v>
      </c>
      <c r="B23" s="11" t="s">
        <v>73</v>
      </c>
      <c r="C23" s="2">
        <v>300</v>
      </c>
    </row>
    <row r="24" spans="1:3" x14ac:dyDescent="0.25">
      <c r="A24" t="s">
        <v>181</v>
      </c>
      <c r="B24" s="11" t="s">
        <v>102</v>
      </c>
      <c r="C24" s="2">
        <v>15000</v>
      </c>
    </row>
    <row r="25" spans="1:3" x14ac:dyDescent="0.25">
      <c r="A25" t="s">
        <v>187</v>
      </c>
      <c r="B25" s="1" t="s">
        <v>96</v>
      </c>
      <c r="C25" s="2">
        <v>1000</v>
      </c>
    </row>
    <row r="26" spans="1:3" x14ac:dyDescent="0.25">
      <c r="A26" t="s">
        <v>187</v>
      </c>
      <c r="B26" s="1" t="s">
        <v>97</v>
      </c>
      <c r="C26" s="2">
        <v>300</v>
      </c>
    </row>
    <row r="27" spans="1:3" x14ac:dyDescent="0.25">
      <c r="A27" t="s">
        <v>187</v>
      </c>
      <c r="B27" s="1" t="s">
        <v>98</v>
      </c>
      <c r="C27" s="2">
        <v>300</v>
      </c>
    </row>
    <row r="28" spans="1:3" x14ac:dyDescent="0.25">
      <c r="A28" t="s">
        <v>187</v>
      </c>
      <c r="B28" s="1" t="s">
        <v>99</v>
      </c>
      <c r="C28" s="2">
        <v>300</v>
      </c>
    </row>
    <row r="29" spans="1:3" x14ac:dyDescent="0.25">
      <c r="A29" t="s">
        <v>187</v>
      </c>
      <c r="B29" s="1" t="s">
        <v>100</v>
      </c>
      <c r="C29" s="2">
        <v>300</v>
      </c>
    </row>
    <row r="30" spans="1:3" x14ac:dyDescent="0.25">
      <c r="A30" t="s">
        <v>187</v>
      </c>
      <c r="B30" s="11" t="s">
        <v>101</v>
      </c>
      <c r="C30" s="2">
        <v>300</v>
      </c>
    </row>
    <row r="31" spans="1:3" x14ac:dyDescent="0.25">
      <c r="A31" t="s">
        <v>187</v>
      </c>
      <c r="B31" s="11" t="s">
        <v>113</v>
      </c>
      <c r="C31" s="2">
        <v>300</v>
      </c>
    </row>
    <row r="32" spans="1:3" x14ac:dyDescent="0.25">
      <c r="A32" t="s">
        <v>187</v>
      </c>
      <c r="B32" s="11" t="s">
        <v>114</v>
      </c>
      <c r="C32" s="2">
        <v>300</v>
      </c>
    </row>
    <row r="33" spans="1:3" x14ac:dyDescent="0.25">
      <c r="A33" t="s">
        <v>187</v>
      </c>
      <c r="B33" s="11" t="s">
        <v>115</v>
      </c>
      <c r="C33" s="2">
        <v>300</v>
      </c>
    </row>
    <row r="34" spans="1:3" x14ac:dyDescent="0.25">
      <c r="A34" t="s">
        <v>187</v>
      </c>
      <c r="B34" s="11" t="s">
        <v>73</v>
      </c>
      <c r="C34" s="2">
        <v>300</v>
      </c>
    </row>
    <row r="35" spans="1:3" x14ac:dyDescent="0.25">
      <c r="A35" t="s">
        <v>187</v>
      </c>
      <c r="B35" s="11" t="s">
        <v>102</v>
      </c>
      <c r="C35" s="2">
        <v>15000</v>
      </c>
    </row>
    <row r="36" spans="1:3" x14ac:dyDescent="0.25">
      <c r="A36" t="s">
        <v>188</v>
      </c>
      <c r="B36" s="1" t="s">
        <v>96</v>
      </c>
      <c r="C36" s="2">
        <v>1000</v>
      </c>
    </row>
    <row r="37" spans="1:3" x14ac:dyDescent="0.25">
      <c r="A37" t="s">
        <v>188</v>
      </c>
      <c r="B37" s="1" t="s">
        <v>97</v>
      </c>
      <c r="C37" s="2">
        <v>300</v>
      </c>
    </row>
    <row r="38" spans="1:3" x14ac:dyDescent="0.25">
      <c r="A38" t="s">
        <v>188</v>
      </c>
      <c r="B38" s="1" t="s">
        <v>98</v>
      </c>
      <c r="C38" s="2">
        <v>300</v>
      </c>
    </row>
    <row r="39" spans="1:3" x14ac:dyDescent="0.25">
      <c r="A39" t="s">
        <v>188</v>
      </c>
      <c r="B39" s="1" t="s">
        <v>99</v>
      </c>
      <c r="C39" s="2">
        <v>300</v>
      </c>
    </row>
    <row r="40" spans="1:3" x14ac:dyDescent="0.25">
      <c r="A40" t="s">
        <v>188</v>
      </c>
      <c r="B40" s="1" t="s">
        <v>100</v>
      </c>
      <c r="C40" s="2">
        <v>300</v>
      </c>
    </row>
    <row r="41" spans="1:3" x14ac:dyDescent="0.25">
      <c r="A41" t="s">
        <v>188</v>
      </c>
      <c r="B41" s="11" t="s">
        <v>101</v>
      </c>
      <c r="C41" s="2">
        <v>300</v>
      </c>
    </row>
    <row r="42" spans="1:3" x14ac:dyDescent="0.25">
      <c r="A42" t="s">
        <v>188</v>
      </c>
      <c r="B42" s="11" t="s">
        <v>113</v>
      </c>
      <c r="C42" s="2">
        <v>300</v>
      </c>
    </row>
    <row r="43" spans="1:3" x14ac:dyDescent="0.25">
      <c r="A43" t="s">
        <v>188</v>
      </c>
      <c r="B43" s="11" t="s">
        <v>114</v>
      </c>
      <c r="C43" s="2">
        <v>300</v>
      </c>
    </row>
    <row r="44" spans="1:3" x14ac:dyDescent="0.25">
      <c r="A44" t="s">
        <v>188</v>
      </c>
      <c r="B44" s="11" t="s">
        <v>115</v>
      </c>
      <c r="C44" s="2">
        <v>300</v>
      </c>
    </row>
    <row r="45" spans="1:3" x14ac:dyDescent="0.25">
      <c r="A45" t="s">
        <v>188</v>
      </c>
      <c r="B45" s="11" t="s">
        <v>73</v>
      </c>
      <c r="C45" s="2">
        <v>300</v>
      </c>
    </row>
    <row r="46" spans="1:3" x14ac:dyDescent="0.25">
      <c r="A46" t="s">
        <v>188</v>
      </c>
      <c r="B46" s="11" t="s">
        <v>102</v>
      </c>
      <c r="C46" s="2">
        <v>15000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opLeftCell="A94" workbookViewId="0">
      <selection activeCell="F116" sqref="F116"/>
    </sheetView>
  </sheetViews>
  <sheetFormatPr defaultRowHeight="15" x14ac:dyDescent="0.25"/>
  <cols>
    <col min="2" max="2" width="13.5703125" customWidth="1"/>
    <col min="7" max="7" width="9.140625" style="17"/>
    <col min="8" max="8" width="34.5703125" style="17" bestFit="1" customWidth="1"/>
    <col min="9" max="13" width="9.140625" style="20"/>
    <col min="14" max="15" width="9.140625" style="13"/>
  </cols>
  <sheetData>
    <row r="1" spans="1:12" x14ac:dyDescent="0.25">
      <c r="A1" t="s">
        <v>40</v>
      </c>
      <c r="B1" t="s">
        <v>46</v>
      </c>
      <c r="C1" t="s">
        <v>33</v>
      </c>
      <c r="D1" t="s">
        <v>4</v>
      </c>
      <c r="E1" t="s">
        <v>90</v>
      </c>
      <c r="F1" s="25" t="s">
        <v>13</v>
      </c>
      <c r="G1"/>
      <c r="I1" s="20" t="s">
        <v>91</v>
      </c>
      <c r="J1" s="20" t="s">
        <v>181</v>
      </c>
    </row>
    <row r="2" spans="1:12" x14ac:dyDescent="0.25">
      <c r="A2" t="s">
        <v>91</v>
      </c>
      <c r="B2" t="s">
        <v>75</v>
      </c>
      <c r="C2" t="s">
        <v>35</v>
      </c>
      <c r="D2" t="s">
        <v>6</v>
      </c>
      <c r="E2" t="s">
        <v>6</v>
      </c>
      <c r="F2" s="20">
        <v>0</v>
      </c>
      <c r="H2" s="17" t="s">
        <v>128</v>
      </c>
      <c r="I2" s="20">
        <v>8</v>
      </c>
    </row>
    <row r="3" spans="1:12" x14ac:dyDescent="0.25">
      <c r="A3" t="s">
        <v>91</v>
      </c>
      <c r="B3" t="s">
        <v>86</v>
      </c>
      <c r="C3" t="s">
        <v>35</v>
      </c>
      <c r="D3" t="s">
        <v>6</v>
      </c>
      <c r="E3" t="s">
        <v>6</v>
      </c>
      <c r="F3" s="20">
        <v>0</v>
      </c>
      <c r="H3" s="17" t="s">
        <v>107</v>
      </c>
      <c r="I3" s="20">
        <v>0.4</v>
      </c>
    </row>
    <row r="4" spans="1:12" x14ac:dyDescent="0.25">
      <c r="A4" t="s">
        <v>91</v>
      </c>
      <c r="B4" t="s">
        <v>85</v>
      </c>
      <c r="C4" t="s">
        <v>35</v>
      </c>
      <c r="D4" t="s">
        <v>6</v>
      </c>
      <c r="E4" t="s">
        <v>6</v>
      </c>
      <c r="F4" s="20">
        <v>0</v>
      </c>
      <c r="H4" s="17" t="s">
        <v>108</v>
      </c>
      <c r="I4" s="20">
        <v>0.5</v>
      </c>
    </row>
    <row r="5" spans="1:12" x14ac:dyDescent="0.25">
      <c r="A5" t="s">
        <v>91</v>
      </c>
      <c r="B5" t="s">
        <v>83</v>
      </c>
      <c r="C5" t="s">
        <v>35</v>
      </c>
      <c r="D5" t="s">
        <v>6</v>
      </c>
      <c r="E5" t="s">
        <v>6</v>
      </c>
      <c r="F5" s="20">
        <v>0</v>
      </c>
      <c r="H5" s="20" t="s">
        <v>129</v>
      </c>
      <c r="I5" s="20">
        <f>0.1</f>
        <v>0.1</v>
      </c>
    </row>
    <row r="6" spans="1:12" x14ac:dyDescent="0.25">
      <c r="A6" t="s">
        <v>91</v>
      </c>
      <c r="B6" t="s">
        <v>84</v>
      </c>
      <c r="C6" t="s">
        <v>35</v>
      </c>
      <c r="D6" t="s">
        <v>6</v>
      </c>
      <c r="E6" t="s">
        <v>6</v>
      </c>
      <c r="F6" s="20">
        <v>0</v>
      </c>
      <c r="H6" s="20" t="s">
        <v>130</v>
      </c>
      <c r="I6" s="20">
        <f>0.1</f>
        <v>0.1</v>
      </c>
      <c r="J6" s="21"/>
      <c r="K6" s="21"/>
      <c r="L6" s="21"/>
    </row>
    <row r="7" spans="1:12" x14ac:dyDescent="0.25">
      <c r="A7" t="s">
        <v>91</v>
      </c>
      <c r="B7" t="s">
        <v>82</v>
      </c>
      <c r="C7" t="s">
        <v>35</v>
      </c>
      <c r="D7" t="s">
        <v>6</v>
      </c>
      <c r="E7" t="s">
        <v>6</v>
      </c>
      <c r="F7" s="20">
        <v>0</v>
      </c>
      <c r="H7" s="19" t="s">
        <v>131</v>
      </c>
      <c r="I7" s="22">
        <v>0.2</v>
      </c>
      <c r="J7" s="23"/>
      <c r="K7" s="23"/>
      <c r="L7" s="23"/>
    </row>
    <row r="8" spans="1:12" x14ac:dyDescent="0.25">
      <c r="A8" t="s">
        <v>91</v>
      </c>
      <c r="B8" t="s">
        <v>76</v>
      </c>
      <c r="C8" t="s">
        <v>35</v>
      </c>
      <c r="D8" t="s">
        <v>6</v>
      </c>
      <c r="E8" t="s">
        <v>6</v>
      </c>
      <c r="F8" s="20">
        <v>2.4</v>
      </c>
      <c r="G8"/>
      <c r="H8" s="19" t="s">
        <v>132</v>
      </c>
      <c r="I8" s="22">
        <v>2.5000000000000001E-2</v>
      </c>
      <c r="J8" s="23"/>
      <c r="K8" s="23"/>
      <c r="L8" s="23"/>
    </row>
    <row r="9" spans="1:12" x14ac:dyDescent="0.25">
      <c r="A9" t="s">
        <v>91</v>
      </c>
      <c r="B9" t="s">
        <v>81</v>
      </c>
      <c r="C9" t="s">
        <v>35</v>
      </c>
      <c r="D9" t="s">
        <v>6</v>
      </c>
      <c r="E9" t="s">
        <v>6</v>
      </c>
      <c r="F9" s="20">
        <v>0.6</v>
      </c>
      <c r="G9"/>
      <c r="H9" s="20" t="s">
        <v>133</v>
      </c>
      <c r="I9" s="22">
        <v>2.5000000000000001E-2</v>
      </c>
      <c r="J9" s="23"/>
      <c r="K9" s="23"/>
      <c r="L9" s="23"/>
    </row>
    <row r="10" spans="1:12" x14ac:dyDescent="0.25">
      <c r="A10" t="s">
        <v>91</v>
      </c>
      <c r="B10" t="s">
        <v>80</v>
      </c>
      <c r="C10" t="s">
        <v>35</v>
      </c>
      <c r="D10" t="s">
        <v>6</v>
      </c>
      <c r="E10" t="s">
        <v>6</v>
      </c>
      <c r="F10" s="20">
        <v>0.6</v>
      </c>
      <c r="G10"/>
      <c r="H10" s="18"/>
      <c r="I10" s="22"/>
      <c r="J10" s="23"/>
      <c r="K10" s="23"/>
      <c r="L10" s="23"/>
    </row>
    <row r="11" spans="1:12" x14ac:dyDescent="0.25">
      <c r="A11" t="s">
        <v>91</v>
      </c>
      <c r="B11" t="s">
        <v>78</v>
      </c>
      <c r="C11" t="s">
        <v>35</v>
      </c>
      <c r="D11" t="s">
        <v>6</v>
      </c>
      <c r="E11" t="s">
        <v>6</v>
      </c>
      <c r="F11" s="20">
        <v>0.12</v>
      </c>
      <c r="G11"/>
      <c r="H11" s="26" t="s">
        <v>109</v>
      </c>
      <c r="I11" s="22"/>
      <c r="J11" s="23"/>
      <c r="K11" s="23"/>
      <c r="L11" s="23"/>
    </row>
    <row r="12" spans="1:12" x14ac:dyDescent="0.25">
      <c r="A12" t="s">
        <v>91</v>
      </c>
      <c r="B12" t="s">
        <v>79</v>
      </c>
      <c r="C12" t="s">
        <v>35</v>
      </c>
      <c r="D12" t="s">
        <v>6</v>
      </c>
      <c r="E12" t="s">
        <v>6</v>
      </c>
      <c r="F12" s="20">
        <v>0.96</v>
      </c>
      <c r="G12"/>
      <c r="H12"/>
    </row>
    <row r="13" spans="1:12" x14ac:dyDescent="0.25">
      <c r="A13" t="s">
        <v>91</v>
      </c>
      <c r="B13" t="s">
        <v>77</v>
      </c>
      <c r="C13" t="s">
        <v>35</v>
      </c>
      <c r="D13" t="s">
        <v>6</v>
      </c>
      <c r="E13" t="s">
        <v>6</v>
      </c>
      <c r="F13" s="20">
        <v>0.8</v>
      </c>
      <c r="G13"/>
      <c r="H13"/>
    </row>
    <row r="14" spans="1:12" x14ac:dyDescent="0.25">
      <c r="A14" t="s">
        <v>91</v>
      </c>
      <c r="B14" t="s">
        <v>75</v>
      </c>
      <c r="C14" t="s">
        <v>35</v>
      </c>
      <c r="D14" t="s">
        <v>6</v>
      </c>
      <c r="E14" t="s">
        <v>74</v>
      </c>
      <c r="F14">
        <v>0</v>
      </c>
      <c r="G14"/>
      <c r="H14"/>
    </row>
    <row r="15" spans="1:12" x14ac:dyDescent="0.25">
      <c r="A15" t="s">
        <v>91</v>
      </c>
      <c r="B15" t="s">
        <v>86</v>
      </c>
      <c r="C15" t="s">
        <v>35</v>
      </c>
      <c r="D15" t="s">
        <v>6</v>
      </c>
      <c r="E15" t="s">
        <v>74</v>
      </c>
      <c r="F15">
        <v>0</v>
      </c>
      <c r="G15"/>
    </row>
    <row r="16" spans="1:12" x14ac:dyDescent="0.25">
      <c r="A16" t="s">
        <v>91</v>
      </c>
      <c r="B16" t="s">
        <v>85</v>
      </c>
      <c r="C16" t="s">
        <v>35</v>
      </c>
      <c r="D16" t="s">
        <v>6</v>
      </c>
      <c r="E16" t="s">
        <v>74</v>
      </c>
      <c r="F16">
        <v>0</v>
      </c>
      <c r="G16"/>
    </row>
    <row r="17" spans="1:13" x14ac:dyDescent="0.25">
      <c r="A17" t="s">
        <v>91</v>
      </c>
      <c r="B17" t="s">
        <v>83</v>
      </c>
      <c r="C17" t="s">
        <v>35</v>
      </c>
      <c r="D17" t="s">
        <v>6</v>
      </c>
      <c r="E17" t="s">
        <v>74</v>
      </c>
      <c r="F17">
        <v>0</v>
      </c>
      <c r="G17"/>
    </row>
    <row r="18" spans="1:13" x14ac:dyDescent="0.25">
      <c r="A18" t="s">
        <v>91</v>
      </c>
      <c r="B18" t="s">
        <v>84</v>
      </c>
      <c r="C18" t="s">
        <v>35</v>
      </c>
      <c r="D18" t="s">
        <v>6</v>
      </c>
      <c r="E18" t="s">
        <v>74</v>
      </c>
      <c r="F18">
        <v>0</v>
      </c>
      <c r="G18"/>
    </row>
    <row r="19" spans="1:13" x14ac:dyDescent="0.25">
      <c r="A19" t="s">
        <v>91</v>
      </c>
      <c r="B19" t="s">
        <v>82</v>
      </c>
      <c r="C19" t="s">
        <v>35</v>
      </c>
      <c r="D19" t="s">
        <v>6</v>
      </c>
      <c r="E19" t="s">
        <v>74</v>
      </c>
      <c r="F19">
        <v>0</v>
      </c>
      <c r="G19"/>
    </row>
    <row r="20" spans="1:13" ht="14.45" x14ac:dyDescent="0.3">
      <c r="A20" t="s">
        <v>91</v>
      </c>
      <c r="B20" t="s">
        <v>76</v>
      </c>
      <c r="C20" t="s">
        <v>35</v>
      </c>
      <c r="D20" t="s">
        <v>6</v>
      </c>
      <c r="E20" t="s">
        <v>74</v>
      </c>
      <c r="F20">
        <v>0</v>
      </c>
      <c r="G20"/>
      <c r="H20"/>
      <c r="I20"/>
      <c r="J20"/>
      <c r="K20"/>
      <c r="L20"/>
      <c r="M20"/>
    </row>
    <row r="21" spans="1:13" x14ac:dyDescent="0.25">
      <c r="A21" t="s">
        <v>91</v>
      </c>
      <c r="B21" t="s">
        <v>81</v>
      </c>
      <c r="C21" t="s">
        <v>35</v>
      </c>
      <c r="D21" t="s">
        <v>6</v>
      </c>
      <c r="E21" t="s">
        <v>74</v>
      </c>
      <c r="F21">
        <v>0</v>
      </c>
      <c r="G21"/>
      <c r="H21"/>
      <c r="I21"/>
      <c r="J21"/>
      <c r="K21"/>
      <c r="L21"/>
      <c r="M21"/>
    </row>
    <row r="22" spans="1:13" x14ac:dyDescent="0.25">
      <c r="A22" t="s">
        <v>91</v>
      </c>
      <c r="B22" t="s">
        <v>80</v>
      </c>
      <c r="C22" t="s">
        <v>35</v>
      </c>
      <c r="D22" t="s">
        <v>6</v>
      </c>
      <c r="E22" t="s">
        <v>74</v>
      </c>
      <c r="F22">
        <v>0</v>
      </c>
      <c r="G22"/>
      <c r="H22"/>
      <c r="I22"/>
      <c r="J22"/>
      <c r="K22"/>
      <c r="L22"/>
      <c r="M22"/>
    </row>
    <row r="23" spans="1:13" x14ac:dyDescent="0.25">
      <c r="A23" t="s">
        <v>91</v>
      </c>
      <c r="B23" t="s">
        <v>78</v>
      </c>
      <c r="C23" t="s">
        <v>35</v>
      </c>
      <c r="D23" t="s">
        <v>6</v>
      </c>
      <c r="E23" t="s">
        <v>74</v>
      </c>
      <c r="F23">
        <v>0</v>
      </c>
      <c r="G23"/>
      <c r="H23"/>
      <c r="I23"/>
      <c r="J23"/>
      <c r="K23"/>
      <c r="L23"/>
      <c r="M23"/>
    </row>
    <row r="24" spans="1:13" ht="14.45" x14ac:dyDescent="0.3">
      <c r="A24" t="s">
        <v>91</v>
      </c>
      <c r="B24" t="s">
        <v>79</v>
      </c>
      <c r="C24" t="s">
        <v>35</v>
      </c>
      <c r="D24" t="s">
        <v>6</v>
      </c>
      <c r="E24" t="s">
        <v>74</v>
      </c>
      <c r="F24">
        <v>0</v>
      </c>
      <c r="G24"/>
      <c r="H24"/>
      <c r="I24"/>
      <c r="J24"/>
      <c r="K24"/>
      <c r="L24"/>
      <c r="M24"/>
    </row>
    <row r="25" spans="1:13" ht="14.45" x14ac:dyDescent="0.3">
      <c r="A25" t="s">
        <v>91</v>
      </c>
      <c r="B25" t="s">
        <v>77</v>
      </c>
      <c r="C25" t="s">
        <v>35</v>
      </c>
      <c r="D25" t="s">
        <v>6</v>
      </c>
      <c r="E25" t="s">
        <v>74</v>
      </c>
      <c r="F25">
        <v>0</v>
      </c>
      <c r="G25"/>
      <c r="H25"/>
      <c r="I25"/>
      <c r="J25"/>
      <c r="K25"/>
      <c r="L25"/>
      <c r="M25"/>
    </row>
    <row r="26" spans="1:13" ht="14.45" x14ac:dyDescent="0.3">
      <c r="A26" t="s">
        <v>91</v>
      </c>
      <c r="B26" t="s">
        <v>75</v>
      </c>
      <c r="C26" t="s">
        <v>35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ht="14.45" x14ac:dyDescent="0.3">
      <c r="A27" t="s">
        <v>91</v>
      </c>
      <c r="B27" t="s">
        <v>86</v>
      </c>
      <c r="C27" t="s">
        <v>35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ht="14.45" x14ac:dyDescent="0.3">
      <c r="A28" t="s">
        <v>91</v>
      </c>
      <c r="B28" t="s">
        <v>85</v>
      </c>
      <c r="C28" t="s">
        <v>35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ht="14.45" x14ac:dyDescent="0.3">
      <c r="A29" t="s">
        <v>91</v>
      </c>
      <c r="B29" t="s">
        <v>83</v>
      </c>
      <c r="C29" t="s">
        <v>35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ht="14.45" x14ac:dyDescent="0.3">
      <c r="A30" t="s">
        <v>91</v>
      </c>
      <c r="B30" t="s">
        <v>84</v>
      </c>
      <c r="C30" t="s">
        <v>35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ht="14.45" x14ac:dyDescent="0.3">
      <c r="A31" t="s">
        <v>91</v>
      </c>
      <c r="B31" t="s">
        <v>82</v>
      </c>
      <c r="C31" t="s">
        <v>35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ht="14.45" x14ac:dyDescent="0.3">
      <c r="A32" t="s">
        <v>91</v>
      </c>
      <c r="B32" t="s">
        <v>76</v>
      </c>
      <c r="C32" t="s">
        <v>35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ht="14.45" x14ac:dyDescent="0.3">
      <c r="A33" t="s">
        <v>91</v>
      </c>
      <c r="B33" t="s">
        <v>81</v>
      </c>
      <c r="C33" t="s">
        <v>35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ht="14.45" x14ac:dyDescent="0.3">
      <c r="A34" t="s">
        <v>91</v>
      </c>
      <c r="B34" t="s">
        <v>80</v>
      </c>
      <c r="C34" t="s">
        <v>35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ht="14.45" x14ac:dyDescent="0.3">
      <c r="A35" t="s">
        <v>91</v>
      </c>
      <c r="B35" t="s">
        <v>78</v>
      </c>
      <c r="C35" t="s">
        <v>35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ht="14.45" x14ac:dyDescent="0.3">
      <c r="A36" t="s">
        <v>91</v>
      </c>
      <c r="B36" t="s">
        <v>79</v>
      </c>
      <c r="C36" t="s">
        <v>35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ht="14.45" x14ac:dyDescent="0.3">
      <c r="A37" t="s">
        <v>91</v>
      </c>
      <c r="B37" t="s">
        <v>77</v>
      </c>
      <c r="C37" t="s">
        <v>35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ht="14.45" x14ac:dyDescent="0.3">
      <c r="A38" t="s">
        <v>91</v>
      </c>
      <c r="B38" t="s">
        <v>75</v>
      </c>
      <c r="C38" t="s">
        <v>35</v>
      </c>
      <c r="D38" t="s">
        <v>74</v>
      </c>
      <c r="E38" t="s">
        <v>6</v>
      </c>
      <c r="F38">
        <v>0</v>
      </c>
    </row>
    <row r="39" spans="1:13" ht="14.45" x14ac:dyDescent="0.3">
      <c r="A39" t="s">
        <v>91</v>
      </c>
      <c r="B39" t="s">
        <v>86</v>
      </c>
      <c r="C39" t="s">
        <v>35</v>
      </c>
      <c r="D39" t="s">
        <v>74</v>
      </c>
      <c r="E39" t="s">
        <v>6</v>
      </c>
      <c r="F39">
        <v>0</v>
      </c>
    </row>
    <row r="40" spans="1:13" ht="14.45" x14ac:dyDescent="0.3">
      <c r="A40" t="s">
        <v>91</v>
      </c>
      <c r="B40" t="s">
        <v>85</v>
      </c>
      <c r="C40" t="s">
        <v>35</v>
      </c>
      <c r="D40" t="s">
        <v>74</v>
      </c>
      <c r="E40" t="s">
        <v>6</v>
      </c>
      <c r="F40">
        <v>0</v>
      </c>
    </row>
    <row r="41" spans="1:13" ht="14.45" x14ac:dyDescent="0.3">
      <c r="A41" t="s">
        <v>91</v>
      </c>
      <c r="B41" t="s">
        <v>83</v>
      </c>
      <c r="C41" t="s">
        <v>35</v>
      </c>
      <c r="D41" t="s">
        <v>74</v>
      </c>
      <c r="E41" t="s">
        <v>6</v>
      </c>
      <c r="F41">
        <v>0</v>
      </c>
    </row>
    <row r="42" spans="1:13" ht="14.45" x14ac:dyDescent="0.3">
      <c r="A42" t="s">
        <v>91</v>
      </c>
      <c r="B42" t="s">
        <v>84</v>
      </c>
      <c r="C42" t="s">
        <v>35</v>
      </c>
      <c r="D42" t="s">
        <v>74</v>
      </c>
      <c r="E42" t="s">
        <v>6</v>
      </c>
      <c r="F42">
        <v>0</v>
      </c>
    </row>
    <row r="43" spans="1:13" ht="14.45" x14ac:dyDescent="0.3">
      <c r="A43" t="s">
        <v>91</v>
      </c>
      <c r="B43" t="s">
        <v>82</v>
      </c>
      <c r="C43" t="s">
        <v>35</v>
      </c>
      <c r="D43" t="s">
        <v>74</v>
      </c>
      <c r="E43" t="s">
        <v>6</v>
      </c>
      <c r="F43">
        <v>0</v>
      </c>
    </row>
    <row r="44" spans="1:13" ht="14.45" x14ac:dyDescent="0.3">
      <c r="A44" t="s">
        <v>91</v>
      </c>
      <c r="B44" t="s">
        <v>76</v>
      </c>
      <c r="C44" t="s">
        <v>35</v>
      </c>
      <c r="D44" t="s">
        <v>74</v>
      </c>
      <c r="E44" t="s">
        <v>6</v>
      </c>
      <c r="F44">
        <v>0</v>
      </c>
    </row>
    <row r="45" spans="1:13" ht="14.45" x14ac:dyDescent="0.3">
      <c r="A45" t="s">
        <v>91</v>
      </c>
      <c r="B45" t="s">
        <v>81</v>
      </c>
      <c r="C45" t="s">
        <v>35</v>
      </c>
      <c r="D45" t="s">
        <v>74</v>
      </c>
      <c r="E45" t="s">
        <v>6</v>
      </c>
      <c r="F45">
        <v>0</v>
      </c>
    </row>
    <row r="46" spans="1:13" ht="14.45" x14ac:dyDescent="0.3">
      <c r="A46" t="s">
        <v>91</v>
      </c>
      <c r="B46" t="s">
        <v>80</v>
      </c>
      <c r="C46" t="s">
        <v>35</v>
      </c>
      <c r="D46" t="s">
        <v>74</v>
      </c>
      <c r="E46" t="s">
        <v>6</v>
      </c>
      <c r="F46">
        <v>0</v>
      </c>
    </row>
    <row r="47" spans="1:13" ht="14.45" x14ac:dyDescent="0.3">
      <c r="A47" t="s">
        <v>91</v>
      </c>
      <c r="B47" t="s">
        <v>78</v>
      </c>
      <c r="C47" t="s">
        <v>35</v>
      </c>
      <c r="D47" t="s">
        <v>74</v>
      </c>
      <c r="E47" t="s">
        <v>6</v>
      </c>
      <c r="F47">
        <v>0</v>
      </c>
    </row>
    <row r="48" spans="1:13" ht="14.45" x14ac:dyDescent="0.3">
      <c r="A48" t="s">
        <v>91</v>
      </c>
      <c r="B48" t="s">
        <v>79</v>
      </c>
      <c r="C48" t="s">
        <v>35</v>
      </c>
      <c r="D48" t="s">
        <v>74</v>
      </c>
      <c r="E48" t="s">
        <v>6</v>
      </c>
      <c r="F48">
        <v>0</v>
      </c>
    </row>
    <row r="49" spans="1:6" ht="14.45" x14ac:dyDescent="0.3">
      <c r="A49" t="s">
        <v>91</v>
      </c>
      <c r="B49" t="s">
        <v>77</v>
      </c>
      <c r="C49" t="s">
        <v>35</v>
      </c>
      <c r="D49" t="s">
        <v>74</v>
      </c>
      <c r="E49" t="s">
        <v>6</v>
      </c>
      <c r="F49">
        <v>0</v>
      </c>
    </row>
    <row r="50" spans="1:6" ht="14.45" x14ac:dyDescent="0.3">
      <c r="A50" t="s">
        <v>91</v>
      </c>
      <c r="B50" t="s">
        <v>75</v>
      </c>
      <c r="C50" t="s">
        <v>35</v>
      </c>
      <c r="D50" t="s">
        <v>74</v>
      </c>
      <c r="E50" t="s">
        <v>74</v>
      </c>
      <c r="F50">
        <v>0</v>
      </c>
    </row>
    <row r="51" spans="1:6" ht="14.45" x14ac:dyDescent="0.3">
      <c r="A51" t="s">
        <v>91</v>
      </c>
      <c r="B51" t="s">
        <v>86</v>
      </c>
      <c r="C51" t="s">
        <v>35</v>
      </c>
      <c r="D51" t="s">
        <v>74</v>
      </c>
      <c r="E51" t="s">
        <v>74</v>
      </c>
      <c r="F51">
        <v>0</v>
      </c>
    </row>
    <row r="52" spans="1:6" ht="14.45" x14ac:dyDescent="0.3">
      <c r="A52" t="s">
        <v>91</v>
      </c>
      <c r="B52" t="s">
        <v>85</v>
      </c>
      <c r="C52" t="s">
        <v>35</v>
      </c>
      <c r="D52" t="s">
        <v>74</v>
      </c>
      <c r="E52" t="s">
        <v>74</v>
      </c>
      <c r="F52">
        <v>0</v>
      </c>
    </row>
    <row r="53" spans="1:6" ht="14.45" x14ac:dyDescent="0.3">
      <c r="A53" t="s">
        <v>91</v>
      </c>
      <c r="B53" t="s">
        <v>83</v>
      </c>
      <c r="C53" t="s">
        <v>35</v>
      </c>
      <c r="D53" t="s">
        <v>74</v>
      </c>
      <c r="E53" t="s">
        <v>74</v>
      </c>
      <c r="F53">
        <v>0</v>
      </c>
    </row>
    <row r="54" spans="1:6" ht="14.45" x14ac:dyDescent="0.3">
      <c r="A54" t="s">
        <v>91</v>
      </c>
      <c r="B54" t="s">
        <v>84</v>
      </c>
      <c r="C54" t="s">
        <v>35</v>
      </c>
      <c r="D54" t="s">
        <v>74</v>
      </c>
      <c r="E54" t="s">
        <v>74</v>
      </c>
      <c r="F54">
        <v>0</v>
      </c>
    </row>
    <row r="55" spans="1:6" ht="14.45" x14ac:dyDescent="0.3">
      <c r="A55" t="s">
        <v>91</v>
      </c>
      <c r="B55" t="s">
        <v>82</v>
      </c>
      <c r="C55" t="s">
        <v>35</v>
      </c>
      <c r="D55" t="s">
        <v>74</v>
      </c>
      <c r="E55" t="s">
        <v>74</v>
      </c>
      <c r="F55">
        <v>0</v>
      </c>
    </row>
    <row r="56" spans="1:6" ht="14.45" x14ac:dyDescent="0.3">
      <c r="A56" t="s">
        <v>91</v>
      </c>
      <c r="B56" t="s">
        <v>76</v>
      </c>
      <c r="C56" t="s">
        <v>35</v>
      </c>
      <c r="D56" t="s">
        <v>74</v>
      </c>
      <c r="E56" t="s">
        <v>74</v>
      </c>
      <c r="F56">
        <v>0</v>
      </c>
    </row>
    <row r="57" spans="1:6" ht="14.45" x14ac:dyDescent="0.3">
      <c r="A57" t="s">
        <v>91</v>
      </c>
      <c r="B57" t="s">
        <v>81</v>
      </c>
      <c r="C57" t="s">
        <v>35</v>
      </c>
      <c r="D57" t="s">
        <v>74</v>
      </c>
      <c r="E57" t="s">
        <v>74</v>
      </c>
      <c r="F57">
        <v>0</v>
      </c>
    </row>
    <row r="58" spans="1:6" ht="14.45" x14ac:dyDescent="0.3">
      <c r="A58" t="s">
        <v>91</v>
      </c>
      <c r="B58" t="s">
        <v>80</v>
      </c>
      <c r="C58" t="s">
        <v>35</v>
      </c>
      <c r="D58" t="s">
        <v>74</v>
      </c>
      <c r="E58" t="s">
        <v>74</v>
      </c>
      <c r="F58">
        <v>0</v>
      </c>
    </row>
    <row r="59" spans="1:6" ht="14.45" x14ac:dyDescent="0.3">
      <c r="A59" t="s">
        <v>91</v>
      </c>
      <c r="B59" t="s">
        <v>78</v>
      </c>
      <c r="C59" t="s">
        <v>35</v>
      </c>
      <c r="D59" t="s">
        <v>74</v>
      </c>
      <c r="E59" t="s">
        <v>74</v>
      </c>
      <c r="F59">
        <v>0</v>
      </c>
    </row>
    <row r="60" spans="1:6" ht="14.45" x14ac:dyDescent="0.3">
      <c r="A60" t="s">
        <v>91</v>
      </c>
      <c r="B60" t="s">
        <v>79</v>
      </c>
      <c r="C60" t="s">
        <v>35</v>
      </c>
      <c r="D60" t="s">
        <v>74</v>
      </c>
      <c r="E60" t="s">
        <v>74</v>
      </c>
      <c r="F60">
        <v>0</v>
      </c>
    </row>
    <row r="61" spans="1:6" ht="14.45" x14ac:dyDescent="0.3">
      <c r="A61" t="s">
        <v>91</v>
      </c>
      <c r="B61" t="s">
        <v>77</v>
      </c>
      <c r="C61" t="s">
        <v>35</v>
      </c>
      <c r="D61" t="s">
        <v>74</v>
      </c>
      <c r="E61" t="s">
        <v>74</v>
      </c>
      <c r="F61">
        <v>0</v>
      </c>
    </row>
    <row r="62" spans="1:6" ht="14.45" x14ac:dyDescent="0.3">
      <c r="A62" t="s">
        <v>91</v>
      </c>
      <c r="B62" t="s">
        <v>75</v>
      </c>
      <c r="C62" t="s">
        <v>35</v>
      </c>
      <c r="D62" t="s">
        <v>74</v>
      </c>
      <c r="E62" t="s">
        <v>5</v>
      </c>
      <c r="F62">
        <v>0</v>
      </c>
    </row>
    <row r="63" spans="1:6" ht="14.45" x14ac:dyDescent="0.3">
      <c r="A63" t="s">
        <v>91</v>
      </c>
      <c r="B63" t="s">
        <v>86</v>
      </c>
      <c r="C63" t="s">
        <v>35</v>
      </c>
      <c r="D63" t="s">
        <v>74</v>
      </c>
      <c r="E63" t="s">
        <v>5</v>
      </c>
      <c r="F63">
        <v>0</v>
      </c>
    </row>
    <row r="64" spans="1:6" ht="14.45" x14ac:dyDescent="0.3">
      <c r="A64" t="s">
        <v>91</v>
      </c>
      <c r="B64" t="s">
        <v>85</v>
      </c>
      <c r="C64" t="s">
        <v>35</v>
      </c>
      <c r="D64" t="s">
        <v>74</v>
      </c>
      <c r="E64" t="s">
        <v>5</v>
      </c>
      <c r="F64">
        <v>0</v>
      </c>
    </row>
    <row r="65" spans="1:6" ht="14.45" x14ac:dyDescent="0.3">
      <c r="A65" t="s">
        <v>91</v>
      </c>
      <c r="B65" t="s">
        <v>83</v>
      </c>
      <c r="C65" t="s">
        <v>35</v>
      </c>
      <c r="D65" t="s">
        <v>74</v>
      </c>
      <c r="E65" t="s">
        <v>5</v>
      </c>
      <c r="F65">
        <v>0</v>
      </c>
    </row>
    <row r="66" spans="1:6" ht="14.45" x14ac:dyDescent="0.3">
      <c r="A66" t="s">
        <v>91</v>
      </c>
      <c r="B66" t="s">
        <v>84</v>
      </c>
      <c r="C66" t="s">
        <v>35</v>
      </c>
      <c r="D66" t="s">
        <v>74</v>
      </c>
      <c r="E66" t="s">
        <v>5</v>
      </c>
      <c r="F66">
        <v>0</v>
      </c>
    </row>
    <row r="67" spans="1:6" ht="14.45" x14ac:dyDescent="0.3">
      <c r="A67" t="s">
        <v>91</v>
      </c>
      <c r="B67" t="s">
        <v>82</v>
      </c>
      <c r="C67" t="s">
        <v>35</v>
      </c>
      <c r="D67" t="s">
        <v>74</v>
      </c>
      <c r="E67" t="s">
        <v>5</v>
      </c>
      <c r="F67">
        <v>0</v>
      </c>
    </row>
    <row r="68" spans="1:6" ht="14.45" x14ac:dyDescent="0.3">
      <c r="A68" t="s">
        <v>91</v>
      </c>
      <c r="B68" t="s">
        <v>76</v>
      </c>
      <c r="C68" t="s">
        <v>35</v>
      </c>
      <c r="D68" t="s">
        <v>74</v>
      </c>
      <c r="E68" t="s">
        <v>5</v>
      </c>
      <c r="F68">
        <v>0</v>
      </c>
    </row>
    <row r="69" spans="1:6" ht="14.45" x14ac:dyDescent="0.3">
      <c r="A69" t="s">
        <v>91</v>
      </c>
      <c r="B69" t="s">
        <v>81</v>
      </c>
      <c r="C69" t="s">
        <v>35</v>
      </c>
      <c r="D69" t="s">
        <v>74</v>
      </c>
      <c r="E69" t="s">
        <v>5</v>
      </c>
      <c r="F69">
        <v>0</v>
      </c>
    </row>
    <row r="70" spans="1:6" ht="14.45" x14ac:dyDescent="0.3">
      <c r="A70" t="s">
        <v>91</v>
      </c>
      <c r="B70" t="s">
        <v>80</v>
      </c>
      <c r="C70" t="s">
        <v>35</v>
      </c>
      <c r="D70" t="s">
        <v>74</v>
      </c>
      <c r="E70" t="s">
        <v>5</v>
      </c>
      <c r="F70">
        <v>0</v>
      </c>
    </row>
    <row r="71" spans="1:6" ht="14.45" x14ac:dyDescent="0.3">
      <c r="A71" t="s">
        <v>91</v>
      </c>
      <c r="B71" t="s">
        <v>78</v>
      </c>
      <c r="C71" t="s">
        <v>35</v>
      </c>
      <c r="D71" t="s">
        <v>74</v>
      </c>
      <c r="E71" t="s">
        <v>5</v>
      </c>
      <c r="F71">
        <v>0</v>
      </c>
    </row>
    <row r="72" spans="1:6" ht="14.45" x14ac:dyDescent="0.3">
      <c r="A72" t="s">
        <v>91</v>
      </c>
      <c r="B72" t="s">
        <v>79</v>
      </c>
      <c r="C72" t="s">
        <v>35</v>
      </c>
      <c r="D72" t="s">
        <v>74</v>
      </c>
      <c r="E72" t="s">
        <v>5</v>
      </c>
      <c r="F72">
        <v>0</v>
      </c>
    </row>
    <row r="73" spans="1:6" ht="14.45" x14ac:dyDescent="0.3">
      <c r="A73" t="s">
        <v>91</v>
      </c>
      <c r="B73" t="s">
        <v>77</v>
      </c>
      <c r="C73" t="s">
        <v>35</v>
      </c>
      <c r="D73" t="s">
        <v>74</v>
      </c>
      <c r="E73" t="s">
        <v>5</v>
      </c>
      <c r="F73">
        <v>0</v>
      </c>
    </row>
    <row r="74" spans="1:6" ht="14.45" x14ac:dyDescent="0.3">
      <c r="A74" t="s">
        <v>91</v>
      </c>
      <c r="B74" t="s">
        <v>75</v>
      </c>
      <c r="C74" t="s">
        <v>35</v>
      </c>
      <c r="D74" t="s">
        <v>5</v>
      </c>
      <c r="E74" t="s">
        <v>6</v>
      </c>
      <c r="F74">
        <v>0</v>
      </c>
    </row>
    <row r="75" spans="1:6" ht="14.45" x14ac:dyDescent="0.3">
      <c r="A75" t="s">
        <v>91</v>
      </c>
      <c r="B75" t="s">
        <v>86</v>
      </c>
      <c r="C75" t="s">
        <v>35</v>
      </c>
      <c r="D75" t="s">
        <v>5</v>
      </c>
      <c r="E75" t="s">
        <v>6</v>
      </c>
      <c r="F75">
        <v>0</v>
      </c>
    </row>
    <row r="76" spans="1:6" ht="14.45" x14ac:dyDescent="0.3">
      <c r="A76" t="s">
        <v>91</v>
      </c>
      <c r="B76" t="s">
        <v>85</v>
      </c>
      <c r="C76" t="s">
        <v>35</v>
      </c>
      <c r="D76" t="s">
        <v>5</v>
      </c>
      <c r="E76" t="s">
        <v>6</v>
      </c>
      <c r="F76">
        <v>0</v>
      </c>
    </row>
    <row r="77" spans="1:6" ht="14.45" x14ac:dyDescent="0.3">
      <c r="A77" t="s">
        <v>91</v>
      </c>
      <c r="B77" t="s">
        <v>83</v>
      </c>
      <c r="C77" t="s">
        <v>35</v>
      </c>
      <c r="D77" t="s">
        <v>5</v>
      </c>
      <c r="E77" t="s">
        <v>6</v>
      </c>
      <c r="F77">
        <v>0</v>
      </c>
    </row>
    <row r="78" spans="1:6" ht="14.45" x14ac:dyDescent="0.3">
      <c r="A78" t="s">
        <v>91</v>
      </c>
      <c r="B78" t="s">
        <v>84</v>
      </c>
      <c r="C78" t="s">
        <v>35</v>
      </c>
      <c r="D78" t="s">
        <v>5</v>
      </c>
      <c r="E78" t="s">
        <v>6</v>
      </c>
      <c r="F78">
        <v>0</v>
      </c>
    </row>
    <row r="79" spans="1:6" ht="14.45" x14ac:dyDescent="0.3">
      <c r="A79" t="s">
        <v>91</v>
      </c>
      <c r="B79" t="s">
        <v>82</v>
      </c>
      <c r="C79" t="s">
        <v>35</v>
      </c>
      <c r="D79" t="s">
        <v>5</v>
      </c>
      <c r="E79" t="s">
        <v>6</v>
      </c>
      <c r="F79">
        <v>0</v>
      </c>
    </row>
    <row r="80" spans="1:6" ht="14.45" x14ac:dyDescent="0.3">
      <c r="A80" t="s">
        <v>91</v>
      </c>
      <c r="B80" t="s">
        <v>76</v>
      </c>
      <c r="C80" t="s">
        <v>35</v>
      </c>
      <c r="D80" t="s">
        <v>5</v>
      </c>
      <c r="E80" t="s">
        <v>6</v>
      </c>
      <c r="F80">
        <v>0</v>
      </c>
    </row>
    <row r="81" spans="1:6" ht="14.45" x14ac:dyDescent="0.3">
      <c r="A81" t="s">
        <v>91</v>
      </c>
      <c r="B81" t="s">
        <v>81</v>
      </c>
      <c r="C81" t="s">
        <v>35</v>
      </c>
      <c r="D81" t="s">
        <v>5</v>
      </c>
      <c r="E81" t="s">
        <v>6</v>
      </c>
      <c r="F81">
        <v>0</v>
      </c>
    </row>
    <row r="82" spans="1:6" ht="14.45" x14ac:dyDescent="0.3">
      <c r="A82" t="s">
        <v>91</v>
      </c>
      <c r="B82" t="s">
        <v>80</v>
      </c>
      <c r="C82" t="s">
        <v>35</v>
      </c>
      <c r="D82" t="s">
        <v>5</v>
      </c>
      <c r="E82" t="s">
        <v>6</v>
      </c>
      <c r="F82">
        <v>0</v>
      </c>
    </row>
    <row r="83" spans="1:6" ht="14.45" x14ac:dyDescent="0.3">
      <c r="A83" t="s">
        <v>91</v>
      </c>
      <c r="B83" t="s">
        <v>78</v>
      </c>
      <c r="C83" t="s">
        <v>35</v>
      </c>
      <c r="D83" t="s">
        <v>5</v>
      </c>
      <c r="E83" t="s">
        <v>6</v>
      </c>
      <c r="F83">
        <v>0</v>
      </c>
    </row>
    <row r="84" spans="1:6" ht="14.45" x14ac:dyDescent="0.3">
      <c r="A84" t="s">
        <v>91</v>
      </c>
      <c r="B84" t="s">
        <v>79</v>
      </c>
      <c r="C84" t="s">
        <v>35</v>
      </c>
      <c r="D84" t="s">
        <v>5</v>
      </c>
      <c r="E84" t="s">
        <v>6</v>
      </c>
      <c r="F84">
        <v>0</v>
      </c>
    </row>
    <row r="85" spans="1:6" ht="14.45" x14ac:dyDescent="0.3">
      <c r="A85" t="s">
        <v>91</v>
      </c>
      <c r="B85" t="s">
        <v>77</v>
      </c>
      <c r="C85" t="s">
        <v>35</v>
      </c>
      <c r="D85" t="s">
        <v>5</v>
      </c>
      <c r="E85" t="s">
        <v>6</v>
      </c>
      <c r="F85">
        <v>0</v>
      </c>
    </row>
    <row r="86" spans="1:6" ht="14.45" x14ac:dyDescent="0.3">
      <c r="A86" t="s">
        <v>91</v>
      </c>
      <c r="B86" t="s">
        <v>75</v>
      </c>
      <c r="C86" t="s">
        <v>35</v>
      </c>
      <c r="D86" t="s">
        <v>5</v>
      </c>
      <c r="E86" t="s">
        <v>74</v>
      </c>
      <c r="F86">
        <v>0</v>
      </c>
    </row>
    <row r="87" spans="1:6" ht="14.45" x14ac:dyDescent="0.3">
      <c r="A87" t="s">
        <v>91</v>
      </c>
      <c r="B87" t="s">
        <v>86</v>
      </c>
      <c r="C87" t="s">
        <v>35</v>
      </c>
      <c r="D87" t="s">
        <v>5</v>
      </c>
      <c r="E87" t="s">
        <v>74</v>
      </c>
      <c r="F87">
        <v>0</v>
      </c>
    </row>
    <row r="88" spans="1:6" ht="14.45" x14ac:dyDescent="0.3">
      <c r="A88" t="s">
        <v>91</v>
      </c>
      <c r="B88" t="s">
        <v>85</v>
      </c>
      <c r="C88" t="s">
        <v>35</v>
      </c>
      <c r="D88" t="s">
        <v>5</v>
      </c>
      <c r="E88" t="s">
        <v>74</v>
      </c>
      <c r="F88">
        <v>0</v>
      </c>
    </row>
    <row r="89" spans="1:6" ht="14.45" x14ac:dyDescent="0.3">
      <c r="A89" t="s">
        <v>91</v>
      </c>
      <c r="B89" t="s">
        <v>83</v>
      </c>
      <c r="C89" t="s">
        <v>35</v>
      </c>
      <c r="D89" t="s">
        <v>5</v>
      </c>
      <c r="E89" t="s">
        <v>74</v>
      </c>
      <c r="F89">
        <v>0</v>
      </c>
    </row>
    <row r="90" spans="1:6" ht="14.45" x14ac:dyDescent="0.3">
      <c r="A90" t="s">
        <v>91</v>
      </c>
      <c r="B90" t="s">
        <v>84</v>
      </c>
      <c r="C90" t="s">
        <v>35</v>
      </c>
      <c r="D90" t="s">
        <v>5</v>
      </c>
      <c r="E90" t="s">
        <v>74</v>
      </c>
      <c r="F90">
        <v>0</v>
      </c>
    </row>
    <row r="91" spans="1:6" ht="14.45" x14ac:dyDescent="0.3">
      <c r="A91" t="s">
        <v>91</v>
      </c>
      <c r="B91" t="s">
        <v>82</v>
      </c>
      <c r="C91" t="s">
        <v>35</v>
      </c>
      <c r="D91" t="s">
        <v>5</v>
      </c>
      <c r="E91" t="s">
        <v>74</v>
      </c>
      <c r="F91">
        <v>0</v>
      </c>
    </row>
    <row r="92" spans="1:6" ht="14.45" x14ac:dyDescent="0.3">
      <c r="A92" t="s">
        <v>91</v>
      </c>
      <c r="B92" t="s">
        <v>76</v>
      </c>
      <c r="C92" t="s">
        <v>35</v>
      </c>
      <c r="D92" t="s">
        <v>5</v>
      </c>
      <c r="E92" t="s">
        <v>74</v>
      </c>
      <c r="F92">
        <v>0</v>
      </c>
    </row>
    <row r="93" spans="1:6" ht="14.45" x14ac:dyDescent="0.3">
      <c r="A93" t="s">
        <v>91</v>
      </c>
      <c r="B93" t="s">
        <v>81</v>
      </c>
      <c r="C93" t="s">
        <v>35</v>
      </c>
      <c r="D93" t="s">
        <v>5</v>
      </c>
      <c r="E93" t="s">
        <v>74</v>
      </c>
      <c r="F93">
        <v>0</v>
      </c>
    </row>
    <row r="94" spans="1:6" ht="14.45" x14ac:dyDescent="0.3">
      <c r="A94" t="s">
        <v>91</v>
      </c>
      <c r="B94" t="s">
        <v>80</v>
      </c>
      <c r="C94" t="s">
        <v>35</v>
      </c>
      <c r="D94" t="s">
        <v>5</v>
      </c>
      <c r="E94" t="s">
        <v>74</v>
      </c>
      <c r="F94">
        <v>0</v>
      </c>
    </row>
    <row r="95" spans="1:6" ht="14.45" x14ac:dyDescent="0.3">
      <c r="A95" t="s">
        <v>91</v>
      </c>
      <c r="B95" t="s">
        <v>78</v>
      </c>
      <c r="C95" t="s">
        <v>35</v>
      </c>
      <c r="D95" t="s">
        <v>5</v>
      </c>
      <c r="E95" t="s">
        <v>74</v>
      </c>
      <c r="F95">
        <v>0</v>
      </c>
    </row>
    <row r="96" spans="1:6" ht="14.45" x14ac:dyDescent="0.3">
      <c r="A96" t="s">
        <v>91</v>
      </c>
      <c r="B96" t="s">
        <v>79</v>
      </c>
      <c r="C96" t="s">
        <v>35</v>
      </c>
      <c r="D96" t="s">
        <v>5</v>
      </c>
      <c r="E96" t="s">
        <v>74</v>
      </c>
      <c r="F96">
        <v>0</v>
      </c>
    </row>
    <row r="97" spans="1:7" ht="14.45" x14ac:dyDescent="0.3">
      <c r="A97" t="s">
        <v>91</v>
      </c>
      <c r="B97" t="s">
        <v>77</v>
      </c>
      <c r="C97" t="s">
        <v>35</v>
      </c>
      <c r="D97" t="s">
        <v>5</v>
      </c>
      <c r="E97" t="s">
        <v>74</v>
      </c>
      <c r="F97">
        <v>0</v>
      </c>
    </row>
    <row r="98" spans="1:7" ht="14.45" x14ac:dyDescent="0.3">
      <c r="A98" t="s">
        <v>91</v>
      </c>
      <c r="B98" t="s">
        <v>75</v>
      </c>
      <c r="C98" t="s">
        <v>35</v>
      </c>
      <c r="D98" t="s">
        <v>5</v>
      </c>
      <c r="E98" t="s">
        <v>5</v>
      </c>
      <c r="F98">
        <v>0</v>
      </c>
    </row>
    <row r="99" spans="1:7" ht="14.45" x14ac:dyDescent="0.3">
      <c r="A99" t="s">
        <v>91</v>
      </c>
      <c r="B99" t="s">
        <v>86</v>
      </c>
      <c r="C99" t="s">
        <v>35</v>
      </c>
      <c r="D99" t="s">
        <v>5</v>
      </c>
      <c r="E99" t="s">
        <v>5</v>
      </c>
      <c r="F99">
        <v>0</v>
      </c>
    </row>
    <row r="100" spans="1:7" ht="14.45" x14ac:dyDescent="0.3">
      <c r="A100" t="s">
        <v>91</v>
      </c>
      <c r="B100" t="s">
        <v>85</v>
      </c>
      <c r="C100" t="s">
        <v>35</v>
      </c>
      <c r="D100" t="s">
        <v>5</v>
      </c>
      <c r="E100" t="s">
        <v>5</v>
      </c>
      <c r="F100">
        <v>0</v>
      </c>
    </row>
    <row r="101" spans="1:7" ht="14.45" x14ac:dyDescent="0.3">
      <c r="A101" t="s">
        <v>91</v>
      </c>
      <c r="B101" t="s">
        <v>83</v>
      </c>
      <c r="C101" t="s">
        <v>35</v>
      </c>
      <c r="D101" t="s">
        <v>5</v>
      </c>
      <c r="E101" t="s">
        <v>5</v>
      </c>
      <c r="F101">
        <v>0</v>
      </c>
    </row>
    <row r="102" spans="1:7" ht="14.45" x14ac:dyDescent="0.3">
      <c r="A102" t="s">
        <v>91</v>
      </c>
      <c r="B102" t="s">
        <v>84</v>
      </c>
      <c r="C102" t="s">
        <v>35</v>
      </c>
      <c r="D102" t="s">
        <v>5</v>
      </c>
      <c r="E102" t="s">
        <v>5</v>
      </c>
      <c r="F102">
        <v>0</v>
      </c>
    </row>
    <row r="103" spans="1:7" ht="14.45" x14ac:dyDescent="0.3">
      <c r="A103" t="s">
        <v>91</v>
      </c>
      <c r="B103" t="s">
        <v>82</v>
      </c>
      <c r="C103" t="s">
        <v>35</v>
      </c>
      <c r="D103" t="s">
        <v>5</v>
      </c>
      <c r="E103" t="s">
        <v>5</v>
      </c>
      <c r="F103">
        <v>0</v>
      </c>
    </row>
    <row r="104" spans="1:7" ht="14.45" x14ac:dyDescent="0.3">
      <c r="A104" t="s">
        <v>91</v>
      </c>
      <c r="B104" t="s">
        <v>76</v>
      </c>
      <c r="C104" t="s">
        <v>35</v>
      </c>
      <c r="D104" t="s">
        <v>5</v>
      </c>
      <c r="E104" t="s">
        <v>5</v>
      </c>
      <c r="F104">
        <v>0</v>
      </c>
    </row>
    <row r="105" spans="1:7" ht="14.45" x14ac:dyDescent="0.3">
      <c r="A105" t="s">
        <v>91</v>
      </c>
      <c r="B105" t="s">
        <v>81</v>
      </c>
      <c r="C105" t="s">
        <v>35</v>
      </c>
      <c r="D105" t="s">
        <v>5</v>
      </c>
      <c r="E105" t="s">
        <v>5</v>
      </c>
      <c r="F105">
        <v>0</v>
      </c>
    </row>
    <row r="106" spans="1:7" ht="14.45" x14ac:dyDescent="0.3">
      <c r="A106" t="s">
        <v>91</v>
      </c>
      <c r="B106" t="s">
        <v>80</v>
      </c>
      <c r="C106" t="s">
        <v>35</v>
      </c>
      <c r="D106" t="s">
        <v>5</v>
      </c>
      <c r="E106" t="s">
        <v>5</v>
      </c>
      <c r="F106">
        <v>0</v>
      </c>
    </row>
    <row r="107" spans="1:7" ht="14.45" x14ac:dyDescent="0.3">
      <c r="A107" t="s">
        <v>91</v>
      </c>
      <c r="B107" t="s">
        <v>78</v>
      </c>
      <c r="C107" t="s">
        <v>35</v>
      </c>
      <c r="D107" t="s">
        <v>5</v>
      </c>
      <c r="E107" t="s">
        <v>5</v>
      </c>
      <c r="F107">
        <v>0</v>
      </c>
    </row>
    <row r="108" spans="1:7" ht="14.45" x14ac:dyDescent="0.3">
      <c r="A108" t="s">
        <v>91</v>
      </c>
      <c r="B108" t="s">
        <v>79</v>
      </c>
      <c r="C108" t="s">
        <v>35</v>
      </c>
      <c r="D108" t="s">
        <v>5</v>
      </c>
      <c r="E108" t="s">
        <v>5</v>
      </c>
      <c r="F108">
        <v>0</v>
      </c>
    </row>
    <row r="109" spans="1:7" ht="14.45" x14ac:dyDescent="0.3">
      <c r="A109" t="s">
        <v>91</v>
      </c>
      <c r="B109" t="s">
        <v>77</v>
      </c>
      <c r="C109" t="s">
        <v>35</v>
      </c>
      <c r="D109" t="s">
        <v>5</v>
      </c>
      <c r="E109" t="s">
        <v>5</v>
      </c>
      <c r="F109">
        <v>0</v>
      </c>
    </row>
    <row r="110" spans="1:7" ht="14.45" x14ac:dyDescent="0.3">
      <c r="A110" t="s">
        <v>181</v>
      </c>
      <c r="B110" t="s">
        <v>75</v>
      </c>
      <c r="C110" t="s">
        <v>35</v>
      </c>
      <c r="D110" t="s">
        <v>6</v>
      </c>
      <c r="E110" t="s">
        <v>6</v>
      </c>
      <c r="F110" s="20">
        <v>0</v>
      </c>
      <c r="G110" s="20">
        <v>1.4</v>
      </c>
    </row>
    <row r="111" spans="1:7" ht="14.45" x14ac:dyDescent="0.3">
      <c r="A111" t="s">
        <v>181</v>
      </c>
      <c r="B111" t="s">
        <v>86</v>
      </c>
      <c r="C111" t="s">
        <v>35</v>
      </c>
      <c r="D111" t="s">
        <v>6</v>
      </c>
      <c r="E111" t="s">
        <v>6</v>
      </c>
      <c r="F111" s="20">
        <v>0</v>
      </c>
      <c r="G111" s="20">
        <v>0.35</v>
      </c>
    </row>
    <row r="112" spans="1:7" ht="14.45" x14ac:dyDescent="0.3">
      <c r="A112" t="s">
        <v>181</v>
      </c>
      <c r="B112" t="s">
        <v>85</v>
      </c>
      <c r="C112" t="s">
        <v>35</v>
      </c>
      <c r="D112" t="s">
        <v>6</v>
      </c>
      <c r="E112" t="s">
        <v>6</v>
      </c>
      <c r="F112" s="20">
        <v>0</v>
      </c>
      <c r="G112" s="20">
        <v>0.35</v>
      </c>
    </row>
    <row r="113" spans="1:8" ht="14.45" x14ac:dyDescent="0.3">
      <c r="A113" t="s">
        <v>181</v>
      </c>
      <c r="B113" t="s">
        <v>83</v>
      </c>
      <c r="C113" t="s">
        <v>35</v>
      </c>
      <c r="D113" t="s">
        <v>6</v>
      </c>
      <c r="E113" t="s">
        <v>6</v>
      </c>
      <c r="F113" s="20">
        <v>0</v>
      </c>
      <c r="G113" s="20">
        <v>7.4999999999999997E-2</v>
      </c>
    </row>
    <row r="114" spans="1:8" ht="14.45" x14ac:dyDescent="0.3">
      <c r="A114" t="s">
        <v>181</v>
      </c>
      <c r="B114" t="s">
        <v>84</v>
      </c>
      <c r="C114" t="s">
        <v>35</v>
      </c>
      <c r="D114" t="s">
        <v>6</v>
      </c>
      <c r="E114" t="s">
        <v>6</v>
      </c>
      <c r="F114" s="20">
        <v>0</v>
      </c>
      <c r="G114" s="20">
        <v>0.8</v>
      </c>
    </row>
    <row r="115" spans="1:8" ht="14.45" x14ac:dyDescent="0.3">
      <c r="A115" t="s">
        <v>181</v>
      </c>
      <c r="B115" t="s">
        <v>82</v>
      </c>
      <c r="C115" t="s">
        <v>35</v>
      </c>
      <c r="D115" t="s">
        <v>6</v>
      </c>
      <c r="E115" t="s">
        <v>6</v>
      </c>
      <c r="F115" s="20">
        <v>0</v>
      </c>
      <c r="G115" s="20">
        <v>7.0000000000000007E-2</v>
      </c>
    </row>
    <row r="116" spans="1:8" ht="14.45" x14ac:dyDescent="0.3">
      <c r="A116" t="s">
        <v>181</v>
      </c>
      <c r="B116" t="s">
        <v>76</v>
      </c>
      <c r="C116" t="s">
        <v>35</v>
      </c>
      <c r="D116" t="s">
        <v>6</v>
      </c>
      <c r="E116" t="s">
        <v>6</v>
      </c>
      <c r="F116" s="20">
        <v>1.4</v>
      </c>
      <c r="G116" s="20">
        <v>1.4</v>
      </c>
      <c r="H116"/>
    </row>
    <row r="117" spans="1:8" ht="14.45" x14ac:dyDescent="0.3">
      <c r="A117" t="s">
        <v>181</v>
      </c>
      <c r="B117" t="s">
        <v>81</v>
      </c>
      <c r="C117" t="s">
        <v>35</v>
      </c>
      <c r="D117" t="s">
        <v>6</v>
      </c>
      <c r="E117" t="s">
        <v>6</v>
      </c>
      <c r="F117" s="20">
        <v>0.35</v>
      </c>
      <c r="G117" s="20">
        <v>0.35</v>
      </c>
      <c r="H117"/>
    </row>
    <row r="118" spans="1:8" ht="14.45" x14ac:dyDescent="0.3">
      <c r="A118" t="s">
        <v>181</v>
      </c>
      <c r="B118" t="s">
        <v>80</v>
      </c>
      <c r="C118" t="s">
        <v>35</v>
      </c>
      <c r="D118" t="s">
        <v>6</v>
      </c>
      <c r="E118" t="s">
        <v>6</v>
      </c>
      <c r="F118" s="20">
        <v>0.35</v>
      </c>
      <c r="G118" s="20">
        <v>0.35</v>
      </c>
      <c r="H118"/>
    </row>
    <row r="119" spans="1:8" ht="14.45" x14ac:dyDescent="0.3">
      <c r="A119" t="s">
        <v>181</v>
      </c>
      <c r="B119" t="s">
        <v>78</v>
      </c>
      <c r="C119" t="s">
        <v>35</v>
      </c>
      <c r="D119" t="s">
        <v>6</v>
      </c>
      <c r="E119" t="s">
        <v>6</v>
      </c>
      <c r="F119" s="20">
        <v>7.4999999999999997E-2</v>
      </c>
      <c r="G119" s="20">
        <v>7.4999999999999997E-2</v>
      </c>
      <c r="H119"/>
    </row>
    <row r="120" spans="1:8" ht="14.45" x14ac:dyDescent="0.3">
      <c r="A120" t="s">
        <v>181</v>
      </c>
      <c r="B120" t="s">
        <v>79</v>
      </c>
      <c r="C120" t="s">
        <v>35</v>
      </c>
      <c r="D120" t="s">
        <v>6</v>
      </c>
      <c r="E120" t="s">
        <v>6</v>
      </c>
      <c r="F120" s="20">
        <v>0.8</v>
      </c>
      <c r="G120" s="20">
        <v>0.8</v>
      </c>
      <c r="H120"/>
    </row>
    <row r="121" spans="1:8" ht="14.45" x14ac:dyDescent="0.3">
      <c r="A121" t="s">
        <v>181</v>
      </c>
      <c r="B121" t="s">
        <v>77</v>
      </c>
      <c r="C121" t="s">
        <v>35</v>
      </c>
      <c r="D121" t="s">
        <v>6</v>
      </c>
      <c r="E121" t="s">
        <v>6</v>
      </c>
      <c r="F121" s="20">
        <v>0</v>
      </c>
      <c r="H121"/>
    </row>
    <row r="122" spans="1:8" ht="14.45" x14ac:dyDescent="0.3">
      <c r="A122" t="s">
        <v>181</v>
      </c>
      <c r="B122" t="s">
        <v>75</v>
      </c>
      <c r="C122" t="s">
        <v>35</v>
      </c>
      <c r="D122" t="s">
        <v>6</v>
      </c>
      <c r="E122" t="s">
        <v>74</v>
      </c>
      <c r="F122">
        <v>0</v>
      </c>
    </row>
    <row r="123" spans="1:8" ht="14.45" x14ac:dyDescent="0.3">
      <c r="A123" t="s">
        <v>181</v>
      </c>
      <c r="B123" t="s">
        <v>86</v>
      </c>
      <c r="C123" t="s">
        <v>35</v>
      </c>
      <c r="D123" t="s">
        <v>6</v>
      </c>
      <c r="E123" t="s">
        <v>74</v>
      </c>
      <c r="F123">
        <v>0</v>
      </c>
    </row>
    <row r="124" spans="1:8" ht="14.45" x14ac:dyDescent="0.3">
      <c r="A124" t="s">
        <v>181</v>
      </c>
      <c r="B124" t="s">
        <v>85</v>
      </c>
      <c r="C124" t="s">
        <v>35</v>
      </c>
      <c r="D124" t="s">
        <v>6</v>
      </c>
      <c r="E124" t="s">
        <v>74</v>
      </c>
      <c r="F124">
        <v>0</v>
      </c>
    </row>
    <row r="125" spans="1:8" ht="14.45" x14ac:dyDescent="0.3">
      <c r="A125" t="s">
        <v>181</v>
      </c>
      <c r="B125" t="s">
        <v>83</v>
      </c>
      <c r="C125" t="s">
        <v>35</v>
      </c>
      <c r="D125" t="s">
        <v>6</v>
      </c>
      <c r="E125" t="s">
        <v>74</v>
      </c>
      <c r="F125">
        <v>0</v>
      </c>
    </row>
    <row r="126" spans="1:8" ht="14.45" x14ac:dyDescent="0.3">
      <c r="A126" t="s">
        <v>181</v>
      </c>
      <c r="B126" t="s">
        <v>84</v>
      </c>
      <c r="C126" t="s">
        <v>35</v>
      </c>
      <c r="D126" t="s">
        <v>6</v>
      </c>
      <c r="E126" t="s">
        <v>74</v>
      </c>
      <c r="F126">
        <v>0</v>
      </c>
    </row>
    <row r="127" spans="1:8" x14ac:dyDescent="0.25">
      <c r="A127" t="s">
        <v>181</v>
      </c>
      <c r="B127" t="s">
        <v>82</v>
      </c>
      <c r="C127" t="s">
        <v>35</v>
      </c>
      <c r="D127" t="s">
        <v>6</v>
      </c>
      <c r="E127" t="s">
        <v>74</v>
      </c>
      <c r="F127">
        <v>0</v>
      </c>
    </row>
    <row r="128" spans="1:8" x14ac:dyDescent="0.25">
      <c r="A128" t="s">
        <v>181</v>
      </c>
      <c r="B128" t="s">
        <v>76</v>
      </c>
      <c r="C128" t="s">
        <v>35</v>
      </c>
      <c r="D128" t="s">
        <v>6</v>
      </c>
      <c r="E128" t="s">
        <v>74</v>
      </c>
      <c r="F128">
        <v>0</v>
      </c>
    </row>
    <row r="129" spans="1:6" x14ac:dyDescent="0.25">
      <c r="A129" t="s">
        <v>181</v>
      </c>
      <c r="B129" t="s">
        <v>81</v>
      </c>
      <c r="C129" t="s">
        <v>35</v>
      </c>
      <c r="D129" t="s">
        <v>6</v>
      </c>
      <c r="E129" t="s">
        <v>74</v>
      </c>
      <c r="F129">
        <v>0</v>
      </c>
    </row>
    <row r="130" spans="1:6" x14ac:dyDescent="0.25">
      <c r="A130" t="s">
        <v>181</v>
      </c>
      <c r="B130" t="s">
        <v>80</v>
      </c>
      <c r="C130" t="s">
        <v>35</v>
      </c>
      <c r="D130" t="s">
        <v>6</v>
      </c>
      <c r="E130" t="s">
        <v>74</v>
      </c>
      <c r="F130">
        <v>0</v>
      </c>
    </row>
    <row r="131" spans="1:6" x14ac:dyDescent="0.25">
      <c r="A131" t="s">
        <v>181</v>
      </c>
      <c r="B131" t="s">
        <v>78</v>
      </c>
      <c r="C131" t="s">
        <v>35</v>
      </c>
      <c r="D131" t="s">
        <v>6</v>
      </c>
      <c r="E131" t="s">
        <v>74</v>
      </c>
      <c r="F131">
        <v>0</v>
      </c>
    </row>
    <row r="132" spans="1:6" x14ac:dyDescent="0.25">
      <c r="A132" t="s">
        <v>181</v>
      </c>
      <c r="B132" t="s">
        <v>79</v>
      </c>
      <c r="C132" t="s">
        <v>35</v>
      </c>
      <c r="D132" t="s">
        <v>6</v>
      </c>
      <c r="E132" t="s">
        <v>74</v>
      </c>
      <c r="F132">
        <v>0</v>
      </c>
    </row>
    <row r="133" spans="1:6" x14ac:dyDescent="0.25">
      <c r="A133" t="s">
        <v>181</v>
      </c>
      <c r="B133" t="s">
        <v>77</v>
      </c>
      <c r="C133" t="s">
        <v>35</v>
      </c>
      <c r="D133" t="s">
        <v>6</v>
      </c>
      <c r="E133" t="s">
        <v>74</v>
      </c>
      <c r="F133">
        <v>0</v>
      </c>
    </row>
    <row r="134" spans="1:6" x14ac:dyDescent="0.25">
      <c r="A134" t="s">
        <v>181</v>
      </c>
      <c r="B134" t="s">
        <v>75</v>
      </c>
      <c r="C134" t="s">
        <v>35</v>
      </c>
      <c r="D134" t="s">
        <v>6</v>
      </c>
      <c r="E134" t="s">
        <v>5</v>
      </c>
      <c r="F134">
        <v>0</v>
      </c>
    </row>
    <row r="135" spans="1:6" x14ac:dyDescent="0.25">
      <c r="A135" t="s">
        <v>181</v>
      </c>
      <c r="B135" t="s">
        <v>86</v>
      </c>
      <c r="C135" t="s">
        <v>35</v>
      </c>
      <c r="D135" t="s">
        <v>6</v>
      </c>
      <c r="E135" t="s">
        <v>5</v>
      </c>
      <c r="F135">
        <v>0</v>
      </c>
    </row>
    <row r="136" spans="1:6" x14ac:dyDescent="0.25">
      <c r="A136" t="s">
        <v>181</v>
      </c>
      <c r="B136" t="s">
        <v>85</v>
      </c>
      <c r="C136" t="s">
        <v>35</v>
      </c>
      <c r="D136" t="s">
        <v>6</v>
      </c>
      <c r="E136" t="s">
        <v>5</v>
      </c>
      <c r="F136">
        <v>0</v>
      </c>
    </row>
    <row r="137" spans="1:6" x14ac:dyDescent="0.25">
      <c r="A137" t="s">
        <v>181</v>
      </c>
      <c r="B137" t="s">
        <v>83</v>
      </c>
      <c r="C137" t="s">
        <v>35</v>
      </c>
      <c r="D137" t="s">
        <v>6</v>
      </c>
      <c r="E137" t="s">
        <v>5</v>
      </c>
      <c r="F137">
        <v>0</v>
      </c>
    </row>
    <row r="138" spans="1:6" x14ac:dyDescent="0.25">
      <c r="A138" t="s">
        <v>181</v>
      </c>
      <c r="B138" t="s">
        <v>84</v>
      </c>
      <c r="C138" t="s">
        <v>35</v>
      </c>
      <c r="D138" t="s">
        <v>6</v>
      </c>
      <c r="E138" t="s">
        <v>5</v>
      </c>
      <c r="F138">
        <v>0</v>
      </c>
    </row>
    <row r="139" spans="1:6" x14ac:dyDescent="0.25">
      <c r="A139" t="s">
        <v>181</v>
      </c>
      <c r="B139" t="s">
        <v>82</v>
      </c>
      <c r="C139" t="s">
        <v>35</v>
      </c>
      <c r="D139" t="s">
        <v>6</v>
      </c>
      <c r="E139" t="s">
        <v>5</v>
      </c>
      <c r="F139">
        <v>0</v>
      </c>
    </row>
    <row r="140" spans="1:6" x14ac:dyDescent="0.25">
      <c r="A140" t="s">
        <v>181</v>
      </c>
      <c r="B140" t="s">
        <v>76</v>
      </c>
      <c r="C140" t="s">
        <v>35</v>
      </c>
      <c r="D140" t="s">
        <v>6</v>
      </c>
      <c r="E140" t="s">
        <v>5</v>
      </c>
      <c r="F140">
        <v>0</v>
      </c>
    </row>
    <row r="141" spans="1:6" x14ac:dyDescent="0.25">
      <c r="A141" t="s">
        <v>181</v>
      </c>
      <c r="B141" t="s">
        <v>81</v>
      </c>
      <c r="C141" t="s">
        <v>35</v>
      </c>
      <c r="D141" t="s">
        <v>6</v>
      </c>
      <c r="E141" t="s">
        <v>5</v>
      </c>
      <c r="F141">
        <v>0</v>
      </c>
    </row>
    <row r="142" spans="1:6" x14ac:dyDescent="0.25">
      <c r="A142" t="s">
        <v>181</v>
      </c>
      <c r="B142" t="s">
        <v>80</v>
      </c>
      <c r="C142" t="s">
        <v>35</v>
      </c>
      <c r="D142" t="s">
        <v>6</v>
      </c>
      <c r="E142" t="s">
        <v>5</v>
      </c>
      <c r="F142">
        <v>0</v>
      </c>
    </row>
    <row r="143" spans="1:6" x14ac:dyDescent="0.25">
      <c r="A143" t="s">
        <v>181</v>
      </c>
      <c r="B143" t="s">
        <v>78</v>
      </c>
      <c r="C143" t="s">
        <v>35</v>
      </c>
      <c r="D143" t="s">
        <v>6</v>
      </c>
      <c r="E143" t="s">
        <v>5</v>
      </c>
      <c r="F143">
        <v>0</v>
      </c>
    </row>
    <row r="144" spans="1:6" x14ac:dyDescent="0.25">
      <c r="A144" t="s">
        <v>181</v>
      </c>
      <c r="B144" t="s">
        <v>79</v>
      </c>
      <c r="C144" t="s">
        <v>35</v>
      </c>
      <c r="D144" t="s">
        <v>6</v>
      </c>
      <c r="E144" t="s">
        <v>5</v>
      </c>
      <c r="F144">
        <v>0</v>
      </c>
    </row>
    <row r="145" spans="1:6" x14ac:dyDescent="0.25">
      <c r="A145" t="s">
        <v>181</v>
      </c>
      <c r="B145" t="s">
        <v>77</v>
      </c>
      <c r="C145" t="s">
        <v>35</v>
      </c>
      <c r="D145" t="s">
        <v>6</v>
      </c>
      <c r="E145" t="s">
        <v>5</v>
      </c>
      <c r="F145">
        <v>0</v>
      </c>
    </row>
    <row r="146" spans="1:6" x14ac:dyDescent="0.25">
      <c r="A146" t="s">
        <v>181</v>
      </c>
      <c r="B146" t="s">
        <v>75</v>
      </c>
      <c r="C146" t="s">
        <v>35</v>
      </c>
      <c r="D146" t="s">
        <v>74</v>
      </c>
      <c r="E146" t="s">
        <v>6</v>
      </c>
      <c r="F146">
        <v>0</v>
      </c>
    </row>
    <row r="147" spans="1:6" x14ac:dyDescent="0.25">
      <c r="A147" t="s">
        <v>181</v>
      </c>
      <c r="B147" t="s">
        <v>86</v>
      </c>
      <c r="C147" t="s">
        <v>35</v>
      </c>
      <c r="D147" t="s">
        <v>74</v>
      </c>
      <c r="E147" t="s">
        <v>6</v>
      </c>
      <c r="F147">
        <v>0</v>
      </c>
    </row>
    <row r="148" spans="1:6" x14ac:dyDescent="0.25">
      <c r="A148" t="s">
        <v>181</v>
      </c>
      <c r="B148" t="s">
        <v>85</v>
      </c>
      <c r="C148" t="s">
        <v>35</v>
      </c>
      <c r="D148" t="s">
        <v>74</v>
      </c>
      <c r="E148" t="s">
        <v>6</v>
      </c>
      <c r="F148">
        <v>0</v>
      </c>
    </row>
    <row r="149" spans="1:6" x14ac:dyDescent="0.25">
      <c r="A149" t="s">
        <v>181</v>
      </c>
      <c r="B149" t="s">
        <v>83</v>
      </c>
      <c r="C149" t="s">
        <v>35</v>
      </c>
      <c r="D149" t="s">
        <v>74</v>
      </c>
      <c r="E149" t="s">
        <v>6</v>
      </c>
      <c r="F149">
        <v>0</v>
      </c>
    </row>
    <row r="150" spans="1:6" x14ac:dyDescent="0.25">
      <c r="A150" t="s">
        <v>181</v>
      </c>
      <c r="B150" t="s">
        <v>84</v>
      </c>
      <c r="C150" t="s">
        <v>35</v>
      </c>
      <c r="D150" t="s">
        <v>74</v>
      </c>
      <c r="E150" t="s">
        <v>6</v>
      </c>
      <c r="F150">
        <v>0</v>
      </c>
    </row>
    <row r="151" spans="1:6" x14ac:dyDescent="0.25">
      <c r="A151" t="s">
        <v>181</v>
      </c>
      <c r="B151" t="s">
        <v>82</v>
      </c>
      <c r="C151" t="s">
        <v>35</v>
      </c>
      <c r="D151" t="s">
        <v>74</v>
      </c>
      <c r="E151" t="s">
        <v>6</v>
      </c>
      <c r="F151">
        <v>0</v>
      </c>
    </row>
    <row r="152" spans="1:6" x14ac:dyDescent="0.25">
      <c r="A152" t="s">
        <v>181</v>
      </c>
      <c r="B152" t="s">
        <v>76</v>
      </c>
      <c r="C152" t="s">
        <v>35</v>
      </c>
      <c r="D152" t="s">
        <v>74</v>
      </c>
      <c r="E152" t="s">
        <v>6</v>
      </c>
      <c r="F152">
        <v>0</v>
      </c>
    </row>
    <row r="153" spans="1:6" x14ac:dyDescent="0.25">
      <c r="A153" t="s">
        <v>181</v>
      </c>
      <c r="B153" t="s">
        <v>81</v>
      </c>
      <c r="C153" t="s">
        <v>35</v>
      </c>
      <c r="D153" t="s">
        <v>74</v>
      </c>
      <c r="E153" t="s">
        <v>6</v>
      </c>
      <c r="F153">
        <v>0</v>
      </c>
    </row>
    <row r="154" spans="1:6" x14ac:dyDescent="0.25">
      <c r="A154" t="s">
        <v>181</v>
      </c>
      <c r="B154" t="s">
        <v>80</v>
      </c>
      <c r="C154" t="s">
        <v>35</v>
      </c>
      <c r="D154" t="s">
        <v>74</v>
      </c>
      <c r="E154" t="s">
        <v>6</v>
      </c>
      <c r="F154">
        <v>0</v>
      </c>
    </row>
    <row r="155" spans="1:6" x14ac:dyDescent="0.25">
      <c r="A155" t="s">
        <v>181</v>
      </c>
      <c r="B155" t="s">
        <v>78</v>
      </c>
      <c r="C155" t="s">
        <v>35</v>
      </c>
      <c r="D155" t="s">
        <v>74</v>
      </c>
      <c r="E155" t="s">
        <v>6</v>
      </c>
      <c r="F155">
        <v>0</v>
      </c>
    </row>
    <row r="156" spans="1:6" x14ac:dyDescent="0.25">
      <c r="A156" t="s">
        <v>181</v>
      </c>
      <c r="B156" t="s">
        <v>79</v>
      </c>
      <c r="C156" t="s">
        <v>35</v>
      </c>
      <c r="D156" t="s">
        <v>74</v>
      </c>
      <c r="E156" t="s">
        <v>6</v>
      </c>
      <c r="F156">
        <v>0</v>
      </c>
    </row>
    <row r="157" spans="1:6" x14ac:dyDescent="0.25">
      <c r="A157" t="s">
        <v>181</v>
      </c>
      <c r="B157" t="s">
        <v>77</v>
      </c>
      <c r="C157" t="s">
        <v>35</v>
      </c>
      <c r="D157" t="s">
        <v>74</v>
      </c>
      <c r="E157" t="s">
        <v>6</v>
      </c>
      <c r="F157">
        <v>0</v>
      </c>
    </row>
    <row r="158" spans="1:6" x14ac:dyDescent="0.25">
      <c r="A158" t="s">
        <v>181</v>
      </c>
      <c r="B158" t="s">
        <v>75</v>
      </c>
      <c r="C158" t="s">
        <v>35</v>
      </c>
      <c r="D158" t="s">
        <v>74</v>
      </c>
      <c r="E158" t="s">
        <v>74</v>
      </c>
      <c r="F158">
        <v>0</v>
      </c>
    </row>
    <row r="159" spans="1:6" x14ac:dyDescent="0.25">
      <c r="A159" t="s">
        <v>181</v>
      </c>
      <c r="B159" t="s">
        <v>86</v>
      </c>
      <c r="C159" t="s">
        <v>35</v>
      </c>
      <c r="D159" t="s">
        <v>74</v>
      </c>
      <c r="E159" t="s">
        <v>74</v>
      </c>
      <c r="F159">
        <v>0</v>
      </c>
    </row>
    <row r="160" spans="1:6" x14ac:dyDescent="0.25">
      <c r="A160" t="s">
        <v>181</v>
      </c>
      <c r="B160" t="s">
        <v>85</v>
      </c>
      <c r="C160" t="s">
        <v>35</v>
      </c>
      <c r="D160" t="s">
        <v>74</v>
      </c>
      <c r="E160" t="s">
        <v>74</v>
      </c>
      <c r="F160">
        <v>0</v>
      </c>
    </row>
    <row r="161" spans="1:6" x14ac:dyDescent="0.25">
      <c r="A161" t="s">
        <v>181</v>
      </c>
      <c r="B161" t="s">
        <v>83</v>
      </c>
      <c r="C161" t="s">
        <v>35</v>
      </c>
      <c r="D161" t="s">
        <v>74</v>
      </c>
      <c r="E161" t="s">
        <v>74</v>
      </c>
      <c r="F161">
        <v>0</v>
      </c>
    </row>
    <row r="162" spans="1:6" x14ac:dyDescent="0.25">
      <c r="A162" t="s">
        <v>181</v>
      </c>
      <c r="B162" t="s">
        <v>84</v>
      </c>
      <c r="C162" t="s">
        <v>35</v>
      </c>
      <c r="D162" t="s">
        <v>74</v>
      </c>
      <c r="E162" t="s">
        <v>74</v>
      </c>
      <c r="F162">
        <v>0</v>
      </c>
    </row>
    <row r="163" spans="1:6" x14ac:dyDescent="0.25">
      <c r="A163" t="s">
        <v>181</v>
      </c>
      <c r="B163" t="s">
        <v>82</v>
      </c>
      <c r="C163" t="s">
        <v>35</v>
      </c>
      <c r="D163" t="s">
        <v>74</v>
      </c>
      <c r="E163" t="s">
        <v>74</v>
      </c>
      <c r="F163">
        <v>0</v>
      </c>
    </row>
    <row r="164" spans="1:6" x14ac:dyDescent="0.25">
      <c r="A164" t="s">
        <v>181</v>
      </c>
      <c r="B164" t="s">
        <v>76</v>
      </c>
      <c r="C164" t="s">
        <v>35</v>
      </c>
      <c r="D164" t="s">
        <v>74</v>
      </c>
      <c r="E164" t="s">
        <v>74</v>
      </c>
      <c r="F164">
        <v>0</v>
      </c>
    </row>
    <row r="165" spans="1:6" x14ac:dyDescent="0.25">
      <c r="A165" t="s">
        <v>181</v>
      </c>
      <c r="B165" t="s">
        <v>81</v>
      </c>
      <c r="C165" t="s">
        <v>35</v>
      </c>
      <c r="D165" t="s">
        <v>74</v>
      </c>
      <c r="E165" t="s">
        <v>74</v>
      </c>
      <c r="F165">
        <v>0</v>
      </c>
    </row>
    <row r="166" spans="1:6" x14ac:dyDescent="0.25">
      <c r="A166" t="s">
        <v>181</v>
      </c>
      <c r="B166" t="s">
        <v>80</v>
      </c>
      <c r="C166" t="s">
        <v>35</v>
      </c>
      <c r="D166" t="s">
        <v>74</v>
      </c>
      <c r="E166" t="s">
        <v>74</v>
      </c>
      <c r="F166">
        <v>0</v>
      </c>
    </row>
    <row r="167" spans="1:6" x14ac:dyDescent="0.25">
      <c r="A167" t="s">
        <v>181</v>
      </c>
      <c r="B167" t="s">
        <v>78</v>
      </c>
      <c r="C167" t="s">
        <v>35</v>
      </c>
      <c r="D167" t="s">
        <v>74</v>
      </c>
      <c r="E167" t="s">
        <v>74</v>
      </c>
      <c r="F167">
        <v>0</v>
      </c>
    </row>
    <row r="168" spans="1:6" x14ac:dyDescent="0.25">
      <c r="A168" t="s">
        <v>181</v>
      </c>
      <c r="B168" t="s">
        <v>79</v>
      </c>
      <c r="C168" t="s">
        <v>35</v>
      </c>
      <c r="D168" t="s">
        <v>74</v>
      </c>
      <c r="E168" t="s">
        <v>74</v>
      </c>
      <c r="F168">
        <v>0</v>
      </c>
    </row>
    <row r="169" spans="1:6" x14ac:dyDescent="0.25">
      <c r="A169" t="s">
        <v>181</v>
      </c>
      <c r="B169" t="s">
        <v>77</v>
      </c>
      <c r="C169" t="s">
        <v>35</v>
      </c>
      <c r="D169" t="s">
        <v>74</v>
      </c>
      <c r="E169" t="s">
        <v>74</v>
      </c>
      <c r="F169">
        <v>0</v>
      </c>
    </row>
    <row r="170" spans="1:6" x14ac:dyDescent="0.25">
      <c r="A170" t="s">
        <v>181</v>
      </c>
      <c r="B170" t="s">
        <v>75</v>
      </c>
      <c r="C170" t="s">
        <v>35</v>
      </c>
      <c r="D170" t="s">
        <v>74</v>
      </c>
      <c r="E170" t="s">
        <v>5</v>
      </c>
      <c r="F170">
        <v>0</v>
      </c>
    </row>
    <row r="171" spans="1:6" x14ac:dyDescent="0.25">
      <c r="A171" t="s">
        <v>181</v>
      </c>
      <c r="B171" t="s">
        <v>86</v>
      </c>
      <c r="C171" t="s">
        <v>35</v>
      </c>
      <c r="D171" t="s">
        <v>74</v>
      </c>
      <c r="E171" t="s">
        <v>5</v>
      </c>
      <c r="F171">
        <v>0</v>
      </c>
    </row>
    <row r="172" spans="1:6" x14ac:dyDescent="0.25">
      <c r="A172" t="s">
        <v>181</v>
      </c>
      <c r="B172" t="s">
        <v>85</v>
      </c>
      <c r="C172" t="s">
        <v>35</v>
      </c>
      <c r="D172" t="s">
        <v>74</v>
      </c>
      <c r="E172" t="s">
        <v>5</v>
      </c>
      <c r="F172">
        <v>0</v>
      </c>
    </row>
    <row r="173" spans="1:6" x14ac:dyDescent="0.25">
      <c r="A173" t="s">
        <v>181</v>
      </c>
      <c r="B173" t="s">
        <v>83</v>
      </c>
      <c r="C173" t="s">
        <v>35</v>
      </c>
      <c r="D173" t="s">
        <v>74</v>
      </c>
      <c r="E173" t="s">
        <v>5</v>
      </c>
      <c r="F173">
        <v>0</v>
      </c>
    </row>
    <row r="174" spans="1:6" x14ac:dyDescent="0.25">
      <c r="A174" t="s">
        <v>181</v>
      </c>
      <c r="B174" t="s">
        <v>84</v>
      </c>
      <c r="C174" t="s">
        <v>35</v>
      </c>
      <c r="D174" t="s">
        <v>74</v>
      </c>
      <c r="E174" t="s">
        <v>5</v>
      </c>
      <c r="F174">
        <v>0</v>
      </c>
    </row>
    <row r="175" spans="1:6" x14ac:dyDescent="0.25">
      <c r="A175" t="s">
        <v>181</v>
      </c>
      <c r="B175" t="s">
        <v>82</v>
      </c>
      <c r="C175" t="s">
        <v>35</v>
      </c>
      <c r="D175" t="s">
        <v>74</v>
      </c>
      <c r="E175" t="s">
        <v>5</v>
      </c>
      <c r="F175">
        <v>0</v>
      </c>
    </row>
    <row r="176" spans="1:6" x14ac:dyDescent="0.25">
      <c r="A176" t="s">
        <v>181</v>
      </c>
      <c r="B176" t="s">
        <v>76</v>
      </c>
      <c r="C176" t="s">
        <v>35</v>
      </c>
      <c r="D176" t="s">
        <v>74</v>
      </c>
      <c r="E176" t="s">
        <v>5</v>
      </c>
      <c r="F176">
        <v>0</v>
      </c>
    </row>
    <row r="177" spans="1:6" x14ac:dyDescent="0.25">
      <c r="A177" t="s">
        <v>181</v>
      </c>
      <c r="B177" t="s">
        <v>81</v>
      </c>
      <c r="C177" t="s">
        <v>35</v>
      </c>
      <c r="D177" t="s">
        <v>74</v>
      </c>
      <c r="E177" t="s">
        <v>5</v>
      </c>
      <c r="F177">
        <v>0</v>
      </c>
    </row>
    <row r="178" spans="1:6" x14ac:dyDescent="0.25">
      <c r="A178" t="s">
        <v>181</v>
      </c>
      <c r="B178" t="s">
        <v>80</v>
      </c>
      <c r="C178" t="s">
        <v>35</v>
      </c>
      <c r="D178" t="s">
        <v>74</v>
      </c>
      <c r="E178" t="s">
        <v>5</v>
      </c>
      <c r="F178">
        <v>0</v>
      </c>
    </row>
    <row r="179" spans="1:6" x14ac:dyDescent="0.25">
      <c r="A179" t="s">
        <v>181</v>
      </c>
      <c r="B179" t="s">
        <v>78</v>
      </c>
      <c r="C179" t="s">
        <v>35</v>
      </c>
      <c r="D179" t="s">
        <v>74</v>
      </c>
      <c r="E179" t="s">
        <v>5</v>
      </c>
      <c r="F179">
        <v>0</v>
      </c>
    </row>
    <row r="180" spans="1:6" x14ac:dyDescent="0.25">
      <c r="A180" t="s">
        <v>181</v>
      </c>
      <c r="B180" t="s">
        <v>79</v>
      </c>
      <c r="C180" t="s">
        <v>35</v>
      </c>
      <c r="D180" t="s">
        <v>74</v>
      </c>
      <c r="E180" t="s">
        <v>5</v>
      </c>
      <c r="F180">
        <v>0</v>
      </c>
    </row>
    <row r="181" spans="1:6" x14ac:dyDescent="0.25">
      <c r="A181" t="s">
        <v>181</v>
      </c>
      <c r="B181" t="s">
        <v>77</v>
      </c>
      <c r="C181" t="s">
        <v>35</v>
      </c>
      <c r="D181" t="s">
        <v>74</v>
      </c>
      <c r="E181" t="s">
        <v>5</v>
      </c>
      <c r="F181">
        <v>0</v>
      </c>
    </row>
    <row r="182" spans="1:6" x14ac:dyDescent="0.25">
      <c r="A182" t="s">
        <v>181</v>
      </c>
      <c r="B182" t="s">
        <v>75</v>
      </c>
      <c r="C182" t="s">
        <v>35</v>
      </c>
      <c r="D182" t="s">
        <v>5</v>
      </c>
      <c r="E182" t="s">
        <v>6</v>
      </c>
      <c r="F182">
        <v>0</v>
      </c>
    </row>
    <row r="183" spans="1:6" x14ac:dyDescent="0.25">
      <c r="A183" t="s">
        <v>181</v>
      </c>
      <c r="B183" t="s">
        <v>86</v>
      </c>
      <c r="C183" t="s">
        <v>35</v>
      </c>
      <c r="D183" t="s">
        <v>5</v>
      </c>
      <c r="E183" t="s">
        <v>6</v>
      </c>
      <c r="F183">
        <v>0</v>
      </c>
    </row>
    <row r="184" spans="1:6" x14ac:dyDescent="0.25">
      <c r="A184" t="s">
        <v>181</v>
      </c>
      <c r="B184" t="s">
        <v>85</v>
      </c>
      <c r="C184" t="s">
        <v>35</v>
      </c>
      <c r="D184" t="s">
        <v>5</v>
      </c>
      <c r="E184" t="s">
        <v>6</v>
      </c>
      <c r="F184">
        <v>0</v>
      </c>
    </row>
    <row r="185" spans="1:6" x14ac:dyDescent="0.25">
      <c r="A185" t="s">
        <v>181</v>
      </c>
      <c r="B185" t="s">
        <v>83</v>
      </c>
      <c r="C185" t="s">
        <v>35</v>
      </c>
      <c r="D185" t="s">
        <v>5</v>
      </c>
      <c r="E185" t="s">
        <v>6</v>
      </c>
      <c r="F185">
        <v>0</v>
      </c>
    </row>
    <row r="186" spans="1:6" x14ac:dyDescent="0.25">
      <c r="A186" t="s">
        <v>181</v>
      </c>
      <c r="B186" t="s">
        <v>84</v>
      </c>
      <c r="C186" t="s">
        <v>35</v>
      </c>
      <c r="D186" t="s">
        <v>5</v>
      </c>
      <c r="E186" t="s">
        <v>6</v>
      </c>
      <c r="F186">
        <v>0</v>
      </c>
    </row>
    <row r="187" spans="1:6" x14ac:dyDescent="0.25">
      <c r="A187" t="s">
        <v>181</v>
      </c>
      <c r="B187" t="s">
        <v>82</v>
      </c>
      <c r="C187" t="s">
        <v>35</v>
      </c>
      <c r="D187" t="s">
        <v>5</v>
      </c>
      <c r="E187" t="s">
        <v>6</v>
      </c>
      <c r="F187">
        <v>0</v>
      </c>
    </row>
    <row r="188" spans="1:6" x14ac:dyDescent="0.25">
      <c r="A188" t="s">
        <v>181</v>
      </c>
      <c r="B188" t="s">
        <v>76</v>
      </c>
      <c r="C188" t="s">
        <v>35</v>
      </c>
      <c r="D188" t="s">
        <v>5</v>
      </c>
      <c r="E188" t="s">
        <v>6</v>
      </c>
      <c r="F188">
        <v>0</v>
      </c>
    </row>
    <row r="189" spans="1:6" x14ac:dyDescent="0.25">
      <c r="A189" t="s">
        <v>181</v>
      </c>
      <c r="B189" t="s">
        <v>81</v>
      </c>
      <c r="C189" t="s">
        <v>35</v>
      </c>
      <c r="D189" t="s">
        <v>5</v>
      </c>
      <c r="E189" t="s">
        <v>6</v>
      </c>
      <c r="F189">
        <v>0</v>
      </c>
    </row>
    <row r="190" spans="1:6" x14ac:dyDescent="0.25">
      <c r="A190" t="s">
        <v>181</v>
      </c>
      <c r="B190" t="s">
        <v>80</v>
      </c>
      <c r="C190" t="s">
        <v>35</v>
      </c>
      <c r="D190" t="s">
        <v>5</v>
      </c>
      <c r="E190" t="s">
        <v>6</v>
      </c>
      <c r="F190">
        <v>0</v>
      </c>
    </row>
    <row r="191" spans="1:6" x14ac:dyDescent="0.25">
      <c r="A191" t="s">
        <v>181</v>
      </c>
      <c r="B191" t="s">
        <v>78</v>
      </c>
      <c r="C191" t="s">
        <v>35</v>
      </c>
      <c r="D191" t="s">
        <v>5</v>
      </c>
      <c r="E191" t="s">
        <v>6</v>
      </c>
      <c r="F191">
        <v>0</v>
      </c>
    </row>
    <row r="192" spans="1:6" x14ac:dyDescent="0.25">
      <c r="A192" t="s">
        <v>181</v>
      </c>
      <c r="B192" t="s">
        <v>79</v>
      </c>
      <c r="C192" t="s">
        <v>35</v>
      </c>
      <c r="D192" t="s">
        <v>5</v>
      </c>
      <c r="E192" t="s">
        <v>6</v>
      </c>
      <c r="F192">
        <v>0</v>
      </c>
    </row>
    <row r="193" spans="1:6" x14ac:dyDescent="0.25">
      <c r="A193" t="s">
        <v>181</v>
      </c>
      <c r="B193" t="s">
        <v>77</v>
      </c>
      <c r="C193" t="s">
        <v>35</v>
      </c>
      <c r="D193" t="s">
        <v>5</v>
      </c>
      <c r="E193" t="s">
        <v>6</v>
      </c>
      <c r="F193">
        <v>0</v>
      </c>
    </row>
    <row r="194" spans="1:6" x14ac:dyDescent="0.25">
      <c r="A194" t="s">
        <v>181</v>
      </c>
      <c r="B194" t="s">
        <v>75</v>
      </c>
      <c r="C194" t="s">
        <v>35</v>
      </c>
      <c r="D194" t="s">
        <v>5</v>
      </c>
      <c r="E194" t="s">
        <v>74</v>
      </c>
      <c r="F194">
        <v>0</v>
      </c>
    </row>
    <row r="195" spans="1:6" x14ac:dyDescent="0.25">
      <c r="A195" t="s">
        <v>181</v>
      </c>
      <c r="B195" t="s">
        <v>86</v>
      </c>
      <c r="C195" t="s">
        <v>35</v>
      </c>
      <c r="D195" t="s">
        <v>5</v>
      </c>
      <c r="E195" t="s">
        <v>74</v>
      </c>
      <c r="F195">
        <v>0</v>
      </c>
    </row>
    <row r="196" spans="1:6" x14ac:dyDescent="0.25">
      <c r="A196" t="s">
        <v>181</v>
      </c>
      <c r="B196" t="s">
        <v>85</v>
      </c>
      <c r="C196" t="s">
        <v>35</v>
      </c>
      <c r="D196" t="s">
        <v>5</v>
      </c>
      <c r="E196" t="s">
        <v>74</v>
      </c>
      <c r="F196">
        <v>0</v>
      </c>
    </row>
    <row r="197" spans="1:6" x14ac:dyDescent="0.25">
      <c r="A197" t="s">
        <v>181</v>
      </c>
      <c r="B197" t="s">
        <v>83</v>
      </c>
      <c r="C197" t="s">
        <v>35</v>
      </c>
      <c r="D197" t="s">
        <v>5</v>
      </c>
      <c r="E197" t="s">
        <v>74</v>
      </c>
      <c r="F197">
        <v>0</v>
      </c>
    </row>
    <row r="198" spans="1:6" x14ac:dyDescent="0.25">
      <c r="A198" t="s">
        <v>181</v>
      </c>
      <c r="B198" t="s">
        <v>84</v>
      </c>
      <c r="C198" t="s">
        <v>35</v>
      </c>
      <c r="D198" t="s">
        <v>5</v>
      </c>
      <c r="E198" t="s">
        <v>74</v>
      </c>
      <c r="F198">
        <v>0</v>
      </c>
    </row>
    <row r="199" spans="1:6" x14ac:dyDescent="0.25">
      <c r="A199" t="s">
        <v>181</v>
      </c>
      <c r="B199" t="s">
        <v>82</v>
      </c>
      <c r="C199" t="s">
        <v>35</v>
      </c>
      <c r="D199" t="s">
        <v>5</v>
      </c>
      <c r="E199" t="s">
        <v>74</v>
      </c>
      <c r="F199">
        <v>0</v>
      </c>
    </row>
    <row r="200" spans="1:6" x14ac:dyDescent="0.25">
      <c r="A200" t="s">
        <v>181</v>
      </c>
      <c r="B200" t="s">
        <v>76</v>
      </c>
      <c r="C200" t="s">
        <v>35</v>
      </c>
      <c r="D200" t="s">
        <v>5</v>
      </c>
      <c r="E200" t="s">
        <v>74</v>
      </c>
      <c r="F200">
        <v>0</v>
      </c>
    </row>
    <row r="201" spans="1:6" x14ac:dyDescent="0.25">
      <c r="A201" t="s">
        <v>181</v>
      </c>
      <c r="B201" t="s">
        <v>81</v>
      </c>
      <c r="C201" t="s">
        <v>35</v>
      </c>
      <c r="D201" t="s">
        <v>5</v>
      </c>
      <c r="E201" t="s">
        <v>74</v>
      </c>
      <c r="F201">
        <v>0</v>
      </c>
    </row>
    <row r="202" spans="1:6" x14ac:dyDescent="0.25">
      <c r="A202" t="s">
        <v>181</v>
      </c>
      <c r="B202" t="s">
        <v>80</v>
      </c>
      <c r="C202" t="s">
        <v>35</v>
      </c>
      <c r="D202" t="s">
        <v>5</v>
      </c>
      <c r="E202" t="s">
        <v>74</v>
      </c>
      <c r="F202">
        <v>0</v>
      </c>
    </row>
    <row r="203" spans="1:6" x14ac:dyDescent="0.25">
      <c r="A203" t="s">
        <v>181</v>
      </c>
      <c r="B203" t="s">
        <v>78</v>
      </c>
      <c r="C203" t="s">
        <v>35</v>
      </c>
      <c r="D203" t="s">
        <v>5</v>
      </c>
      <c r="E203" t="s">
        <v>74</v>
      </c>
      <c r="F203">
        <v>0</v>
      </c>
    </row>
    <row r="204" spans="1:6" x14ac:dyDescent="0.25">
      <c r="A204" t="s">
        <v>181</v>
      </c>
      <c r="B204" t="s">
        <v>79</v>
      </c>
      <c r="C204" t="s">
        <v>35</v>
      </c>
      <c r="D204" t="s">
        <v>5</v>
      </c>
      <c r="E204" t="s">
        <v>74</v>
      </c>
      <c r="F204">
        <v>0</v>
      </c>
    </row>
    <row r="205" spans="1:6" x14ac:dyDescent="0.25">
      <c r="A205" t="s">
        <v>181</v>
      </c>
      <c r="B205" t="s">
        <v>77</v>
      </c>
      <c r="C205" t="s">
        <v>35</v>
      </c>
      <c r="D205" t="s">
        <v>5</v>
      </c>
      <c r="E205" t="s">
        <v>74</v>
      </c>
      <c r="F205">
        <v>0</v>
      </c>
    </row>
    <row r="206" spans="1:6" x14ac:dyDescent="0.25">
      <c r="A206" t="s">
        <v>181</v>
      </c>
      <c r="B206" t="s">
        <v>75</v>
      </c>
      <c r="C206" t="s">
        <v>35</v>
      </c>
      <c r="D206" t="s">
        <v>5</v>
      </c>
      <c r="E206" t="s">
        <v>5</v>
      </c>
      <c r="F206">
        <v>0</v>
      </c>
    </row>
    <row r="207" spans="1:6" x14ac:dyDescent="0.25">
      <c r="A207" t="s">
        <v>181</v>
      </c>
      <c r="B207" t="s">
        <v>86</v>
      </c>
      <c r="C207" t="s">
        <v>35</v>
      </c>
      <c r="D207" t="s">
        <v>5</v>
      </c>
      <c r="E207" t="s">
        <v>5</v>
      </c>
      <c r="F207">
        <v>0</v>
      </c>
    </row>
    <row r="208" spans="1:6" x14ac:dyDescent="0.25">
      <c r="A208" t="s">
        <v>181</v>
      </c>
      <c r="B208" t="s">
        <v>85</v>
      </c>
      <c r="C208" t="s">
        <v>35</v>
      </c>
      <c r="D208" t="s">
        <v>5</v>
      </c>
      <c r="E208" t="s">
        <v>5</v>
      </c>
      <c r="F208">
        <v>0</v>
      </c>
    </row>
    <row r="209" spans="1:6" x14ac:dyDescent="0.25">
      <c r="A209" t="s">
        <v>181</v>
      </c>
      <c r="B209" t="s">
        <v>83</v>
      </c>
      <c r="C209" t="s">
        <v>35</v>
      </c>
      <c r="D209" t="s">
        <v>5</v>
      </c>
      <c r="E209" t="s">
        <v>5</v>
      </c>
      <c r="F209">
        <v>0</v>
      </c>
    </row>
    <row r="210" spans="1:6" x14ac:dyDescent="0.25">
      <c r="A210" t="s">
        <v>181</v>
      </c>
      <c r="B210" t="s">
        <v>84</v>
      </c>
      <c r="C210" t="s">
        <v>35</v>
      </c>
      <c r="D210" t="s">
        <v>5</v>
      </c>
      <c r="E210" t="s">
        <v>5</v>
      </c>
      <c r="F210">
        <v>0</v>
      </c>
    </row>
    <row r="211" spans="1:6" x14ac:dyDescent="0.25">
      <c r="A211" t="s">
        <v>181</v>
      </c>
      <c r="B211" t="s">
        <v>82</v>
      </c>
      <c r="C211" t="s">
        <v>35</v>
      </c>
      <c r="D211" t="s">
        <v>5</v>
      </c>
      <c r="E211" t="s">
        <v>5</v>
      </c>
      <c r="F211">
        <v>0</v>
      </c>
    </row>
    <row r="212" spans="1:6" x14ac:dyDescent="0.25">
      <c r="A212" t="s">
        <v>181</v>
      </c>
      <c r="B212" t="s">
        <v>76</v>
      </c>
      <c r="C212" t="s">
        <v>35</v>
      </c>
      <c r="D212" t="s">
        <v>5</v>
      </c>
      <c r="E212" t="s">
        <v>5</v>
      </c>
      <c r="F212">
        <v>0</v>
      </c>
    </row>
    <row r="213" spans="1:6" x14ac:dyDescent="0.25">
      <c r="A213" t="s">
        <v>181</v>
      </c>
      <c r="B213" t="s">
        <v>81</v>
      </c>
      <c r="C213" t="s">
        <v>35</v>
      </c>
      <c r="D213" t="s">
        <v>5</v>
      </c>
      <c r="E213" t="s">
        <v>5</v>
      </c>
      <c r="F213">
        <v>0</v>
      </c>
    </row>
    <row r="214" spans="1:6" x14ac:dyDescent="0.25">
      <c r="A214" t="s">
        <v>181</v>
      </c>
      <c r="B214" t="s">
        <v>80</v>
      </c>
      <c r="C214" t="s">
        <v>35</v>
      </c>
      <c r="D214" t="s">
        <v>5</v>
      </c>
      <c r="E214" t="s">
        <v>5</v>
      </c>
      <c r="F214">
        <v>0</v>
      </c>
    </row>
    <row r="215" spans="1:6" x14ac:dyDescent="0.25">
      <c r="A215" t="s">
        <v>181</v>
      </c>
      <c r="B215" t="s">
        <v>78</v>
      </c>
      <c r="C215" t="s">
        <v>35</v>
      </c>
      <c r="D215" t="s">
        <v>5</v>
      </c>
      <c r="E215" t="s">
        <v>5</v>
      </c>
      <c r="F215">
        <v>0</v>
      </c>
    </row>
    <row r="216" spans="1:6" x14ac:dyDescent="0.25">
      <c r="A216" t="s">
        <v>181</v>
      </c>
      <c r="B216" t="s">
        <v>79</v>
      </c>
      <c r="C216" t="s">
        <v>35</v>
      </c>
      <c r="D216" t="s">
        <v>5</v>
      </c>
      <c r="E216" t="s">
        <v>5</v>
      </c>
      <c r="F216">
        <v>0</v>
      </c>
    </row>
    <row r="217" spans="1:6" x14ac:dyDescent="0.25">
      <c r="A217" t="s">
        <v>181</v>
      </c>
      <c r="B217" t="s">
        <v>77</v>
      </c>
      <c r="C217" t="s">
        <v>35</v>
      </c>
      <c r="D217" t="s">
        <v>5</v>
      </c>
      <c r="E217" t="s">
        <v>5</v>
      </c>
      <c r="F217">
        <v>0</v>
      </c>
    </row>
    <row r="218" spans="1:6" x14ac:dyDescent="0.25">
      <c r="A218" t="s">
        <v>187</v>
      </c>
      <c r="B218" t="s">
        <v>75</v>
      </c>
      <c r="C218" t="s">
        <v>35</v>
      </c>
      <c r="D218" t="s">
        <v>6</v>
      </c>
      <c r="E218" t="s">
        <v>6</v>
      </c>
      <c r="F218" s="20">
        <v>2.4</v>
      </c>
    </row>
    <row r="219" spans="1:6" x14ac:dyDescent="0.25">
      <c r="A219" t="s">
        <v>187</v>
      </c>
      <c r="B219" t="s">
        <v>86</v>
      </c>
      <c r="C219" t="s">
        <v>35</v>
      </c>
      <c r="D219" t="s">
        <v>6</v>
      </c>
      <c r="E219" t="s">
        <v>6</v>
      </c>
      <c r="F219" s="20">
        <v>0.6</v>
      </c>
    </row>
    <row r="220" spans="1:6" x14ac:dyDescent="0.25">
      <c r="A220" t="s">
        <v>187</v>
      </c>
      <c r="B220" t="s">
        <v>85</v>
      </c>
      <c r="C220" t="s">
        <v>35</v>
      </c>
      <c r="D220" t="s">
        <v>6</v>
      </c>
      <c r="E220" t="s">
        <v>6</v>
      </c>
      <c r="F220" s="20">
        <v>0.6</v>
      </c>
    </row>
    <row r="221" spans="1:6" x14ac:dyDescent="0.25">
      <c r="A221" t="s">
        <v>187</v>
      </c>
      <c r="B221" t="s">
        <v>83</v>
      </c>
      <c r="C221" t="s">
        <v>35</v>
      </c>
      <c r="D221" t="s">
        <v>6</v>
      </c>
      <c r="E221" t="s">
        <v>6</v>
      </c>
      <c r="F221" s="20">
        <v>0.12</v>
      </c>
    </row>
    <row r="222" spans="1:6" x14ac:dyDescent="0.25">
      <c r="A222" t="s">
        <v>187</v>
      </c>
      <c r="B222" t="s">
        <v>84</v>
      </c>
      <c r="C222" t="s">
        <v>35</v>
      </c>
      <c r="D222" t="s">
        <v>6</v>
      </c>
      <c r="E222" t="s">
        <v>6</v>
      </c>
      <c r="F222" s="20">
        <v>0.96</v>
      </c>
    </row>
    <row r="223" spans="1:6" x14ac:dyDescent="0.25">
      <c r="A223" t="s">
        <v>187</v>
      </c>
      <c r="B223" t="s">
        <v>82</v>
      </c>
      <c r="C223" t="s">
        <v>35</v>
      </c>
      <c r="D223" t="s">
        <v>6</v>
      </c>
      <c r="E223" t="s">
        <v>6</v>
      </c>
      <c r="F223" s="20">
        <v>0</v>
      </c>
    </row>
    <row r="224" spans="1:6" x14ac:dyDescent="0.25">
      <c r="A224" t="s">
        <v>187</v>
      </c>
      <c r="B224" t="s">
        <v>76</v>
      </c>
      <c r="C224" t="s">
        <v>35</v>
      </c>
      <c r="D224" t="s">
        <v>6</v>
      </c>
      <c r="E224" t="s">
        <v>6</v>
      </c>
      <c r="F224">
        <v>0</v>
      </c>
    </row>
    <row r="225" spans="1:6" x14ac:dyDescent="0.25">
      <c r="A225" t="s">
        <v>187</v>
      </c>
      <c r="B225" t="s">
        <v>81</v>
      </c>
      <c r="C225" t="s">
        <v>35</v>
      </c>
      <c r="D225" t="s">
        <v>6</v>
      </c>
      <c r="E225" t="s">
        <v>6</v>
      </c>
      <c r="F225">
        <v>0</v>
      </c>
    </row>
    <row r="226" spans="1:6" x14ac:dyDescent="0.25">
      <c r="A226" t="s">
        <v>187</v>
      </c>
      <c r="B226" t="s">
        <v>80</v>
      </c>
      <c r="C226" t="s">
        <v>35</v>
      </c>
      <c r="D226" t="s">
        <v>6</v>
      </c>
      <c r="E226" t="s">
        <v>6</v>
      </c>
      <c r="F226">
        <v>0</v>
      </c>
    </row>
    <row r="227" spans="1:6" x14ac:dyDescent="0.25">
      <c r="A227" t="s">
        <v>187</v>
      </c>
      <c r="B227" t="s">
        <v>78</v>
      </c>
      <c r="C227" t="s">
        <v>35</v>
      </c>
      <c r="D227" t="s">
        <v>6</v>
      </c>
      <c r="E227" t="s">
        <v>6</v>
      </c>
      <c r="F227">
        <v>0</v>
      </c>
    </row>
    <row r="228" spans="1:6" x14ac:dyDescent="0.25">
      <c r="A228" t="s">
        <v>187</v>
      </c>
      <c r="B228" t="s">
        <v>79</v>
      </c>
      <c r="C228" t="s">
        <v>35</v>
      </c>
      <c r="D228" t="s">
        <v>6</v>
      </c>
      <c r="E228" t="s">
        <v>6</v>
      </c>
      <c r="F228">
        <v>0</v>
      </c>
    </row>
    <row r="229" spans="1:6" x14ac:dyDescent="0.25">
      <c r="A229" t="s">
        <v>187</v>
      </c>
      <c r="B229" t="s">
        <v>77</v>
      </c>
      <c r="C229" t="s">
        <v>35</v>
      </c>
      <c r="D229" t="s">
        <v>6</v>
      </c>
      <c r="E229" t="s">
        <v>6</v>
      </c>
      <c r="F229">
        <v>0</v>
      </c>
    </row>
    <row r="230" spans="1:6" x14ac:dyDescent="0.25">
      <c r="A230" t="s">
        <v>187</v>
      </c>
      <c r="B230" t="s">
        <v>75</v>
      </c>
      <c r="C230" t="s">
        <v>35</v>
      </c>
      <c r="D230" t="s">
        <v>6</v>
      </c>
      <c r="E230" t="s">
        <v>74</v>
      </c>
      <c r="F230">
        <v>0</v>
      </c>
    </row>
    <row r="231" spans="1:6" x14ac:dyDescent="0.25">
      <c r="A231" t="s">
        <v>187</v>
      </c>
      <c r="B231" t="s">
        <v>86</v>
      </c>
      <c r="C231" t="s">
        <v>35</v>
      </c>
      <c r="D231" t="s">
        <v>6</v>
      </c>
      <c r="E231" t="s">
        <v>74</v>
      </c>
      <c r="F231">
        <v>0</v>
      </c>
    </row>
    <row r="232" spans="1:6" x14ac:dyDescent="0.25">
      <c r="A232" t="s">
        <v>187</v>
      </c>
      <c r="B232" t="s">
        <v>85</v>
      </c>
      <c r="C232" t="s">
        <v>35</v>
      </c>
      <c r="D232" t="s">
        <v>6</v>
      </c>
      <c r="E232" t="s">
        <v>74</v>
      </c>
      <c r="F232">
        <v>0</v>
      </c>
    </row>
    <row r="233" spans="1:6" x14ac:dyDescent="0.25">
      <c r="A233" t="s">
        <v>187</v>
      </c>
      <c r="B233" t="s">
        <v>83</v>
      </c>
      <c r="C233" t="s">
        <v>35</v>
      </c>
      <c r="D233" t="s">
        <v>6</v>
      </c>
      <c r="E233" t="s">
        <v>74</v>
      </c>
      <c r="F233">
        <v>0</v>
      </c>
    </row>
    <row r="234" spans="1:6" x14ac:dyDescent="0.25">
      <c r="A234" t="s">
        <v>187</v>
      </c>
      <c r="B234" t="s">
        <v>84</v>
      </c>
      <c r="C234" t="s">
        <v>35</v>
      </c>
      <c r="D234" t="s">
        <v>6</v>
      </c>
      <c r="E234" t="s">
        <v>74</v>
      </c>
      <c r="F234">
        <v>0</v>
      </c>
    </row>
    <row r="235" spans="1:6" x14ac:dyDescent="0.25">
      <c r="A235" t="s">
        <v>187</v>
      </c>
      <c r="B235" t="s">
        <v>82</v>
      </c>
      <c r="C235" t="s">
        <v>35</v>
      </c>
      <c r="D235" t="s">
        <v>6</v>
      </c>
      <c r="E235" t="s">
        <v>74</v>
      </c>
      <c r="F235">
        <v>0</v>
      </c>
    </row>
    <row r="236" spans="1:6" x14ac:dyDescent="0.25">
      <c r="A236" t="s">
        <v>187</v>
      </c>
      <c r="B236" t="s">
        <v>76</v>
      </c>
      <c r="C236" t="s">
        <v>35</v>
      </c>
      <c r="D236" t="s">
        <v>6</v>
      </c>
      <c r="E236" t="s">
        <v>74</v>
      </c>
      <c r="F236">
        <v>0</v>
      </c>
    </row>
    <row r="237" spans="1:6" x14ac:dyDescent="0.25">
      <c r="A237" t="s">
        <v>187</v>
      </c>
      <c r="B237" t="s">
        <v>81</v>
      </c>
      <c r="C237" t="s">
        <v>35</v>
      </c>
      <c r="D237" t="s">
        <v>6</v>
      </c>
      <c r="E237" t="s">
        <v>74</v>
      </c>
      <c r="F237">
        <v>0</v>
      </c>
    </row>
    <row r="238" spans="1:6" x14ac:dyDescent="0.25">
      <c r="A238" t="s">
        <v>187</v>
      </c>
      <c r="B238" t="s">
        <v>80</v>
      </c>
      <c r="C238" t="s">
        <v>35</v>
      </c>
      <c r="D238" t="s">
        <v>6</v>
      </c>
      <c r="E238" t="s">
        <v>74</v>
      </c>
      <c r="F238">
        <v>0</v>
      </c>
    </row>
    <row r="239" spans="1:6" x14ac:dyDescent="0.25">
      <c r="A239" t="s">
        <v>187</v>
      </c>
      <c r="B239" t="s">
        <v>78</v>
      </c>
      <c r="C239" t="s">
        <v>35</v>
      </c>
      <c r="D239" t="s">
        <v>6</v>
      </c>
      <c r="E239" t="s">
        <v>74</v>
      </c>
      <c r="F239">
        <v>0</v>
      </c>
    </row>
    <row r="240" spans="1:6" x14ac:dyDescent="0.25">
      <c r="A240" t="s">
        <v>187</v>
      </c>
      <c r="B240" t="s">
        <v>79</v>
      </c>
      <c r="C240" t="s">
        <v>35</v>
      </c>
      <c r="D240" t="s">
        <v>6</v>
      </c>
      <c r="E240" t="s">
        <v>74</v>
      </c>
      <c r="F240">
        <v>0</v>
      </c>
    </row>
    <row r="241" spans="1:6" x14ac:dyDescent="0.25">
      <c r="A241" t="s">
        <v>187</v>
      </c>
      <c r="B241" t="s">
        <v>77</v>
      </c>
      <c r="C241" t="s">
        <v>35</v>
      </c>
      <c r="D241" t="s">
        <v>6</v>
      </c>
      <c r="E241" t="s">
        <v>74</v>
      </c>
      <c r="F241">
        <v>0</v>
      </c>
    </row>
    <row r="242" spans="1:6" x14ac:dyDescent="0.25">
      <c r="A242" t="s">
        <v>187</v>
      </c>
      <c r="B242" t="s">
        <v>75</v>
      </c>
      <c r="C242" t="s">
        <v>35</v>
      </c>
      <c r="D242" t="s">
        <v>6</v>
      </c>
      <c r="E242" t="s">
        <v>5</v>
      </c>
      <c r="F242">
        <v>0</v>
      </c>
    </row>
    <row r="243" spans="1:6" x14ac:dyDescent="0.25">
      <c r="A243" t="s">
        <v>187</v>
      </c>
      <c r="B243" t="s">
        <v>86</v>
      </c>
      <c r="C243" t="s">
        <v>35</v>
      </c>
      <c r="D243" t="s">
        <v>6</v>
      </c>
      <c r="E243" t="s">
        <v>5</v>
      </c>
      <c r="F243">
        <v>0</v>
      </c>
    </row>
    <row r="244" spans="1:6" x14ac:dyDescent="0.25">
      <c r="A244" t="s">
        <v>187</v>
      </c>
      <c r="B244" t="s">
        <v>85</v>
      </c>
      <c r="C244" t="s">
        <v>35</v>
      </c>
      <c r="D244" t="s">
        <v>6</v>
      </c>
      <c r="E244" t="s">
        <v>5</v>
      </c>
      <c r="F244">
        <v>0</v>
      </c>
    </row>
    <row r="245" spans="1:6" x14ac:dyDescent="0.25">
      <c r="A245" t="s">
        <v>187</v>
      </c>
      <c r="B245" t="s">
        <v>83</v>
      </c>
      <c r="C245" t="s">
        <v>35</v>
      </c>
      <c r="D245" t="s">
        <v>6</v>
      </c>
      <c r="E245" t="s">
        <v>5</v>
      </c>
      <c r="F245">
        <v>0</v>
      </c>
    </row>
    <row r="246" spans="1:6" x14ac:dyDescent="0.25">
      <c r="A246" t="s">
        <v>187</v>
      </c>
      <c r="B246" t="s">
        <v>84</v>
      </c>
      <c r="C246" t="s">
        <v>35</v>
      </c>
      <c r="D246" t="s">
        <v>6</v>
      </c>
      <c r="E246" t="s">
        <v>5</v>
      </c>
      <c r="F246">
        <v>0</v>
      </c>
    </row>
    <row r="247" spans="1:6" x14ac:dyDescent="0.25">
      <c r="A247" t="s">
        <v>187</v>
      </c>
      <c r="B247" t="s">
        <v>82</v>
      </c>
      <c r="C247" t="s">
        <v>35</v>
      </c>
      <c r="D247" t="s">
        <v>6</v>
      </c>
      <c r="E247" t="s">
        <v>5</v>
      </c>
      <c r="F247">
        <v>0</v>
      </c>
    </row>
    <row r="248" spans="1:6" x14ac:dyDescent="0.25">
      <c r="A248" t="s">
        <v>187</v>
      </c>
      <c r="B248" t="s">
        <v>76</v>
      </c>
      <c r="C248" t="s">
        <v>35</v>
      </c>
      <c r="D248" t="s">
        <v>6</v>
      </c>
      <c r="E248" t="s">
        <v>5</v>
      </c>
      <c r="F248">
        <v>0</v>
      </c>
    </row>
    <row r="249" spans="1:6" x14ac:dyDescent="0.25">
      <c r="A249" t="s">
        <v>187</v>
      </c>
      <c r="B249" t="s">
        <v>81</v>
      </c>
      <c r="C249" t="s">
        <v>35</v>
      </c>
      <c r="D249" t="s">
        <v>6</v>
      </c>
      <c r="E249" t="s">
        <v>5</v>
      </c>
      <c r="F249">
        <v>0</v>
      </c>
    </row>
    <row r="250" spans="1:6" x14ac:dyDescent="0.25">
      <c r="A250" t="s">
        <v>187</v>
      </c>
      <c r="B250" t="s">
        <v>80</v>
      </c>
      <c r="C250" t="s">
        <v>35</v>
      </c>
      <c r="D250" t="s">
        <v>6</v>
      </c>
      <c r="E250" t="s">
        <v>5</v>
      </c>
      <c r="F250">
        <v>0</v>
      </c>
    </row>
    <row r="251" spans="1:6" x14ac:dyDescent="0.25">
      <c r="A251" t="s">
        <v>187</v>
      </c>
      <c r="B251" t="s">
        <v>78</v>
      </c>
      <c r="C251" t="s">
        <v>35</v>
      </c>
      <c r="D251" t="s">
        <v>6</v>
      </c>
      <c r="E251" t="s">
        <v>5</v>
      </c>
      <c r="F251">
        <v>0</v>
      </c>
    </row>
    <row r="252" spans="1:6" x14ac:dyDescent="0.25">
      <c r="A252" t="s">
        <v>187</v>
      </c>
      <c r="B252" t="s">
        <v>79</v>
      </c>
      <c r="C252" t="s">
        <v>35</v>
      </c>
      <c r="D252" t="s">
        <v>6</v>
      </c>
      <c r="E252" t="s">
        <v>5</v>
      </c>
      <c r="F252">
        <v>0</v>
      </c>
    </row>
    <row r="253" spans="1:6" x14ac:dyDescent="0.25">
      <c r="A253" t="s">
        <v>187</v>
      </c>
      <c r="B253" t="s">
        <v>77</v>
      </c>
      <c r="C253" t="s">
        <v>35</v>
      </c>
      <c r="D253" t="s">
        <v>6</v>
      </c>
      <c r="E253" t="s">
        <v>5</v>
      </c>
      <c r="F253">
        <v>0</v>
      </c>
    </row>
    <row r="254" spans="1:6" x14ac:dyDescent="0.25">
      <c r="A254" t="s">
        <v>187</v>
      </c>
      <c r="B254" t="s">
        <v>75</v>
      </c>
      <c r="C254" t="s">
        <v>35</v>
      </c>
      <c r="D254" t="s">
        <v>74</v>
      </c>
      <c r="E254" t="s">
        <v>6</v>
      </c>
      <c r="F254">
        <v>0</v>
      </c>
    </row>
    <row r="255" spans="1:6" x14ac:dyDescent="0.25">
      <c r="A255" t="s">
        <v>187</v>
      </c>
      <c r="B255" t="s">
        <v>86</v>
      </c>
      <c r="C255" t="s">
        <v>35</v>
      </c>
      <c r="D255" t="s">
        <v>74</v>
      </c>
      <c r="E255" t="s">
        <v>6</v>
      </c>
      <c r="F255">
        <v>0</v>
      </c>
    </row>
    <row r="256" spans="1:6" x14ac:dyDescent="0.25">
      <c r="A256" t="s">
        <v>187</v>
      </c>
      <c r="B256" t="s">
        <v>85</v>
      </c>
      <c r="C256" t="s">
        <v>35</v>
      </c>
      <c r="D256" t="s">
        <v>74</v>
      </c>
      <c r="E256" t="s">
        <v>6</v>
      </c>
      <c r="F256">
        <v>0</v>
      </c>
    </row>
    <row r="257" spans="1:6" x14ac:dyDescent="0.25">
      <c r="A257" t="s">
        <v>187</v>
      </c>
      <c r="B257" t="s">
        <v>83</v>
      </c>
      <c r="C257" t="s">
        <v>35</v>
      </c>
      <c r="D257" t="s">
        <v>74</v>
      </c>
      <c r="E257" t="s">
        <v>6</v>
      </c>
      <c r="F257">
        <v>0</v>
      </c>
    </row>
    <row r="258" spans="1:6" x14ac:dyDescent="0.25">
      <c r="A258" t="s">
        <v>187</v>
      </c>
      <c r="B258" t="s">
        <v>84</v>
      </c>
      <c r="C258" t="s">
        <v>35</v>
      </c>
      <c r="D258" t="s">
        <v>74</v>
      </c>
      <c r="E258" t="s">
        <v>6</v>
      </c>
      <c r="F258">
        <v>0</v>
      </c>
    </row>
    <row r="259" spans="1:6" x14ac:dyDescent="0.25">
      <c r="A259" t="s">
        <v>187</v>
      </c>
      <c r="B259" t="s">
        <v>82</v>
      </c>
      <c r="C259" t="s">
        <v>35</v>
      </c>
      <c r="D259" t="s">
        <v>74</v>
      </c>
      <c r="E259" t="s">
        <v>6</v>
      </c>
      <c r="F259">
        <v>0</v>
      </c>
    </row>
    <row r="260" spans="1:6" x14ac:dyDescent="0.25">
      <c r="A260" t="s">
        <v>187</v>
      </c>
      <c r="B260" t="s">
        <v>76</v>
      </c>
      <c r="C260" t="s">
        <v>35</v>
      </c>
      <c r="D260" t="s">
        <v>74</v>
      </c>
      <c r="E260" t="s">
        <v>6</v>
      </c>
      <c r="F260">
        <v>0</v>
      </c>
    </row>
    <row r="261" spans="1:6" x14ac:dyDescent="0.25">
      <c r="A261" t="s">
        <v>187</v>
      </c>
      <c r="B261" t="s">
        <v>81</v>
      </c>
      <c r="C261" t="s">
        <v>35</v>
      </c>
      <c r="D261" t="s">
        <v>74</v>
      </c>
      <c r="E261" t="s">
        <v>6</v>
      </c>
      <c r="F261">
        <v>0</v>
      </c>
    </row>
    <row r="262" spans="1:6" x14ac:dyDescent="0.25">
      <c r="A262" t="s">
        <v>187</v>
      </c>
      <c r="B262" t="s">
        <v>80</v>
      </c>
      <c r="C262" t="s">
        <v>35</v>
      </c>
      <c r="D262" t="s">
        <v>74</v>
      </c>
      <c r="E262" t="s">
        <v>6</v>
      </c>
      <c r="F262">
        <v>0</v>
      </c>
    </row>
    <row r="263" spans="1:6" x14ac:dyDescent="0.25">
      <c r="A263" t="s">
        <v>187</v>
      </c>
      <c r="B263" t="s">
        <v>78</v>
      </c>
      <c r="C263" t="s">
        <v>35</v>
      </c>
      <c r="D263" t="s">
        <v>74</v>
      </c>
      <c r="E263" t="s">
        <v>6</v>
      </c>
      <c r="F263">
        <v>0</v>
      </c>
    </row>
    <row r="264" spans="1:6" x14ac:dyDescent="0.25">
      <c r="A264" t="s">
        <v>187</v>
      </c>
      <c r="B264" t="s">
        <v>79</v>
      </c>
      <c r="C264" t="s">
        <v>35</v>
      </c>
      <c r="D264" t="s">
        <v>74</v>
      </c>
      <c r="E264" t="s">
        <v>6</v>
      </c>
      <c r="F264">
        <v>0</v>
      </c>
    </row>
    <row r="265" spans="1:6" x14ac:dyDescent="0.25">
      <c r="A265" t="s">
        <v>187</v>
      </c>
      <c r="B265" t="s">
        <v>77</v>
      </c>
      <c r="C265" t="s">
        <v>35</v>
      </c>
      <c r="D265" t="s">
        <v>74</v>
      </c>
      <c r="E265" t="s">
        <v>6</v>
      </c>
      <c r="F265">
        <v>0</v>
      </c>
    </row>
    <row r="266" spans="1:6" x14ac:dyDescent="0.25">
      <c r="A266" t="s">
        <v>187</v>
      </c>
      <c r="B266" t="s">
        <v>75</v>
      </c>
      <c r="C266" t="s">
        <v>35</v>
      </c>
      <c r="D266" t="s">
        <v>74</v>
      </c>
      <c r="E266" t="s">
        <v>74</v>
      </c>
      <c r="F266">
        <v>0</v>
      </c>
    </row>
    <row r="267" spans="1:6" x14ac:dyDescent="0.25">
      <c r="A267" t="s">
        <v>187</v>
      </c>
      <c r="B267" t="s">
        <v>86</v>
      </c>
      <c r="C267" t="s">
        <v>35</v>
      </c>
      <c r="D267" t="s">
        <v>74</v>
      </c>
      <c r="E267" t="s">
        <v>74</v>
      </c>
      <c r="F267">
        <v>0</v>
      </c>
    </row>
    <row r="268" spans="1:6" x14ac:dyDescent="0.25">
      <c r="A268" t="s">
        <v>187</v>
      </c>
      <c r="B268" t="s">
        <v>85</v>
      </c>
      <c r="C268" t="s">
        <v>35</v>
      </c>
      <c r="D268" t="s">
        <v>74</v>
      </c>
      <c r="E268" t="s">
        <v>74</v>
      </c>
      <c r="F268">
        <v>0</v>
      </c>
    </row>
    <row r="269" spans="1:6" x14ac:dyDescent="0.25">
      <c r="A269" t="s">
        <v>187</v>
      </c>
      <c r="B269" t="s">
        <v>83</v>
      </c>
      <c r="C269" t="s">
        <v>35</v>
      </c>
      <c r="D269" t="s">
        <v>74</v>
      </c>
      <c r="E269" t="s">
        <v>74</v>
      </c>
      <c r="F269">
        <v>0</v>
      </c>
    </row>
    <row r="270" spans="1:6" x14ac:dyDescent="0.25">
      <c r="A270" t="s">
        <v>187</v>
      </c>
      <c r="B270" t="s">
        <v>84</v>
      </c>
      <c r="C270" t="s">
        <v>35</v>
      </c>
      <c r="D270" t="s">
        <v>74</v>
      </c>
      <c r="E270" t="s">
        <v>74</v>
      </c>
      <c r="F270">
        <v>0</v>
      </c>
    </row>
    <row r="271" spans="1:6" x14ac:dyDescent="0.25">
      <c r="A271" t="s">
        <v>187</v>
      </c>
      <c r="B271" t="s">
        <v>82</v>
      </c>
      <c r="C271" t="s">
        <v>35</v>
      </c>
      <c r="D271" t="s">
        <v>74</v>
      </c>
      <c r="E271" t="s">
        <v>74</v>
      </c>
      <c r="F271">
        <v>0</v>
      </c>
    </row>
    <row r="272" spans="1:6" x14ac:dyDescent="0.25">
      <c r="A272" t="s">
        <v>187</v>
      </c>
      <c r="B272" t="s">
        <v>76</v>
      </c>
      <c r="C272" t="s">
        <v>35</v>
      </c>
      <c r="D272" t="s">
        <v>74</v>
      </c>
      <c r="E272" t="s">
        <v>74</v>
      </c>
      <c r="F272">
        <v>0</v>
      </c>
    </row>
    <row r="273" spans="1:6" x14ac:dyDescent="0.25">
      <c r="A273" t="s">
        <v>187</v>
      </c>
      <c r="B273" t="s">
        <v>81</v>
      </c>
      <c r="C273" t="s">
        <v>35</v>
      </c>
      <c r="D273" t="s">
        <v>74</v>
      </c>
      <c r="E273" t="s">
        <v>74</v>
      </c>
      <c r="F273">
        <v>0</v>
      </c>
    </row>
    <row r="274" spans="1:6" x14ac:dyDescent="0.25">
      <c r="A274" t="s">
        <v>187</v>
      </c>
      <c r="B274" t="s">
        <v>80</v>
      </c>
      <c r="C274" t="s">
        <v>35</v>
      </c>
      <c r="D274" t="s">
        <v>74</v>
      </c>
      <c r="E274" t="s">
        <v>74</v>
      </c>
      <c r="F274">
        <v>0</v>
      </c>
    </row>
    <row r="275" spans="1:6" x14ac:dyDescent="0.25">
      <c r="A275" t="s">
        <v>187</v>
      </c>
      <c r="B275" t="s">
        <v>78</v>
      </c>
      <c r="C275" t="s">
        <v>35</v>
      </c>
      <c r="D275" t="s">
        <v>74</v>
      </c>
      <c r="E275" t="s">
        <v>74</v>
      </c>
      <c r="F275">
        <v>0</v>
      </c>
    </row>
    <row r="276" spans="1:6" x14ac:dyDescent="0.25">
      <c r="A276" t="s">
        <v>187</v>
      </c>
      <c r="B276" t="s">
        <v>79</v>
      </c>
      <c r="C276" t="s">
        <v>35</v>
      </c>
      <c r="D276" t="s">
        <v>74</v>
      </c>
      <c r="E276" t="s">
        <v>74</v>
      </c>
      <c r="F276">
        <v>0</v>
      </c>
    </row>
    <row r="277" spans="1:6" x14ac:dyDescent="0.25">
      <c r="A277" t="s">
        <v>187</v>
      </c>
      <c r="B277" t="s">
        <v>77</v>
      </c>
      <c r="C277" t="s">
        <v>35</v>
      </c>
      <c r="D277" t="s">
        <v>74</v>
      </c>
      <c r="E277" t="s">
        <v>74</v>
      </c>
      <c r="F277">
        <v>0</v>
      </c>
    </row>
    <row r="278" spans="1:6" x14ac:dyDescent="0.25">
      <c r="A278" t="s">
        <v>187</v>
      </c>
      <c r="B278" t="s">
        <v>75</v>
      </c>
      <c r="C278" t="s">
        <v>35</v>
      </c>
      <c r="D278" t="s">
        <v>74</v>
      </c>
      <c r="E278" t="s">
        <v>5</v>
      </c>
      <c r="F278">
        <v>0</v>
      </c>
    </row>
    <row r="279" spans="1:6" x14ac:dyDescent="0.25">
      <c r="A279" t="s">
        <v>187</v>
      </c>
      <c r="B279" t="s">
        <v>86</v>
      </c>
      <c r="C279" t="s">
        <v>35</v>
      </c>
      <c r="D279" t="s">
        <v>74</v>
      </c>
      <c r="E279" t="s">
        <v>5</v>
      </c>
      <c r="F279">
        <v>0</v>
      </c>
    </row>
    <row r="280" spans="1:6" x14ac:dyDescent="0.25">
      <c r="A280" t="s">
        <v>187</v>
      </c>
      <c r="B280" t="s">
        <v>85</v>
      </c>
      <c r="C280" t="s">
        <v>35</v>
      </c>
      <c r="D280" t="s">
        <v>74</v>
      </c>
      <c r="E280" t="s">
        <v>5</v>
      </c>
      <c r="F280">
        <v>0</v>
      </c>
    </row>
    <row r="281" spans="1:6" x14ac:dyDescent="0.25">
      <c r="A281" t="s">
        <v>187</v>
      </c>
      <c r="B281" t="s">
        <v>83</v>
      </c>
      <c r="C281" t="s">
        <v>35</v>
      </c>
      <c r="D281" t="s">
        <v>74</v>
      </c>
      <c r="E281" t="s">
        <v>5</v>
      </c>
      <c r="F281">
        <v>0</v>
      </c>
    </row>
    <row r="282" spans="1:6" x14ac:dyDescent="0.25">
      <c r="A282" t="s">
        <v>187</v>
      </c>
      <c r="B282" t="s">
        <v>84</v>
      </c>
      <c r="C282" t="s">
        <v>35</v>
      </c>
      <c r="D282" t="s">
        <v>74</v>
      </c>
      <c r="E282" t="s">
        <v>5</v>
      </c>
      <c r="F282">
        <v>0</v>
      </c>
    </row>
    <row r="283" spans="1:6" x14ac:dyDescent="0.25">
      <c r="A283" t="s">
        <v>187</v>
      </c>
      <c r="B283" t="s">
        <v>82</v>
      </c>
      <c r="C283" t="s">
        <v>35</v>
      </c>
      <c r="D283" t="s">
        <v>74</v>
      </c>
      <c r="E283" t="s">
        <v>5</v>
      </c>
      <c r="F283">
        <v>0</v>
      </c>
    </row>
    <row r="284" spans="1:6" x14ac:dyDescent="0.25">
      <c r="A284" t="s">
        <v>187</v>
      </c>
      <c r="B284" t="s">
        <v>76</v>
      </c>
      <c r="C284" t="s">
        <v>35</v>
      </c>
      <c r="D284" t="s">
        <v>74</v>
      </c>
      <c r="E284" t="s">
        <v>5</v>
      </c>
      <c r="F284">
        <v>0</v>
      </c>
    </row>
    <row r="285" spans="1:6" x14ac:dyDescent="0.25">
      <c r="A285" t="s">
        <v>187</v>
      </c>
      <c r="B285" t="s">
        <v>81</v>
      </c>
      <c r="C285" t="s">
        <v>35</v>
      </c>
      <c r="D285" t="s">
        <v>74</v>
      </c>
      <c r="E285" t="s">
        <v>5</v>
      </c>
      <c r="F285">
        <v>0</v>
      </c>
    </row>
    <row r="286" spans="1:6" x14ac:dyDescent="0.25">
      <c r="A286" t="s">
        <v>187</v>
      </c>
      <c r="B286" t="s">
        <v>80</v>
      </c>
      <c r="C286" t="s">
        <v>35</v>
      </c>
      <c r="D286" t="s">
        <v>74</v>
      </c>
      <c r="E286" t="s">
        <v>5</v>
      </c>
      <c r="F286">
        <v>0</v>
      </c>
    </row>
    <row r="287" spans="1:6" x14ac:dyDescent="0.25">
      <c r="A287" t="s">
        <v>187</v>
      </c>
      <c r="B287" t="s">
        <v>78</v>
      </c>
      <c r="C287" t="s">
        <v>35</v>
      </c>
      <c r="D287" t="s">
        <v>74</v>
      </c>
      <c r="E287" t="s">
        <v>5</v>
      </c>
      <c r="F287">
        <v>0</v>
      </c>
    </row>
    <row r="288" spans="1:6" x14ac:dyDescent="0.25">
      <c r="A288" t="s">
        <v>187</v>
      </c>
      <c r="B288" t="s">
        <v>79</v>
      </c>
      <c r="C288" t="s">
        <v>35</v>
      </c>
      <c r="D288" t="s">
        <v>74</v>
      </c>
      <c r="E288" t="s">
        <v>5</v>
      </c>
      <c r="F288">
        <v>0</v>
      </c>
    </row>
    <row r="289" spans="1:6" x14ac:dyDescent="0.25">
      <c r="A289" t="s">
        <v>187</v>
      </c>
      <c r="B289" t="s">
        <v>77</v>
      </c>
      <c r="C289" t="s">
        <v>35</v>
      </c>
      <c r="D289" t="s">
        <v>74</v>
      </c>
      <c r="E289" t="s">
        <v>5</v>
      </c>
      <c r="F289">
        <v>0</v>
      </c>
    </row>
    <row r="290" spans="1:6" x14ac:dyDescent="0.25">
      <c r="A290" t="s">
        <v>187</v>
      </c>
      <c r="B290" t="s">
        <v>75</v>
      </c>
      <c r="C290" t="s">
        <v>35</v>
      </c>
      <c r="D290" t="s">
        <v>5</v>
      </c>
      <c r="E290" t="s">
        <v>6</v>
      </c>
      <c r="F290">
        <v>0</v>
      </c>
    </row>
    <row r="291" spans="1:6" x14ac:dyDescent="0.25">
      <c r="A291" t="s">
        <v>187</v>
      </c>
      <c r="B291" t="s">
        <v>86</v>
      </c>
      <c r="C291" t="s">
        <v>35</v>
      </c>
      <c r="D291" t="s">
        <v>5</v>
      </c>
      <c r="E291" t="s">
        <v>6</v>
      </c>
      <c r="F291">
        <v>0</v>
      </c>
    </row>
    <row r="292" spans="1:6" x14ac:dyDescent="0.25">
      <c r="A292" t="s">
        <v>187</v>
      </c>
      <c r="B292" t="s">
        <v>85</v>
      </c>
      <c r="C292" t="s">
        <v>35</v>
      </c>
      <c r="D292" t="s">
        <v>5</v>
      </c>
      <c r="E292" t="s">
        <v>6</v>
      </c>
      <c r="F292">
        <v>0</v>
      </c>
    </row>
    <row r="293" spans="1:6" x14ac:dyDescent="0.25">
      <c r="A293" t="s">
        <v>187</v>
      </c>
      <c r="B293" t="s">
        <v>83</v>
      </c>
      <c r="C293" t="s">
        <v>35</v>
      </c>
      <c r="D293" t="s">
        <v>5</v>
      </c>
      <c r="E293" t="s">
        <v>6</v>
      </c>
      <c r="F293">
        <v>0</v>
      </c>
    </row>
    <row r="294" spans="1:6" x14ac:dyDescent="0.25">
      <c r="A294" t="s">
        <v>187</v>
      </c>
      <c r="B294" t="s">
        <v>84</v>
      </c>
      <c r="C294" t="s">
        <v>35</v>
      </c>
      <c r="D294" t="s">
        <v>5</v>
      </c>
      <c r="E294" t="s">
        <v>6</v>
      </c>
      <c r="F294">
        <v>0</v>
      </c>
    </row>
    <row r="295" spans="1:6" x14ac:dyDescent="0.25">
      <c r="A295" t="s">
        <v>187</v>
      </c>
      <c r="B295" t="s">
        <v>82</v>
      </c>
      <c r="C295" t="s">
        <v>35</v>
      </c>
      <c r="D295" t="s">
        <v>5</v>
      </c>
      <c r="E295" t="s">
        <v>6</v>
      </c>
      <c r="F295">
        <v>0</v>
      </c>
    </row>
    <row r="296" spans="1:6" x14ac:dyDescent="0.25">
      <c r="A296" t="s">
        <v>187</v>
      </c>
      <c r="B296" t="s">
        <v>76</v>
      </c>
      <c r="C296" t="s">
        <v>35</v>
      </c>
      <c r="D296" t="s">
        <v>5</v>
      </c>
      <c r="E296" t="s">
        <v>6</v>
      </c>
      <c r="F296">
        <v>0</v>
      </c>
    </row>
    <row r="297" spans="1:6" x14ac:dyDescent="0.25">
      <c r="A297" t="s">
        <v>187</v>
      </c>
      <c r="B297" t="s">
        <v>81</v>
      </c>
      <c r="C297" t="s">
        <v>35</v>
      </c>
      <c r="D297" t="s">
        <v>5</v>
      </c>
      <c r="E297" t="s">
        <v>6</v>
      </c>
      <c r="F297">
        <v>0</v>
      </c>
    </row>
    <row r="298" spans="1:6" x14ac:dyDescent="0.25">
      <c r="A298" t="s">
        <v>187</v>
      </c>
      <c r="B298" t="s">
        <v>80</v>
      </c>
      <c r="C298" t="s">
        <v>35</v>
      </c>
      <c r="D298" t="s">
        <v>5</v>
      </c>
      <c r="E298" t="s">
        <v>6</v>
      </c>
      <c r="F298">
        <v>0</v>
      </c>
    </row>
    <row r="299" spans="1:6" x14ac:dyDescent="0.25">
      <c r="A299" t="s">
        <v>187</v>
      </c>
      <c r="B299" t="s">
        <v>78</v>
      </c>
      <c r="C299" t="s">
        <v>35</v>
      </c>
      <c r="D299" t="s">
        <v>5</v>
      </c>
      <c r="E299" t="s">
        <v>6</v>
      </c>
      <c r="F299">
        <v>0</v>
      </c>
    </row>
    <row r="300" spans="1:6" x14ac:dyDescent="0.25">
      <c r="A300" t="s">
        <v>187</v>
      </c>
      <c r="B300" t="s">
        <v>79</v>
      </c>
      <c r="C300" t="s">
        <v>35</v>
      </c>
      <c r="D300" t="s">
        <v>5</v>
      </c>
      <c r="E300" t="s">
        <v>6</v>
      </c>
      <c r="F300">
        <v>0</v>
      </c>
    </row>
    <row r="301" spans="1:6" x14ac:dyDescent="0.25">
      <c r="A301" t="s">
        <v>187</v>
      </c>
      <c r="B301" t="s">
        <v>77</v>
      </c>
      <c r="C301" t="s">
        <v>35</v>
      </c>
      <c r="D301" t="s">
        <v>5</v>
      </c>
      <c r="E301" t="s">
        <v>6</v>
      </c>
      <c r="F301">
        <v>0</v>
      </c>
    </row>
    <row r="302" spans="1:6" x14ac:dyDescent="0.25">
      <c r="A302" t="s">
        <v>187</v>
      </c>
      <c r="B302" t="s">
        <v>75</v>
      </c>
      <c r="C302" t="s">
        <v>35</v>
      </c>
      <c r="D302" t="s">
        <v>5</v>
      </c>
      <c r="E302" t="s">
        <v>74</v>
      </c>
      <c r="F302">
        <v>0</v>
      </c>
    </row>
    <row r="303" spans="1:6" x14ac:dyDescent="0.25">
      <c r="A303" t="s">
        <v>187</v>
      </c>
      <c r="B303" t="s">
        <v>86</v>
      </c>
      <c r="C303" t="s">
        <v>35</v>
      </c>
      <c r="D303" t="s">
        <v>5</v>
      </c>
      <c r="E303" t="s">
        <v>74</v>
      </c>
      <c r="F303">
        <v>0</v>
      </c>
    </row>
    <row r="304" spans="1:6" x14ac:dyDescent="0.25">
      <c r="A304" t="s">
        <v>187</v>
      </c>
      <c r="B304" t="s">
        <v>85</v>
      </c>
      <c r="C304" t="s">
        <v>35</v>
      </c>
      <c r="D304" t="s">
        <v>5</v>
      </c>
      <c r="E304" t="s">
        <v>74</v>
      </c>
      <c r="F304">
        <v>0</v>
      </c>
    </row>
    <row r="305" spans="1:6" x14ac:dyDescent="0.25">
      <c r="A305" t="s">
        <v>187</v>
      </c>
      <c r="B305" t="s">
        <v>83</v>
      </c>
      <c r="C305" t="s">
        <v>35</v>
      </c>
      <c r="D305" t="s">
        <v>5</v>
      </c>
      <c r="E305" t="s">
        <v>74</v>
      </c>
      <c r="F305">
        <v>0</v>
      </c>
    </row>
    <row r="306" spans="1:6" x14ac:dyDescent="0.25">
      <c r="A306" t="s">
        <v>187</v>
      </c>
      <c r="B306" t="s">
        <v>84</v>
      </c>
      <c r="C306" t="s">
        <v>35</v>
      </c>
      <c r="D306" t="s">
        <v>5</v>
      </c>
      <c r="E306" t="s">
        <v>74</v>
      </c>
      <c r="F306">
        <v>0</v>
      </c>
    </row>
    <row r="307" spans="1:6" x14ac:dyDescent="0.25">
      <c r="A307" t="s">
        <v>187</v>
      </c>
      <c r="B307" t="s">
        <v>82</v>
      </c>
      <c r="C307" t="s">
        <v>35</v>
      </c>
      <c r="D307" t="s">
        <v>5</v>
      </c>
      <c r="E307" t="s">
        <v>74</v>
      </c>
      <c r="F307">
        <v>0</v>
      </c>
    </row>
    <row r="308" spans="1:6" x14ac:dyDescent="0.25">
      <c r="A308" t="s">
        <v>187</v>
      </c>
      <c r="B308" t="s">
        <v>76</v>
      </c>
      <c r="C308" t="s">
        <v>35</v>
      </c>
      <c r="D308" t="s">
        <v>5</v>
      </c>
      <c r="E308" t="s">
        <v>74</v>
      </c>
      <c r="F308">
        <v>0</v>
      </c>
    </row>
    <row r="309" spans="1:6" x14ac:dyDescent="0.25">
      <c r="A309" t="s">
        <v>187</v>
      </c>
      <c r="B309" t="s">
        <v>81</v>
      </c>
      <c r="C309" t="s">
        <v>35</v>
      </c>
      <c r="D309" t="s">
        <v>5</v>
      </c>
      <c r="E309" t="s">
        <v>74</v>
      </c>
      <c r="F309">
        <v>0</v>
      </c>
    </row>
    <row r="310" spans="1:6" x14ac:dyDescent="0.25">
      <c r="A310" t="s">
        <v>187</v>
      </c>
      <c r="B310" t="s">
        <v>80</v>
      </c>
      <c r="C310" t="s">
        <v>35</v>
      </c>
      <c r="D310" t="s">
        <v>5</v>
      </c>
      <c r="E310" t="s">
        <v>74</v>
      </c>
      <c r="F310">
        <v>0</v>
      </c>
    </row>
    <row r="311" spans="1:6" x14ac:dyDescent="0.25">
      <c r="A311" t="s">
        <v>187</v>
      </c>
      <c r="B311" t="s">
        <v>78</v>
      </c>
      <c r="C311" t="s">
        <v>35</v>
      </c>
      <c r="D311" t="s">
        <v>5</v>
      </c>
      <c r="E311" t="s">
        <v>74</v>
      </c>
      <c r="F311">
        <v>0</v>
      </c>
    </row>
    <row r="312" spans="1:6" x14ac:dyDescent="0.25">
      <c r="A312" t="s">
        <v>187</v>
      </c>
      <c r="B312" t="s">
        <v>79</v>
      </c>
      <c r="C312" t="s">
        <v>35</v>
      </c>
      <c r="D312" t="s">
        <v>5</v>
      </c>
      <c r="E312" t="s">
        <v>74</v>
      </c>
      <c r="F312">
        <v>0</v>
      </c>
    </row>
    <row r="313" spans="1:6" x14ac:dyDescent="0.25">
      <c r="A313" t="s">
        <v>187</v>
      </c>
      <c r="B313" t="s">
        <v>77</v>
      </c>
      <c r="C313" t="s">
        <v>35</v>
      </c>
      <c r="D313" t="s">
        <v>5</v>
      </c>
      <c r="E313" t="s">
        <v>74</v>
      </c>
      <c r="F313">
        <v>0</v>
      </c>
    </row>
    <row r="314" spans="1:6" x14ac:dyDescent="0.25">
      <c r="A314" t="s">
        <v>187</v>
      </c>
      <c r="B314" t="s">
        <v>75</v>
      </c>
      <c r="C314" t="s">
        <v>35</v>
      </c>
      <c r="D314" t="s">
        <v>5</v>
      </c>
      <c r="E314" t="s">
        <v>5</v>
      </c>
      <c r="F314">
        <v>0</v>
      </c>
    </row>
    <row r="315" spans="1:6" x14ac:dyDescent="0.25">
      <c r="A315" t="s">
        <v>187</v>
      </c>
      <c r="B315" t="s">
        <v>86</v>
      </c>
      <c r="C315" t="s">
        <v>35</v>
      </c>
      <c r="D315" t="s">
        <v>5</v>
      </c>
      <c r="E315" t="s">
        <v>5</v>
      </c>
      <c r="F315">
        <v>0</v>
      </c>
    </row>
    <row r="316" spans="1:6" x14ac:dyDescent="0.25">
      <c r="A316" t="s">
        <v>187</v>
      </c>
      <c r="B316" t="s">
        <v>85</v>
      </c>
      <c r="C316" t="s">
        <v>35</v>
      </c>
      <c r="D316" t="s">
        <v>5</v>
      </c>
      <c r="E316" t="s">
        <v>5</v>
      </c>
      <c r="F316">
        <v>0</v>
      </c>
    </row>
    <row r="317" spans="1:6" x14ac:dyDescent="0.25">
      <c r="A317" t="s">
        <v>187</v>
      </c>
      <c r="B317" t="s">
        <v>83</v>
      </c>
      <c r="C317" t="s">
        <v>35</v>
      </c>
      <c r="D317" t="s">
        <v>5</v>
      </c>
      <c r="E317" t="s">
        <v>5</v>
      </c>
      <c r="F317">
        <v>0</v>
      </c>
    </row>
    <row r="318" spans="1:6" x14ac:dyDescent="0.25">
      <c r="A318" t="s">
        <v>187</v>
      </c>
      <c r="B318" t="s">
        <v>84</v>
      </c>
      <c r="C318" t="s">
        <v>35</v>
      </c>
      <c r="D318" t="s">
        <v>5</v>
      </c>
      <c r="E318" t="s">
        <v>5</v>
      </c>
      <c r="F318">
        <v>0</v>
      </c>
    </row>
    <row r="319" spans="1:6" x14ac:dyDescent="0.25">
      <c r="A319" t="s">
        <v>187</v>
      </c>
      <c r="B319" t="s">
        <v>82</v>
      </c>
      <c r="C319" t="s">
        <v>35</v>
      </c>
      <c r="D319" t="s">
        <v>5</v>
      </c>
      <c r="E319" t="s">
        <v>5</v>
      </c>
      <c r="F319">
        <v>0</v>
      </c>
    </row>
    <row r="320" spans="1:6" x14ac:dyDescent="0.25">
      <c r="A320" t="s">
        <v>187</v>
      </c>
      <c r="B320" t="s">
        <v>76</v>
      </c>
      <c r="C320" t="s">
        <v>35</v>
      </c>
      <c r="D320" t="s">
        <v>5</v>
      </c>
      <c r="E320" t="s">
        <v>5</v>
      </c>
      <c r="F320">
        <v>0</v>
      </c>
    </row>
    <row r="321" spans="1:8" x14ac:dyDescent="0.25">
      <c r="A321" t="s">
        <v>187</v>
      </c>
      <c r="B321" t="s">
        <v>81</v>
      </c>
      <c r="C321" t="s">
        <v>35</v>
      </c>
      <c r="D321" t="s">
        <v>5</v>
      </c>
      <c r="E321" t="s">
        <v>5</v>
      </c>
      <c r="F321">
        <v>0</v>
      </c>
    </row>
    <row r="322" spans="1:8" x14ac:dyDescent="0.25">
      <c r="A322" t="s">
        <v>187</v>
      </c>
      <c r="B322" t="s">
        <v>80</v>
      </c>
      <c r="C322" t="s">
        <v>35</v>
      </c>
      <c r="D322" t="s">
        <v>5</v>
      </c>
      <c r="E322" t="s">
        <v>5</v>
      </c>
      <c r="F322">
        <v>0</v>
      </c>
    </row>
    <row r="323" spans="1:8" x14ac:dyDescent="0.25">
      <c r="A323" t="s">
        <v>187</v>
      </c>
      <c r="B323" t="s">
        <v>78</v>
      </c>
      <c r="C323" t="s">
        <v>35</v>
      </c>
      <c r="D323" t="s">
        <v>5</v>
      </c>
      <c r="E323" t="s">
        <v>5</v>
      </c>
      <c r="F323">
        <v>0</v>
      </c>
    </row>
    <row r="324" spans="1:8" x14ac:dyDescent="0.25">
      <c r="A324" t="s">
        <v>187</v>
      </c>
      <c r="B324" t="s">
        <v>79</v>
      </c>
      <c r="C324" t="s">
        <v>35</v>
      </c>
      <c r="D324" t="s">
        <v>5</v>
      </c>
      <c r="E324" t="s">
        <v>5</v>
      </c>
      <c r="F324">
        <v>0</v>
      </c>
    </row>
    <row r="325" spans="1:8" x14ac:dyDescent="0.25">
      <c r="A325" t="s">
        <v>187</v>
      </c>
      <c r="B325" t="s">
        <v>77</v>
      </c>
      <c r="C325" t="s">
        <v>35</v>
      </c>
      <c r="D325" t="s">
        <v>5</v>
      </c>
      <c r="E325" t="s">
        <v>5</v>
      </c>
      <c r="F325">
        <v>0</v>
      </c>
    </row>
    <row r="326" spans="1:8" x14ac:dyDescent="0.25">
      <c r="A326" t="s">
        <v>188</v>
      </c>
      <c r="B326" t="s">
        <v>75</v>
      </c>
      <c r="C326" t="s">
        <v>35</v>
      </c>
      <c r="D326" t="s">
        <v>6</v>
      </c>
      <c r="E326" t="s">
        <v>6</v>
      </c>
      <c r="F326">
        <v>0</v>
      </c>
    </row>
    <row r="327" spans="1:8" x14ac:dyDescent="0.25">
      <c r="A327" t="s">
        <v>188</v>
      </c>
      <c r="B327" t="s">
        <v>86</v>
      </c>
      <c r="C327" t="s">
        <v>35</v>
      </c>
      <c r="D327" t="s">
        <v>6</v>
      </c>
      <c r="E327" t="s">
        <v>6</v>
      </c>
      <c r="F327">
        <v>0</v>
      </c>
    </row>
    <row r="328" spans="1:8" x14ac:dyDescent="0.25">
      <c r="A328" t="s">
        <v>188</v>
      </c>
      <c r="B328" t="s">
        <v>85</v>
      </c>
      <c r="C328" t="s">
        <v>35</v>
      </c>
      <c r="D328" t="s">
        <v>6</v>
      </c>
      <c r="E328" t="s">
        <v>6</v>
      </c>
      <c r="F328">
        <v>0</v>
      </c>
    </row>
    <row r="329" spans="1:8" x14ac:dyDescent="0.25">
      <c r="A329" t="s">
        <v>188</v>
      </c>
      <c r="B329" t="s">
        <v>83</v>
      </c>
      <c r="C329" t="s">
        <v>35</v>
      </c>
      <c r="D329" t="s">
        <v>6</v>
      </c>
      <c r="E329" t="s">
        <v>6</v>
      </c>
      <c r="F329">
        <v>0</v>
      </c>
    </row>
    <row r="330" spans="1:8" x14ac:dyDescent="0.25">
      <c r="A330" t="s">
        <v>188</v>
      </c>
      <c r="B330" t="s">
        <v>84</v>
      </c>
      <c r="C330" t="s">
        <v>35</v>
      </c>
      <c r="D330" t="s">
        <v>6</v>
      </c>
      <c r="E330" t="s">
        <v>6</v>
      </c>
      <c r="F330">
        <v>0</v>
      </c>
    </row>
    <row r="331" spans="1:8" x14ac:dyDescent="0.25">
      <c r="A331" t="s">
        <v>188</v>
      </c>
      <c r="B331" t="s">
        <v>82</v>
      </c>
      <c r="C331" t="s">
        <v>35</v>
      </c>
      <c r="D331" t="s">
        <v>6</v>
      </c>
      <c r="E331" t="s">
        <v>6</v>
      </c>
      <c r="F331">
        <v>0</v>
      </c>
    </row>
    <row r="332" spans="1:8" x14ac:dyDescent="0.25">
      <c r="A332" t="s">
        <v>188</v>
      </c>
      <c r="B332" t="s">
        <v>76</v>
      </c>
      <c r="C332" t="s">
        <v>35</v>
      </c>
      <c r="D332" t="s">
        <v>6</v>
      </c>
      <c r="E332" t="s">
        <v>6</v>
      </c>
      <c r="F332" s="20">
        <v>2.4</v>
      </c>
      <c r="H332" s="20"/>
    </row>
    <row r="333" spans="1:8" x14ac:dyDescent="0.25">
      <c r="A333" t="s">
        <v>188</v>
      </c>
      <c r="B333" t="s">
        <v>81</v>
      </c>
      <c r="C333" t="s">
        <v>35</v>
      </c>
      <c r="D333" t="s">
        <v>6</v>
      </c>
      <c r="E333" t="s">
        <v>6</v>
      </c>
      <c r="F333" s="20">
        <v>0.6</v>
      </c>
      <c r="H333" s="20"/>
    </row>
    <row r="334" spans="1:8" x14ac:dyDescent="0.25">
      <c r="A334" t="s">
        <v>188</v>
      </c>
      <c r="B334" t="s">
        <v>80</v>
      </c>
      <c r="C334" t="s">
        <v>35</v>
      </c>
      <c r="D334" t="s">
        <v>6</v>
      </c>
      <c r="E334" t="s">
        <v>6</v>
      </c>
      <c r="F334" s="20">
        <v>0.6</v>
      </c>
      <c r="H334" s="20"/>
    </row>
    <row r="335" spans="1:8" x14ac:dyDescent="0.25">
      <c r="A335" t="s">
        <v>188</v>
      </c>
      <c r="B335" t="s">
        <v>78</v>
      </c>
      <c r="C335" t="s">
        <v>35</v>
      </c>
      <c r="D335" t="s">
        <v>6</v>
      </c>
      <c r="E335" t="s">
        <v>6</v>
      </c>
      <c r="F335" s="20">
        <v>0.12</v>
      </c>
      <c r="H335" s="20"/>
    </row>
    <row r="336" spans="1:8" x14ac:dyDescent="0.25">
      <c r="A336" t="s">
        <v>188</v>
      </c>
      <c r="B336" t="s">
        <v>79</v>
      </c>
      <c r="C336" t="s">
        <v>35</v>
      </c>
      <c r="D336" t="s">
        <v>6</v>
      </c>
      <c r="E336" t="s">
        <v>6</v>
      </c>
      <c r="F336" s="20">
        <v>0.96</v>
      </c>
      <c r="H336" s="20"/>
    </row>
    <row r="337" spans="1:8" x14ac:dyDescent="0.25">
      <c r="A337" t="s">
        <v>188</v>
      </c>
      <c r="B337" t="s">
        <v>77</v>
      </c>
      <c r="C337" t="s">
        <v>35</v>
      </c>
      <c r="D337" t="s">
        <v>6</v>
      </c>
      <c r="E337" t="s">
        <v>6</v>
      </c>
      <c r="F337" s="20">
        <v>0.7</v>
      </c>
      <c r="H337" s="20"/>
    </row>
    <row r="338" spans="1:8" x14ac:dyDescent="0.25">
      <c r="A338" t="s">
        <v>188</v>
      </c>
      <c r="B338" t="s">
        <v>75</v>
      </c>
      <c r="C338" t="s">
        <v>35</v>
      </c>
      <c r="D338" t="s">
        <v>6</v>
      </c>
      <c r="E338" t="s">
        <v>74</v>
      </c>
      <c r="F338">
        <v>0</v>
      </c>
    </row>
    <row r="339" spans="1:8" x14ac:dyDescent="0.25">
      <c r="A339" t="s">
        <v>188</v>
      </c>
      <c r="B339" t="s">
        <v>86</v>
      </c>
      <c r="C339" t="s">
        <v>35</v>
      </c>
      <c r="D339" t="s">
        <v>6</v>
      </c>
      <c r="E339" t="s">
        <v>74</v>
      </c>
      <c r="F339">
        <v>0</v>
      </c>
    </row>
    <row r="340" spans="1:8" x14ac:dyDescent="0.25">
      <c r="A340" t="s">
        <v>188</v>
      </c>
      <c r="B340" t="s">
        <v>85</v>
      </c>
      <c r="C340" t="s">
        <v>35</v>
      </c>
      <c r="D340" t="s">
        <v>6</v>
      </c>
      <c r="E340" t="s">
        <v>74</v>
      </c>
      <c r="F340">
        <v>0</v>
      </c>
    </row>
    <row r="341" spans="1:8" x14ac:dyDescent="0.25">
      <c r="A341" t="s">
        <v>188</v>
      </c>
      <c r="B341" t="s">
        <v>83</v>
      </c>
      <c r="C341" t="s">
        <v>35</v>
      </c>
      <c r="D341" t="s">
        <v>6</v>
      </c>
      <c r="E341" t="s">
        <v>74</v>
      </c>
      <c r="F341">
        <v>0</v>
      </c>
    </row>
    <row r="342" spans="1:8" x14ac:dyDescent="0.25">
      <c r="A342" t="s">
        <v>188</v>
      </c>
      <c r="B342" t="s">
        <v>84</v>
      </c>
      <c r="C342" t="s">
        <v>35</v>
      </c>
      <c r="D342" t="s">
        <v>6</v>
      </c>
      <c r="E342" t="s">
        <v>74</v>
      </c>
      <c r="F342">
        <v>0</v>
      </c>
    </row>
    <row r="343" spans="1:8" x14ac:dyDescent="0.25">
      <c r="A343" t="s">
        <v>188</v>
      </c>
      <c r="B343" t="s">
        <v>82</v>
      </c>
      <c r="C343" t="s">
        <v>35</v>
      </c>
      <c r="D343" t="s">
        <v>6</v>
      </c>
      <c r="E343" t="s">
        <v>74</v>
      </c>
      <c r="F343">
        <v>0</v>
      </c>
    </row>
    <row r="344" spans="1:8" x14ac:dyDescent="0.25">
      <c r="A344" t="s">
        <v>188</v>
      </c>
      <c r="B344" t="s">
        <v>76</v>
      </c>
      <c r="C344" t="s">
        <v>35</v>
      </c>
      <c r="D344" t="s">
        <v>6</v>
      </c>
      <c r="E344" t="s">
        <v>74</v>
      </c>
      <c r="F344">
        <v>0</v>
      </c>
    </row>
    <row r="345" spans="1:8" x14ac:dyDescent="0.25">
      <c r="A345" t="s">
        <v>188</v>
      </c>
      <c r="B345" t="s">
        <v>81</v>
      </c>
      <c r="C345" t="s">
        <v>35</v>
      </c>
      <c r="D345" t="s">
        <v>6</v>
      </c>
      <c r="E345" t="s">
        <v>74</v>
      </c>
      <c r="F345">
        <v>0</v>
      </c>
    </row>
    <row r="346" spans="1:8" x14ac:dyDescent="0.25">
      <c r="A346" t="s">
        <v>188</v>
      </c>
      <c r="B346" t="s">
        <v>80</v>
      </c>
      <c r="C346" t="s">
        <v>35</v>
      </c>
      <c r="D346" t="s">
        <v>6</v>
      </c>
      <c r="E346" t="s">
        <v>74</v>
      </c>
      <c r="F346">
        <v>0</v>
      </c>
    </row>
    <row r="347" spans="1:8" x14ac:dyDescent="0.25">
      <c r="A347" t="s">
        <v>188</v>
      </c>
      <c r="B347" t="s">
        <v>78</v>
      </c>
      <c r="C347" t="s">
        <v>35</v>
      </c>
      <c r="D347" t="s">
        <v>6</v>
      </c>
      <c r="E347" t="s">
        <v>74</v>
      </c>
      <c r="F347">
        <v>0</v>
      </c>
    </row>
    <row r="348" spans="1:8" x14ac:dyDescent="0.25">
      <c r="A348" t="s">
        <v>188</v>
      </c>
      <c r="B348" t="s">
        <v>79</v>
      </c>
      <c r="C348" t="s">
        <v>35</v>
      </c>
      <c r="D348" t="s">
        <v>6</v>
      </c>
      <c r="E348" t="s">
        <v>74</v>
      </c>
      <c r="F348">
        <v>0</v>
      </c>
    </row>
    <row r="349" spans="1:8" x14ac:dyDescent="0.25">
      <c r="A349" t="s">
        <v>188</v>
      </c>
      <c r="B349" t="s">
        <v>77</v>
      </c>
      <c r="C349" t="s">
        <v>35</v>
      </c>
      <c r="D349" t="s">
        <v>6</v>
      </c>
      <c r="E349" t="s">
        <v>74</v>
      </c>
      <c r="F349">
        <v>0</v>
      </c>
    </row>
    <row r="350" spans="1:8" x14ac:dyDescent="0.25">
      <c r="A350" t="s">
        <v>188</v>
      </c>
      <c r="B350" t="s">
        <v>75</v>
      </c>
      <c r="C350" t="s">
        <v>35</v>
      </c>
      <c r="D350" t="s">
        <v>6</v>
      </c>
      <c r="E350" t="s">
        <v>5</v>
      </c>
      <c r="F350">
        <v>0</v>
      </c>
    </row>
    <row r="351" spans="1:8" x14ac:dyDescent="0.25">
      <c r="A351" t="s">
        <v>188</v>
      </c>
      <c r="B351" t="s">
        <v>86</v>
      </c>
      <c r="C351" t="s">
        <v>35</v>
      </c>
      <c r="D351" t="s">
        <v>6</v>
      </c>
      <c r="E351" t="s">
        <v>5</v>
      </c>
      <c r="F351">
        <v>0</v>
      </c>
    </row>
    <row r="352" spans="1:8" x14ac:dyDescent="0.25">
      <c r="A352" t="s">
        <v>188</v>
      </c>
      <c r="B352" t="s">
        <v>85</v>
      </c>
      <c r="C352" t="s">
        <v>35</v>
      </c>
      <c r="D352" t="s">
        <v>6</v>
      </c>
      <c r="E352" t="s">
        <v>5</v>
      </c>
      <c r="F352">
        <v>0</v>
      </c>
    </row>
    <row r="353" spans="1:6" x14ac:dyDescent="0.25">
      <c r="A353" t="s">
        <v>188</v>
      </c>
      <c r="B353" t="s">
        <v>83</v>
      </c>
      <c r="C353" t="s">
        <v>35</v>
      </c>
      <c r="D353" t="s">
        <v>6</v>
      </c>
      <c r="E353" t="s">
        <v>5</v>
      </c>
      <c r="F353">
        <v>0</v>
      </c>
    </row>
    <row r="354" spans="1:6" x14ac:dyDescent="0.25">
      <c r="A354" t="s">
        <v>188</v>
      </c>
      <c r="B354" t="s">
        <v>84</v>
      </c>
      <c r="C354" t="s">
        <v>35</v>
      </c>
      <c r="D354" t="s">
        <v>6</v>
      </c>
      <c r="E354" t="s">
        <v>5</v>
      </c>
      <c r="F354">
        <v>0</v>
      </c>
    </row>
    <row r="355" spans="1:6" x14ac:dyDescent="0.25">
      <c r="A355" t="s">
        <v>188</v>
      </c>
      <c r="B355" t="s">
        <v>82</v>
      </c>
      <c r="C355" t="s">
        <v>35</v>
      </c>
      <c r="D355" t="s">
        <v>6</v>
      </c>
      <c r="E355" t="s">
        <v>5</v>
      </c>
      <c r="F355">
        <v>0</v>
      </c>
    </row>
    <row r="356" spans="1:6" x14ac:dyDescent="0.25">
      <c r="A356" t="s">
        <v>188</v>
      </c>
      <c r="B356" t="s">
        <v>76</v>
      </c>
      <c r="C356" t="s">
        <v>35</v>
      </c>
      <c r="D356" t="s">
        <v>6</v>
      </c>
      <c r="E356" t="s">
        <v>5</v>
      </c>
      <c r="F356">
        <v>0</v>
      </c>
    </row>
    <row r="357" spans="1:6" x14ac:dyDescent="0.25">
      <c r="A357" t="s">
        <v>188</v>
      </c>
      <c r="B357" t="s">
        <v>81</v>
      </c>
      <c r="C357" t="s">
        <v>35</v>
      </c>
      <c r="D357" t="s">
        <v>6</v>
      </c>
      <c r="E357" t="s">
        <v>5</v>
      </c>
      <c r="F357">
        <v>0</v>
      </c>
    </row>
    <row r="358" spans="1:6" x14ac:dyDescent="0.25">
      <c r="A358" t="s">
        <v>188</v>
      </c>
      <c r="B358" t="s">
        <v>80</v>
      </c>
      <c r="C358" t="s">
        <v>35</v>
      </c>
      <c r="D358" t="s">
        <v>6</v>
      </c>
      <c r="E358" t="s">
        <v>5</v>
      </c>
      <c r="F358">
        <v>0</v>
      </c>
    </row>
    <row r="359" spans="1:6" x14ac:dyDescent="0.25">
      <c r="A359" t="s">
        <v>188</v>
      </c>
      <c r="B359" t="s">
        <v>78</v>
      </c>
      <c r="C359" t="s">
        <v>35</v>
      </c>
      <c r="D359" t="s">
        <v>6</v>
      </c>
      <c r="E359" t="s">
        <v>5</v>
      </c>
      <c r="F359">
        <v>0</v>
      </c>
    </row>
    <row r="360" spans="1:6" x14ac:dyDescent="0.25">
      <c r="A360" t="s">
        <v>188</v>
      </c>
      <c r="B360" t="s">
        <v>79</v>
      </c>
      <c r="C360" t="s">
        <v>35</v>
      </c>
      <c r="D360" t="s">
        <v>6</v>
      </c>
      <c r="E360" t="s">
        <v>5</v>
      </c>
      <c r="F360">
        <v>0</v>
      </c>
    </row>
    <row r="361" spans="1:6" x14ac:dyDescent="0.25">
      <c r="A361" t="s">
        <v>188</v>
      </c>
      <c r="B361" t="s">
        <v>77</v>
      </c>
      <c r="C361" t="s">
        <v>35</v>
      </c>
      <c r="D361" t="s">
        <v>6</v>
      </c>
      <c r="E361" t="s">
        <v>5</v>
      </c>
      <c r="F361">
        <v>0</v>
      </c>
    </row>
    <row r="362" spans="1:6" x14ac:dyDescent="0.25">
      <c r="A362" t="s">
        <v>188</v>
      </c>
      <c r="B362" t="s">
        <v>75</v>
      </c>
      <c r="C362" t="s">
        <v>35</v>
      </c>
      <c r="D362" t="s">
        <v>74</v>
      </c>
      <c r="E362" t="s">
        <v>6</v>
      </c>
      <c r="F362">
        <v>0</v>
      </c>
    </row>
    <row r="363" spans="1:6" x14ac:dyDescent="0.25">
      <c r="A363" t="s">
        <v>188</v>
      </c>
      <c r="B363" t="s">
        <v>86</v>
      </c>
      <c r="C363" t="s">
        <v>35</v>
      </c>
      <c r="D363" t="s">
        <v>74</v>
      </c>
      <c r="E363" t="s">
        <v>6</v>
      </c>
      <c r="F363">
        <v>0</v>
      </c>
    </row>
    <row r="364" spans="1:6" x14ac:dyDescent="0.25">
      <c r="A364" t="s">
        <v>188</v>
      </c>
      <c r="B364" t="s">
        <v>85</v>
      </c>
      <c r="C364" t="s">
        <v>35</v>
      </c>
      <c r="D364" t="s">
        <v>74</v>
      </c>
      <c r="E364" t="s">
        <v>6</v>
      </c>
      <c r="F364">
        <v>0</v>
      </c>
    </row>
    <row r="365" spans="1:6" x14ac:dyDescent="0.25">
      <c r="A365" t="s">
        <v>188</v>
      </c>
      <c r="B365" t="s">
        <v>83</v>
      </c>
      <c r="C365" t="s">
        <v>35</v>
      </c>
      <c r="D365" t="s">
        <v>74</v>
      </c>
      <c r="E365" t="s">
        <v>6</v>
      </c>
      <c r="F365">
        <v>0</v>
      </c>
    </row>
    <row r="366" spans="1:6" x14ac:dyDescent="0.25">
      <c r="A366" t="s">
        <v>188</v>
      </c>
      <c r="B366" t="s">
        <v>84</v>
      </c>
      <c r="C366" t="s">
        <v>35</v>
      </c>
      <c r="D366" t="s">
        <v>74</v>
      </c>
      <c r="E366" t="s">
        <v>6</v>
      </c>
      <c r="F366">
        <v>0</v>
      </c>
    </row>
    <row r="367" spans="1:6" x14ac:dyDescent="0.25">
      <c r="A367" t="s">
        <v>188</v>
      </c>
      <c r="B367" t="s">
        <v>82</v>
      </c>
      <c r="C367" t="s">
        <v>35</v>
      </c>
      <c r="D367" t="s">
        <v>74</v>
      </c>
      <c r="E367" t="s">
        <v>6</v>
      </c>
      <c r="F367">
        <v>0</v>
      </c>
    </row>
    <row r="368" spans="1:6" x14ac:dyDescent="0.25">
      <c r="A368" t="s">
        <v>188</v>
      </c>
      <c r="B368" t="s">
        <v>76</v>
      </c>
      <c r="C368" t="s">
        <v>35</v>
      </c>
      <c r="D368" t="s">
        <v>74</v>
      </c>
      <c r="E368" t="s">
        <v>6</v>
      </c>
      <c r="F368">
        <v>0</v>
      </c>
    </row>
    <row r="369" spans="1:6" x14ac:dyDescent="0.25">
      <c r="A369" t="s">
        <v>188</v>
      </c>
      <c r="B369" t="s">
        <v>81</v>
      </c>
      <c r="C369" t="s">
        <v>35</v>
      </c>
      <c r="D369" t="s">
        <v>74</v>
      </c>
      <c r="E369" t="s">
        <v>6</v>
      </c>
      <c r="F369">
        <v>0</v>
      </c>
    </row>
    <row r="370" spans="1:6" x14ac:dyDescent="0.25">
      <c r="A370" t="s">
        <v>188</v>
      </c>
      <c r="B370" t="s">
        <v>80</v>
      </c>
      <c r="C370" t="s">
        <v>35</v>
      </c>
      <c r="D370" t="s">
        <v>74</v>
      </c>
      <c r="E370" t="s">
        <v>6</v>
      </c>
      <c r="F370">
        <v>0</v>
      </c>
    </row>
    <row r="371" spans="1:6" x14ac:dyDescent="0.25">
      <c r="A371" t="s">
        <v>188</v>
      </c>
      <c r="B371" t="s">
        <v>78</v>
      </c>
      <c r="C371" t="s">
        <v>35</v>
      </c>
      <c r="D371" t="s">
        <v>74</v>
      </c>
      <c r="E371" t="s">
        <v>6</v>
      </c>
      <c r="F371">
        <v>0</v>
      </c>
    </row>
    <row r="372" spans="1:6" x14ac:dyDescent="0.25">
      <c r="A372" t="s">
        <v>188</v>
      </c>
      <c r="B372" t="s">
        <v>79</v>
      </c>
      <c r="C372" t="s">
        <v>35</v>
      </c>
      <c r="D372" t="s">
        <v>74</v>
      </c>
      <c r="E372" t="s">
        <v>6</v>
      </c>
      <c r="F372">
        <v>0</v>
      </c>
    </row>
    <row r="373" spans="1:6" x14ac:dyDescent="0.25">
      <c r="A373" t="s">
        <v>188</v>
      </c>
      <c r="B373" t="s">
        <v>77</v>
      </c>
      <c r="C373" t="s">
        <v>35</v>
      </c>
      <c r="D373" t="s">
        <v>74</v>
      </c>
      <c r="E373" t="s">
        <v>6</v>
      </c>
      <c r="F373">
        <v>0</v>
      </c>
    </row>
    <row r="374" spans="1:6" x14ac:dyDescent="0.25">
      <c r="A374" t="s">
        <v>188</v>
      </c>
      <c r="B374" t="s">
        <v>75</v>
      </c>
      <c r="C374" t="s">
        <v>35</v>
      </c>
      <c r="D374" t="s">
        <v>74</v>
      </c>
      <c r="E374" t="s">
        <v>74</v>
      </c>
      <c r="F374">
        <v>0</v>
      </c>
    </row>
    <row r="375" spans="1:6" x14ac:dyDescent="0.25">
      <c r="A375" t="s">
        <v>188</v>
      </c>
      <c r="B375" t="s">
        <v>86</v>
      </c>
      <c r="C375" t="s">
        <v>35</v>
      </c>
      <c r="D375" t="s">
        <v>74</v>
      </c>
      <c r="E375" t="s">
        <v>74</v>
      </c>
      <c r="F375">
        <v>0</v>
      </c>
    </row>
    <row r="376" spans="1:6" x14ac:dyDescent="0.25">
      <c r="A376" t="s">
        <v>188</v>
      </c>
      <c r="B376" t="s">
        <v>85</v>
      </c>
      <c r="C376" t="s">
        <v>35</v>
      </c>
      <c r="D376" t="s">
        <v>74</v>
      </c>
      <c r="E376" t="s">
        <v>74</v>
      </c>
      <c r="F376">
        <v>0</v>
      </c>
    </row>
    <row r="377" spans="1:6" x14ac:dyDescent="0.25">
      <c r="A377" t="s">
        <v>188</v>
      </c>
      <c r="B377" t="s">
        <v>83</v>
      </c>
      <c r="C377" t="s">
        <v>35</v>
      </c>
      <c r="D377" t="s">
        <v>74</v>
      </c>
      <c r="E377" t="s">
        <v>74</v>
      </c>
      <c r="F377">
        <v>0</v>
      </c>
    </row>
    <row r="378" spans="1:6" x14ac:dyDescent="0.25">
      <c r="A378" t="s">
        <v>188</v>
      </c>
      <c r="B378" t="s">
        <v>84</v>
      </c>
      <c r="C378" t="s">
        <v>35</v>
      </c>
      <c r="D378" t="s">
        <v>74</v>
      </c>
      <c r="E378" t="s">
        <v>74</v>
      </c>
      <c r="F378">
        <v>0</v>
      </c>
    </row>
    <row r="379" spans="1:6" x14ac:dyDescent="0.25">
      <c r="A379" t="s">
        <v>188</v>
      </c>
      <c r="B379" t="s">
        <v>82</v>
      </c>
      <c r="C379" t="s">
        <v>35</v>
      </c>
      <c r="D379" t="s">
        <v>74</v>
      </c>
      <c r="E379" t="s">
        <v>74</v>
      </c>
      <c r="F379">
        <v>0</v>
      </c>
    </row>
    <row r="380" spans="1:6" x14ac:dyDescent="0.25">
      <c r="A380" t="s">
        <v>188</v>
      </c>
      <c r="B380" t="s">
        <v>76</v>
      </c>
      <c r="C380" t="s">
        <v>35</v>
      </c>
      <c r="D380" t="s">
        <v>74</v>
      </c>
      <c r="E380" t="s">
        <v>74</v>
      </c>
      <c r="F380">
        <v>0</v>
      </c>
    </row>
    <row r="381" spans="1:6" x14ac:dyDescent="0.25">
      <c r="A381" t="s">
        <v>188</v>
      </c>
      <c r="B381" t="s">
        <v>81</v>
      </c>
      <c r="C381" t="s">
        <v>35</v>
      </c>
      <c r="D381" t="s">
        <v>74</v>
      </c>
      <c r="E381" t="s">
        <v>74</v>
      </c>
      <c r="F381">
        <v>0</v>
      </c>
    </row>
    <row r="382" spans="1:6" x14ac:dyDescent="0.25">
      <c r="A382" t="s">
        <v>188</v>
      </c>
      <c r="B382" t="s">
        <v>80</v>
      </c>
      <c r="C382" t="s">
        <v>35</v>
      </c>
      <c r="D382" t="s">
        <v>74</v>
      </c>
      <c r="E382" t="s">
        <v>74</v>
      </c>
      <c r="F382">
        <v>0</v>
      </c>
    </row>
    <row r="383" spans="1:6" x14ac:dyDescent="0.25">
      <c r="A383" t="s">
        <v>188</v>
      </c>
      <c r="B383" t="s">
        <v>78</v>
      </c>
      <c r="C383" t="s">
        <v>35</v>
      </c>
      <c r="D383" t="s">
        <v>74</v>
      </c>
      <c r="E383" t="s">
        <v>74</v>
      </c>
      <c r="F383">
        <v>0</v>
      </c>
    </row>
    <row r="384" spans="1:6" x14ac:dyDescent="0.25">
      <c r="A384" t="s">
        <v>188</v>
      </c>
      <c r="B384" t="s">
        <v>79</v>
      </c>
      <c r="C384" t="s">
        <v>35</v>
      </c>
      <c r="D384" t="s">
        <v>74</v>
      </c>
      <c r="E384" t="s">
        <v>74</v>
      </c>
      <c r="F384">
        <v>0</v>
      </c>
    </row>
    <row r="385" spans="1:6" x14ac:dyDescent="0.25">
      <c r="A385" t="s">
        <v>188</v>
      </c>
      <c r="B385" t="s">
        <v>77</v>
      </c>
      <c r="C385" t="s">
        <v>35</v>
      </c>
      <c r="D385" t="s">
        <v>74</v>
      </c>
      <c r="E385" t="s">
        <v>74</v>
      </c>
      <c r="F385">
        <v>0</v>
      </c>
    </row>
    <row r="386" spans="1:6" x14ac:dyDescent="0.25">
      <c r="A386" t="s">
        <v>188</v>
      </c>
      <c r="B386" t="s">
        <v>75</v>
      </c>
      <c r="C386" t="s">
        <v>35</v>
      </c>
      <c r="D386" t="s">
        <v>74</v>
      </c>
      <c r="E386" t="s">
        <v>5</v>
      </c>
      <c r="F386">
        <v>0</v>
      </c>
    </row>
    <row r="387" spans="1:6" x14ac:dyDescent="0.25">
      <c r="A387" t="s">
        <v>188</v>
      </c>
      <c r="B387" t="s">
        <v>86</v>
      </c>
      <c r="C387" t="s">
        <v>35</v>
      </c>
      <c r="D387" t="s">
        <v>74</v>
      </c>
      <c r="E387" t="s">
        <v>5</v>
      </c>
      <c r="F387">
        <v>0</v>
      </c>
    </row>
    <row r="388" spans="1:6" x14ac:dyDescent="0.25">
      <c r="A388" t="s">
        <v>188</v>
      </c>
      <c r="B388" t="s">
        <v>85</v>
      </c>
      <c r="C388" t="s">
        <v>35</v>
      </c>
      <c r="D388" t="s">
        <v>74</v>
      </c>
      <c r="E388" t="s">
        <v>5</v>
      </c>
      <c r="F388">
        <v>0</v>
      </c>
    </row>
    <row r="389" spans="1:6" x14ac:dyDescent="0.25">
      <c r="A389" t="s">
        <v>188</v>
      </c>
      <c r="B389" t="s">
        <v>83</v>
      </c>
      <c r="C389" t="s">
        <v>35</v>
      </c>
      <c r="D389" t="s">
        <v>74</v>
      </c>
      <c r="E389" t="s">
        <v>5</v>
      </c>
      <c r="F389">
        <v>0</v>
      </c>
    </row>
    <row r="390" spans="1:6" x14ac:dyDescent="0.25">
      <c r="A390" t="s">
        <v>188</v>
      </c>
      <c r="B390" t="s">
        <v>84</v>
      </c>
      <c r="C390" t="s">
        <v>35</v>
      </c>
      <c r="D390" t="s">
        <v>74</v>
      </c>
      <c r="E390" t="s">
        <v>5</v>
      </c>
      <c r="F390">
        <v>0</v>
      </c>
    </row>
    <row r="391" spans="1:6" x14ac:dyDescent="0.25">
      <c r="A391" t="s">
        <v>188</v>
      </c>
      <c r="B391" t="s">
        <v>82</v>
      </c>
      <c r="C391" t="s">
        <v>35</v>
      </c>
      <c r="D391" t="s">
        <v>74</v>
      </c>
      <c r="E391" t="s">
        <v>5</v>
      </c>
      <c r="F391">
        <v>0</v>
      </c>
    </row>
    <row r="392" spans="1:6" x14ac:dyDescent="0.25">
      <c r="A392" t="s">
        <v>188</v>
      </c>
      <c r="B392" t="s">
        <v>76</v>
      </c>
      <c r="C392" t="s">
        <v>35</v>
      </c>
      <c r="D392" t="s">
        <v>74</v>
      </c>
      <c r="E392" t="s">
        <v>5</v>
      </c>
      <c r="F392">
        <v>0</v>
      </c>
    </row>
    <row r="393" spans="1:6" x14ac:dyDescent="0.25">
      <c r="A393" t="s">
        <v>188</v>
      </c>
      <c r="B393" t="s">
        <v>81</v>
      </c>
      <c r="C393" t="s">
        <v>35</v>
      </c>
      <c r="D393" t="s">
        <v>74</v>
      </c>
      <c r="E393" t="s">
        <v>5</v>
      </c>
      <c r="F393">
        <v>0</v>
      </c>
    </row>
    <row r="394" spans="1:6" x14ac:dyDescent="0.25">
      <c r="A394" t="s">
        <v>188</v>
      </c>
      <c r="B394" t="s">
        <v>80</v>
      </c>
      <c r="C394" t="s">
        <v>35</v>
      </c>
      <c r="D394" t="s">
        <v>74</v>
      </c>
      <c r="E394" t="s">
        <v>5</v>
      </c>
      <c r="F394">
        <v>0</v>
      </c>
    </row>
    <row r="395" spans="1:6" x14ac:dyDescent="0.25">
      <c r="A395" t="s">
        <v>188</v>
      </c>
      <c r="B395" t="s">
        <v>78</v>
      </c>
      <c r="C395" t="s">
        <v>35</v>
      </c>
      <c r="D395" t="s">
        <v>74</v>
      </c>
      <c r="E395" t="s">
        <v>5</v>
      </c>
      <c r="F395">
        <v>0</v>
      </c>
    </row>
    <row r="396" spans="1:6" x14ac:dyDescent="0.25">
      <c r="A396" t="s">
        <v>188</v>
      </c>
      <c r="B396" t="s">
        <v>79</v>
      </c>
      <c r="C396" t="s">
        <v>35</v>
      </c>
      <c r="D396" t="s">
        <v>74</v>
      </c>
      <c r="E396" t="s">
        <v>5</v>
      </c>
      <c r="F396">
        <v>0</v>
      </c>
    </row>
    <row r="397" spans="1:6" x14ac:dyDescent="0.25">
      <c r="A397" t="s">
        <v>188</v>
      </c>
      <c r="B397" t="s">
        <v>77</v>
      </c>
      <c r="C397" t="s">
        <v>35</v>
      </c>
      <c r="D397" t="s">
        <v>74</v>
      </c>
      <c r="E397" t="s">
        <v>5</v>
      </c>
      <c r="F397">
        <v>0</v>
      </c>
    </row>
    <row r="398" spans="1:6" x14ac:dyDescent="0.25">
      <c r="A398" t="s">
        <v>188</v>
      </c>
      <c r="B398" t="s">
        <v>75</v>
      </c>
      <c r="C398" t="s">
        <v>35</v>
      </c>
      <c r="D398" t="s">
        <v>5</v>
      </c>
      <c r="E398" t="s">
        <v>6</v>
      </c>
      <c r="F398">
        <v>0</v>
      </c>
    </row>
    <row r="399" spans="1:6" x14ac:dyDescent="0.25">
      <c r="A399" t="s">
        <v>188</v>
      </c>
      <c r="B399" t="s">
        <v>86</v>
      </c>
      <c r="C399" t="s">
        <v>35</v>
      </c>
      <c r="D399" t="s">
        <v>5</v>
      </c>
      <c r="E399" t="s">
        <v>6</v>
      </c>
      <c r="F399">
        <v>0</v>
      </c>
    </row>
    <row r="400" spans="1:6" x14ac:dyDescent="0.25">
      <c r="A400" t="s">
        <v>188</v>
      </c>
      <c r="B400" t="s">
        <v>85</v>
      </c>
      <c r="C400" t="s">
        <v>35</v>
      </c>
      <c r="D400" t="s">
        <v>5</v>
      </c>
      <c r="E400" t="s">
        <v>6</v>
      </c>
      <c r="F400">
        <v>0</v>
      </c>
    </row>
    <row r="401" spans="1:6" x14ac:dyDescent="0.25">
      <c r="A401" t="s">
        <v>188</v>
      </c>
      <c r="B401" t="s">
        <v>83</v>
      </c>
      <c r="C401" t="s">
        <v>35</v>
      </c>
      <c r="D401" t="s">
        <v>5</v>
      </c>
      <c r="E401" t="s">
        <v>6</v>
      </c>
      <c r="F401">
        <v>0</v>
      </c>
    </row>
    <row r="402" spans="1:6" x14ac:dyDescent="0.25">
      <c r="A402" t="s">
        <v>188</v>
      </c>
      <c r="B402" t="s">
        <v>84</v>
      </c>
      <c r="C402" t="s">
        <v>35</v>
      </c>
      <c r="D402" t="s">
        <v>5</v>
      </c>
      <c r="E402" t="s">
        <v>6</v>
      </c>
      <c r="F402">
        <v>0</v>
      </c>
    </row>
    <row r="403" spans="1:6" x14ac:dyDescent="0.25">
      <c r="A403" t="s">
        <v>188</v>
      </c>
      <c r="B403" t="s">
        <v>82</v>
      </c>
      <c r="C403" t="s">
        <v>35</v>
      </c>
      <c r="D403" t="s">
        <v>5</v>
      </c>
      <c r="E403" t="s">
        <v>6</v>
      </c>
      <c r="F403">
        <v>0</v>
      </c>
    </row>
    <row r="404" spans="1:6" x14ac:dyDescent="0.25">
      <c r="A404" t="s">
        <v>188</v>
      </c>
      <c r="B404" t="s">
        <v>76</v>
      </c>
      <c r="C404" t="s">
        <v>35</v>
      </c>
      <c r="D404" t="s">
        <v>5</v>
      </c>
      <c r="E404" t="s">
        <v>6</v>
      </c>
      <c r="F404">
        <v>0</v>
      </c>
    </row>
    <row r="405" spans="1:6" x14ac:dyDescent="0.25">
      <c r="A405" t="s">
        <v>188</v>
      </c>
      <c r="B405" t="s">
        <v>81</v>
      </c>
      <c r="C405" t="s">
        <v>35</v>
      </c>
      <c r="D405" t="s">
        <v>5</v>
      </c>
      <c r="E405" t="s">
        <v>6</v>
      </c>
      <c r="F405">
        <v>0</v>
      </c>
    </row>
    <row r="406" spans="1:6" x14ac:dyDescent="0.25">
      <c r="A406" t="s">
        <v>188</v>
      </c>
      <c r="B406" t="s">
        <v>80</v>
      </c>
      <c r="C406" t="s">
        <v>35</v>
      </c>
      <c r="D406" t="s">
        <v>5</v>
      </c>
      <c r="E406" t="s">
        <v>6</v>
      </c>
      <c r="F406">
        <v>0</v>
      </c>
    </row>
    <row r="407" spans="1:6" x14ac:dyDescent="0.25">
      <c r="A407" t="s">
        <v>188</v>
      </c>
      <c r="B407" t="s">
        <v>78</v>
      </c>
      <c r="C407" t="s">
        <v>35</v>
      </c>
      <c r="D407" t="s">
        <v>5</v>
      </c>
      <c r="E407" t="s">
        <v>6</v>
      </c>
      <c r="F407">
        <v>0</v>
      </c>
    </row>
    <row r="408" spans="1:6" x14ac:dyDescent="0.25">
      <c r="A408" t="s">
        <v>188</v>
      </c>
      <c r="B408" t="s">
        <v>79</v>
      </c>
      <c r="C408" t="s">
        <v>35</v>
      </c>
      <c r="D408" t="s">
        <v>5</v>
      </c>
      <c r="E408" t="s">
        <v>6</v>
      </c>
      <c r="F408">
        <v>0</v>
      </c>
    </row>
    <row r="409" spans="1:6" x14ac:dyDescent="0.25">
      <c r="A409" t="s">
        <v>188</v>
      </c>
      <c r="B409" t="s">
        <v>77</v>
      </c>
      <c r="C409" t="s">
        <v>35</v>
      </c>
      <c r="D409" t="s">
        <v>5</v>
      </c>
      <c r="E409" t="s">
        <v>6</v>
      </c>
      <c r="F409">
        <v>0</v>
      </c>
    </row>
    <row r="410" spans="1:6" x14ac:dyDescent="0.25">
      <c r="A410" t="s">
        <v>188</v>
      </c>
      <c r="B410" t="s">
        <v>75</v>
      </c>
      <c r="C410" t="s">
        <v>35</v>
      </c>
      <c r="D410" t="s">
        <v>5</v>
      </c>
      <c r="E410" t="s">
        <v>74</v>
      </c>
      <c r="F410">
        <v>0</v>
      </c>
    </row>
    <row r="411" spans="1:6" x14ac:dyDescent="0.25">
      <c r="A411" t="s">
        <v>188</v>
      </c>
      <c r="B411" t="s">
        <v>86</v>
      </c>
      <c r="C411" t="s">
        <v>35</v>
      </c>
      <c r="D411" t="s">
        <v>5</v>
      </c>
      <c r="E411" t="s">
        <v>74</v>
      </c>
      <c r="F411">
        <v>0</v>
      </c>
    </row>
    <row r="412" spans="1:6" x14ac:dyDescent="0.25">
      <c r="A412" t="s">
        <v>188</v>
      </c>
      <c r="B412" t="s">
        <v>85</v>
      </c>
      <c r="C412" t="s">
        <v>35</v>
      </c>
      <c r="D412" t="s">
        <v>5</v>
      </c>
      <c r="E412" t="s">
        <v>74</v>
      </c>
      <c r="F412">
        <v>0</v>
      </c>
    </row>
    <row r="413" spans="1:6" x14ac:dyDescent="0.25">
      <c r="A413" t="s">
        <v>188</v>
      </c>
      <c r="B413" t="s">
        <v>83</v>
      </c>
      <c r="C413" t="s">
        <v>35</v>
      </c>
      <c r="D413" t="s">
        <v>5</v>
      </c>
      <c r="E413" t="s">
        <v>74</v>
      </c>
      <c r="F413">
        <v>0</v>
      </c>
    </row>
    <row r="414" spans="1:6" x14ac:dyDescent="0.25">
      <c r="A414" t="s">
        <v>188</v>
      </c>
      <c r="B414" t="s">
        <v>84</v>
      </c>
      <c r="C414" t="s">
        <v>35</v>
      </c>
      <c r="D414" t="s">
        <v>5</v>
      </c>
      <c r="E414" t="s">
        <v>74</v>
      </c>
      <c r="F414">
        <v>0</v>
      </c>
    </row>
    <row r="415" spans="1:6" x14ac:dyDescent="0.25">
      <c r="A415" t="s">
        <v>188</v>
      </c>
      <c r="B415" t="s">
        <v>82</v>
      </c>
      <c r="C415" t="s">
        <v>35</v>
      </c>
      <c r="D415" t="s">
        <v>5</v>
      </c>
      <c r="E415" t="s">
        <v>74</v>
      </c>
      <c r="F415">
        <v>0</v>
      </c>
    </row>
    <row r="416" spans="1:6" x14ac:dyDescent="0.25">
      <c r="A416" t="s">
        <v>188</v>
      </c>
      <c r="B416" t="s">
        <v>76</v>
      </c>
      <c r="C416" t="s">
        <v>35</v>
      </c>
      <c r="D416" t="s">
        <v>5</v>
      </c>
      <c r="E416" t="s">
        <v>74</v>
      </c>
      <c r="F416">
        <v>0</v>
      </c>
    </row>
    <row r="417" spans="1:6" x14ac:dyDescent="0.25">
      <c r="A417" t="s">
        <v>188</v>
      </c>
      <c r="B417" t="s">
        <v>81</v>
      </c>
      <c r="C417" t="s">
        <v>35</v>
      </c>
      <c r="D417" t="s">
        <v>5</v>
      </c>
      <c r="E417" t="s">
        <v>74</v>
      </c>
      <c r="F417">
        <v>0</v>
      </c>
    </row>
    <row r="418" spans="1:6" x14ac:dyDescent="0.25">
      <c r="A418" t="s">
        <v>188</v>
      </c>
      <c r="B418" t="s">
        <v>80</v>
      </c>
      <c r="C418" t="s">
        <v>35</v>
      </c>
      <c r="D418" t="s">
        <v>5</v>
      </c>
      <c r="E418" t="s">
        <v>74</v>
      </c>
      <c r="F418">
        <v>0</v>
      </c>
    </row>
    <row r="419" spans="1:6" x14ac:dyDescent="0.25">
      <c r="A419" t="s">
        <v>188</v>
      </c>
      <c r="B419" t="s">
        <v>78</v>
      </c>
      <c r="C419" t="s">
        <v>35</v>
      </c>
      <c r="D419" t="s">
        <v>5</v>
      </c>
      <c r="E419" t="s">
        <v>74</v>
      </c>
      <c r="F419">
        <v>0</v>
      </c>
    </row>
    <row r="420" spans="1:6" x14ac:dyDescent="0.25">
      <c r="A420" t="s">
        <v>188</v>
      </c>
      <c r="B420" t="s">
        <v>79</v>
      </c>
      <c r="C420" t="s">
        <v>35</v>
      </c>
      <c r="D420" t="s">
        <v>5</v>
      </c>
      <c r="E420" t="s">
        <v>74</v>
      </c>
      <c r="F420">
        <v>0</v>
      </c>
    </row>
    <row r="421" spans="1:6" x14ac:dyDescent="0.25">
      <c r="A421" t="s">
        <v>188</v>
      </c>
      <c r="B421" t="s">
        <v>77</v>
      </c>
      <c r="C421" t="s">
        <v>35</v>
      </c>
      <c r="D421" t="s">
        <v>5</v>
      </c>
      <c r="E421" t="s">
        <v>74</v>
      </c>
      <c r="F421">
        <v>0</v>
      </c>
    </row>
    <row r="422" spans="1:6" x14ac:dyDescent="0.25">
      <c r="A422" t="s">
        <v>188</v>
      </c>
      <c r="B422" t="s">
        <v>75</v>
      </c>
      <c r="C422" t="s">
        <v>35</v>
      </c>
      <c r="D422" t="s">
        <v>5</v>
      </c>
      <c r="E422" t="s">
        <v>5</v>
      </c>
      <c r="F422">
        <v>0</v>
      </c>
    </row>
    <row r="423" spans="1:6" x14ac:dyDescent="0.25">
      <c r="A423" t="s">
        <v>188</v>
      </c>
      <c r="B423" t="s">
        <v>86</v>
      </c>
      <c r="C423" t="s">
        <v>35</v>
      </c>
      <c r="D423" t="s">
        <v>5</v>
      </c>
      <c r="E423" t="s">
        <v>5</v>
      </c>
      <c r="F423">
        <v>0</v>
      </c>
    </row>
    <row r="424" spans="1:6" x14ac:dyDescent="0.25">
      <c r="A424" t="s">
        <v>188</v>
      </c>
      <c r="B424" t="s">
        <v>85</v>
      </c>
      <c r="C424" t="s">
        <v>35</v>
      </c>
      <c r="D424" t="s">
        <v>5</v>
      </c>
      <c r="E424" t="s">
        <v>5</v>
      </c>
      <c r="F424">
        <v>0</v>
      </c>
    </row>
    <row r="425" spans="1:6" x14ac:dyDescent="0.25">
      <c r="A425" t="s">
        <v>188</v>
      </c>
      <c r="B425" t="s">
        <v>83</v>
      </c>
      <c r="C425" t="s">
        <v>35</v>
      </c>
      <c r="D425" t="s">
        <v>5</v>
      </c>
      <c r="E425" t="s">
        <v>5</v>
      </c>
      <c r="F425">
        <v>0</v>
      </c>
    </row>
    <row r="426" spans="1:6" x14ac:dyDescent="0.25">
      <c r="A426" t="s">
        <v>188</v>
      </c>
      <c r="B426" t="s">
        <v>84</v>
      </c>
      <c r="C426" t="s">
        <v>35</v>
      </c>
      <c r="D426" t="s">
        <v>5</v>
      </c>
      <c r="E426" t="s">
        <v>5</v>
      </c>
      <c r="F426">
        <v>0</v>
      </c>
    </row>
    <row r="427" spans="1:6" x14ac:dyDescent="0.25">
      <c r="A427" t="s">
        <v>188</v>
      </c>
      <c r="B427" t="s">
        <v>82</v>
      </c>
      <c r="C427" t="s">
        <v>35</v>
      </c>
      <c r="D427" t="s">
        <v>5</v>
      </c>
      <c r="E427" t="s">
        <v>5</v>
      </c>
      <c r="F427">
        <v>0</v>
      </c>
    </row>
    <row r="428" spans="1:6" x14ac:dyDescent="0.25">
      <c r="A428" t="s">
        <v>188</v>
      </c>
      <c r="B428" t="s">
        <v>76</v>
      </c>
      <c r="C428" t="s">
        <v>35</v>
      </c>
      <c r="D428" t="s">
        <v>5</v>
      </c>
      <c r="E428" t="s">
        <v>5</v>
      </c>
      <c r="F428">
        <v>0</v>
      </c>
    </row>
    <row r="429" spans="1:6" x14ac:dyDescent="0.25">
      <c r="A429" t="s">
        <v>188</v>
      </c>
      <c r="B429" t="s">
        <v>81</v>
      </c>
      <c r="C429" t="s">
        <v>35</v>
      </c>
      <c r="D429" t="s">
        <v>5</v>
      </c>
      <c r="E429" t="s">
        <v>5</v>
      </c>
      <c r="F429">
        <v>0</v>
      </c>
    </row>
    <row r="430" spans="1:6" x14ac:dyDescent="0.25">
      <c r="A430" t="s">
        <v>188</v>
      </c>
      <c r="B430" t="s">
        <v>80</v>
      </c>
      <c r="C430" t="s">
        <v>35</v>
      </c>
      <c r="D430" t="s">
        <v>5</v>
      </c>
      <c r="E430" t="s">
        <v>5</v>
      </c>
      <c r="F430">
        <v>0</v>
      </c>
    </row>
    <row r="431" spans="1:6" x14ac:dyDescent="0.25">
      <c r="A431" t="s">
        <v>188</v>
      </c>
      <c r="B431" t="s">
        <v>78</v>
      </c>
      <c r="C431" t="s">
        <v>35</v>
      </c>
      <c r="D431" t="s">
        <v>5</v>
      </c>
      <c r="E431" t="s">
        <v>5</v>
      </c>
      <c r="F431">
        <v>0</v>
      </c>
    </row>
    <row r="432" spans="1:6" x14ac:dyDescent="0.25">
      <c r="A432" t="s">
        <v>188</v>
      </c>
      <c r="B432" t="s">
        <v>79</v>
      </c>
      <c r="C432" t="s">
        <v>35</v>
      </c>
      <c r="D432" t="s">
        <v>5</v>
      </c>
      <c r="E432" t="s">
        <v>5</v>
      </c>
      <c r="F432">
        <v>0</v>
      </c>
    </row>
    <row r="433" spans="1:6" x14ac:dyDescent="0.25">
      <c r="A433" t="s">
        <v>188</v>
      </c>
      <c r="B433" t="s">
        <v>77</v>
      </c>
      <c r="C433" t="s">
        <v>35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E49" sqref="E49"/>
    </sheetView>
  </sheetViews>
  <sheetFormatPr defaultRowHeight="15" x14ac:dyDescent="0.25"/>
  <cols>
    <col min="2" max="2" width="15" customWidth="1"/>
  </cols>
  <sheetData>
    <row r="1" spans="1:16" x14ac:dyDescent="0.25">
      <c r="A1" t="s">
        <v>89</v>
      </c>
      <c r="B1" t="s">
        <v>46</v>
      </c>
      <c r="C1" t="s">
        <v>33</v>
      </c>
      <c r="D1" t="s">
        <v>90</v>
      </c>
    </row>
    <row r="2" spans="1:16" x14ac:dyDescent="0.25">
      <c r="A2" t="s">
        <v>91</v>
      </c>
      <c r="B2" t="s">
        <v>85</v>
      </c>
      <c r="C2" t="s">
        <v>35</v>
      </c>
      <c r="D2" t="s">
        <v>5</v>
      </c>
      <c r="E2">
        <f>I11*O11</f>
        <v>5600.0000000000009</v>
      </c>
      <c r="H2" t="s">
        <v>120</v>
      </c>
    </row>
    <row r="3" spans="1:16" x14ac:dyDescent="0.25">
      <c r="A3" t="s">
        <v>91</v>
      </c>
      <c r="B3" t="s">
        <v>86</v>
      </c>
      <c r="C3" t="s">
        <v>35</v>
      </c>
      <c r="D3" t="s">
        <v>5</v>
      </c>
      <c r="E3">
        <f>I11*O11</f>
        <v>5600.0000000000009</v>
      </c>
      <c r="H3" t="s">
        <v>119</v>
      </c>
    </row>
    <row r="4" spans="1:16" x14ac:dyDescent="0.25">
      <c r="A4" t="s">
        <v>91</v>
      </c>
      <c r="B4" t="s">
        <v>84</v>
      </c>
      <c r="C4" t="s">
        <v>35</v>
      </c>
      <c r="D4" t="s">
        <v>5</v>
      </c>
      <c r="E4">
        <f>I11*O12</f>
        <v>44000</v>
      </c>
    </row>
    <row r="5" spans="1:16" x14ac:dyDescent="0.25">
      <c r="A5" t="s">
        <v>91</v>
      </c>
      <c r="B5" t="s">
        <v>83</v>
      </c>
      <c r="C5" t="s">
        <v>35</v>
      </c>
      <c r="D5" t="s">
        <v>5</v>
      </c>
      <c r="E5">
        <f>I11*O12</f>
        <v>44000</v>
      </c>
      <c r="H5" t="s">
        <v>121</v>
      </c>
    </row>
    <row r="6" spans="1:16" x14ac:dyDescent="0.25">
      <c r="A6" t="s">
        <v>91</v>
      </c>
      <c r="B6" t="s">
        <v>75</v>
      </c>
      <c r="C6" t="s">
        <v>35</v>
      </c>
      <c r="D6" t="s">
        <v>5</v>
      </c>
      <c r="E6">
        <f>I11*O13</f>
        <v>56000</v>
      </c>
      <c r="H6" t="s">
        <v>122</v>
      </c>
    </row>
    <row r="7" spans="1:16" x14ac:dyDescent="0.25">
      <c r="A7" t="s">
        <v>91</v>
      </c>
      <c r="B7" t="s">
        <v>82</v>
      </c>
      <c r="C7" t="s">
        <v>35</v>
      </c>
      <c r="D7" t="s">
        <v>5</v>
      </c>
      <c r="E7">
        <f>I11*O13</f>
        <v>56000</v>
      </c>
    </row>
    <row r="8" spans="1:16" x14ac:dyDescent="0.25">
      <c r="A8" t="s">
        <v>91</v>
      </c>
      <c r="B8" t="s">
        <v>80</v>
      </c>
      <c r="C8" t="s">
        <v>35</v>
      </c>
      <c r="D8" t="s">
        <v>5</v>
      </c>
      <c r="E8">
        <v>5600.0000000000009</v>
      </c>
    </row>
    <row r="9" spans="1:16" x14ac:dyDescent="0.25">
      <c r="A9" t="s">
        <v>91</v>
      </c>
      <c r="B9" t="s">
        <v>81</v>
      </c>
      <c r="C9" t="s">
        <v>35</v>
      </c>
      <c r="D9" t="s">
        <v>5</v>
      </c>
      <c r="E9">
        <v>5600.0000000000009</v>
      </c>
    </row>
    <row r="10" spans="1:16" x14ac:dyDescent="0.25">
      <c r="A10" t="s">
        <v>91</v>
      </c>
      <c r="B10" t="s">
        <v>79</v>
      </c>
      <c r="C10" t="s">
        <v>35</v>
      </c>
      <c r="D10" t="s">
        <v>5</v>
      </c>
      <c r="E10" s="25">
        <v>44000</v>
      </c>
      <c r="H10" t="s">
        <v>126</v>
      </c>
      <c r="I10" t="s">
        <v>127</v>
      </c>
      <c r="N10" t="s">
        <v>60</v>
      </c>
      <c r="O10" t="s">
        <v>6</v>
      </c>
      <c r="P10" t="s">
        <v>5</v>
      </c>
    </row>
    <row r="11" spans="1:16" ht="15.75" x14ac:dyDescent="0.25">
      <c r="A11" t="s">
        <v>91</v>
      </c>
      <c r="B11" t="s">
        <v>78</v>
      </c>
      <c r="C11" t="s">
        <v>35</v>
      </c>
      <c r="D11" t="s">
        <v>5</v>
      </c>
      <c r="E11" s="25">
        <v>44000</v>
      </c>
      <c r="H11" s="31">
        <f>15000*8</f>
        <v>120000</v>
      </c>
      <c r="I11">
        <f>H11/3</f>
        <v>40000</v>
      </c>
      <c r="N11" t="s">
        <v>103</v>
      </c>
      <c r="O11">
        <v>0.14000000000000001</v>
      </c>
      <c r="P11">
        <v>0.14000000000000001</v>
      </c>
    </row>
    <row r="12" spans="1:16" x14ac:dyDescent="0.25">
      <c r="A12" t="s">
        <v>91</v>
      </c>
      <c r="B12" t="s">
        <v>76</v>
      </c>
      <c r="C12" t="s">
        <v>35</v>
      </c>
      <c r="D12" t="s">
        <v>5</v>
      </c>
      <c r="E12" s="25">
        <v>56000</v>
      </c>
      <c r="N12" t="s">
        <v>104</v>
      </c>
      <c r="O12">
        <v>1.1000000000000001</v>
      </c>
      <c r="P12">
        <v>1.3</v>
      </c>
    </row>
    <row r="13" spans="1:16" x14ac:dyDescent="0.25">
      <c r="A13" t="s">
        <v>91</v>
      </c>
      <c r="B13" t="s">
        <v>77</v>
      </c>
      <c r="C13" t="s">
        <v>35</v>
      </c>
      <c r="D13" t="s">
        <v>5</v>
      </c>
      <c r="E13" s="25">
        <v>56000</v>
      </c>
      <c r="N13" t="s">
        <v>105</v>
      </c>
      <c r="O13">
        <v>1.4</v>
      </c>
      <c r="P13">
        <v>1.8</v>
      </c>
    </row>
    <row r="14" spans="1:16" x14ac:dyDescent="0.25">
      <c r="A14" t="s">
        <v>91</v>
      </c>
      <c r="B14" t="s">
        <v>85</v>
      </c>
      <c r="C14" t="s">
        <v>35</v>
      </c>
      <c r="D14" t="s">
        <v>74</v>
      </c>
      <c r="E14" s="25">
        <v>5600.0000000000009</v>
      </c>
    </row>
    <row r="15" spans="1:16" x14ac:dyDescent="0.25">
      <c r="A15" t="s">
        <v>91</v>
      </c>
      <c r="B15" t="s">
        <v>86</v>
      </c>
      <c r="C15" t="s">
        <v>35</v>
      </c>
      <c r="D15" t="s">
        <v>74</v>
      </c>
      <c r="E15" s="25">
        <v>5600.0000000000009</v>
      </c>
    </row>
    <row r="16" spans="1:16" x14ac:dyDescent="0.25">
      <c r="A16" t="s">
        <v>91</v>
      </c>
      <c r="B16" t="s">
        <v>84</v>
      </c>
      <c r="C16" t="s">
        <v>35</v>
      </c>
      <c r="D16" t="s">
        <v>74</v>
      </c>
      <c r="E16" s="25">
        <v>44000</v>
      </c>
    </row>
    <row r="17" spans="1:5" x14ac:dyDescent="0.25">
      <c r="A17" t="s">
        <v>91</v>
      </c>
      <c r="B17" t="s">
        <v>83</v>
      </c>
      <c r="C17" t="s">
        <v>35</v>
      </c>
      <c r="D17" t="s">
        <v>74</v>
      </c>
      <c r="E17" s="25">
        <v>44000</v>
      </c>
    </row>
    <row r="18" spans="1:5" x14ac:dyDescent="0.25">
      <c r="A18" t="s">
        <v>91</v>
      </c>
      <c r="B18" t="s">
        <v>75</v>
      </c>
      <c r="C18" t="s">
        <v>35</v>
      </c>
      <c r="D18" t="s">
        <v>74</v>
      </c>
      <c r="E18" s="25">
        <v>56000</v>
      </c>
    </row>
    <row r="19" spans="1:5" x14ac:dyDescent="0.25">
      <c r="A19" t="s">
        <v>91</v>
      </c>
      <c r="B19" t="s">
        <v>82</v>
      </c>
      <c r="C19" t="s">
        <v>35</v>
      </c>
      <c r="D19" t="s">
        <v>74</v>
      </c>
      <c r="E19" s="25">
        <v>56000</v>
      </c>
    </row>
    <row r="20" spans="1:5" x14ac:dyDescent="0.25">
      <c r="A20" t="s">
        <v>91</v>
      </c>
      <c r="B20" t="s">
        <v>80</v>
      </c>
      <c r="C20" t="s">
        <v>35</v>
      </c>
      <c r="D20" t="s">
        <v>74</v>
      </c>
      <c r="E20" s="25">
        <v>5600.0000000000009</v>
      </c>
    </row>
    <row r="21" spans="1:5" x14ac:dyDescent="0.25">
      <c r="A21" t="s">
        <v>91</v>
      </c>
      <c r="B21" t="s">
        <v>81</v>
      </c>
      <c r="C21" t="s">
        <v>35</v>
      </c>
      <c r="D21" t="s">
        <v>74</v>
      </c>
      <c r="E21" s="25">
        <v>5600.0000000000009</v>
      </c>
    </row>
    <row r="22" spans="1:5" x14ac:dyDescent="0.25">
      <c r="A22" t="s">
        <v>91</v>
      </c>
      <c r="B22" t="s">
        <v>79</v>
      </c>
      <c r="C22" t="s">
        <v>35</v>
      </c>
      <c r="D22" t="s">
        <v>74</v>
      </c>
      <c r="E22" s="25">
        <v>44000</v>
      </c>
    </row>
    <row r="23" spans="1:5" x14ac:dyDescent="0.25">
      <c r="A23" t="s">
        <v>91</v>
      </c>
      <c r="B23" t="s">
        <v>78</v>
      </c>
      <c r="C23" t="s">
        <v>35</v>
      </c>
      <c r="D23" t="s">
        <v>74</v>
      </c>
      <c r="E23" s="25">
        <v>44000</v>
      </c>
    </row>
    <row r="24" spans="1:5" x14ac:dyDescent="0.25">
      <c r="A24" t="s">
        <v>91</v>
      </c>
      <c r="B24" t="s">
        <v>76</v>
      </c>
      <c r="C24" t="s">
        <v>35</v>
      </c>
      <c r="D24" t="s">
        <v>74</v>
      </c>
      <c r="E24" s="25">
        <v>56000</v>
      </c>
    </row>
    <row r="25" spans="1:5" x14ac:dyDescent="0.25">
      <c r="A25" t="s">
        <v>91</v>
      </c>
      <c r="B25" t="s">
        <v>77</v>
      </c>
      <c r="C25" t="s">
        <v>35</v>
      </c>
      <c r="D25" t="s">
        <v>74</v>
      </c>
      <c r="E25" s="25">
        <v>56000</v>
      </c>
    </row>
    <row r="26" spans="1:5" x14ac:dyDescent="0.25">
      <c r="A26" t="s">
        <v>91</v>
      </c>
      <c r="B26" t="s">
        <v>85</v>
      </c>
      <c r="C26" t="s">
        <v>35</v>
      </c>
      <c r="D26" t="s">
        <v>6</v>
      </c>
      <c r="E26" s="25">
        <v>5600.0000000000009</v>
      </c>
    </row>
    <row r="27" spans="1:5" x14ac:dyDescent="0.25">
      <c r="A27" t="s">
        <v>91</v>
      </c>
      <c r="B27" t="s">
        <v>86</v>
      </c>
      <c r="C27" t="s">
        <v>35</v>
      </c>
      <c r="D27" t="s">
        <v>6</v>
      </c>
      <c r="E27" s="25">
        <v>5600.0000000000009</v>
      </c>
    </row>
    <row r="28" spans="1:5" x14ac:dyDescent="0.25">
      <c r="A28" t="s">
        <v>91</v>
      </c>
      <c r="B28" t="s">
        <v>84</v>
      </c>
      <c r="C28" t="s">
        <v>35</v>
      </c>
      <c r="D28" t="s">
        <v>6</v>
      </c>
      <c r="E28" s="25">
        <v>44000</v>
      </c>
    </row>
    <row r="29" spans="1:5" x14ac:dyDescent="0.25">
      <c r="A29" t="s">
        <v>91</v>
      </c>
      <c r="B29" t="s">
        <v>83</v>
      </c>
      <c r="C29" t="s">
        <v>35</v>
      </c>
      <c r="D29" t="s">
        <v>6</v>
      </c>
      <c r="E29" s="25">
        <v>44000</v>
      </c>
    </row>
    <row r="30" spans="1:5" x14ac:dyDescent="0.25">
      <c r="A30" t="s">
        <v>91</v>
      </c>
      <c r="B30" t="s">
        <v>75</v>
      </c>
      <c r="C30" t="s">
        <v>35</v>
      </c>
      <c r="D30" t="s">
        <v>6</v>
      </c>
      <c r="E30" s="25">
        <v>56000</v>
      </c>
    </row>
    <row r="31" spans="1:5" x14ac:dyDescent="0.25">
      <c r="A31" t="s">
        <v>91</v>
      </c>
      <c r="B31" t="s">
        <v>82</v>
      </c>
      <c r="C31" t="s">
        <v>35</v>
      </c>
      <c r="D31" t="s">
        <v>6</v>
      </c>
      <c r="E31" s="25">
        <v>56000</v>
      </c>
    </row>
    <row r="32" spans="1:5" ht="14.45" x14ac:dyDescent="0.3">
      <c r="A32" t="s">
        <v>91</v>
      </c>
      <c r="B32" t="s">
        <v>80</v>
      </c>
      <c r="C32" t="s">
        <v>35</v>
      </c>
      <c r="D32" t="s">
        <v>6</v>
      </c>
      <c r="E32" s="25">
        <v>5600.0000000000009</v>
      </c>
    </row>
    <row r="33" spans="1:5" ht="14.45" x14ac:dyDescent="0.3">
      <c r="A33" t="s">
        <v>91</v>
      </c>
      <c r="B33" t="s">
        <v>81</v>
      </c>
      <c r="C33" t="s">
        <v>35</v>
      </c>
      <c r="D33" t="s">
        <v>6</v>
      </c>
      <c r="E33" s="25">
        <v>5600.0000000000009</v>
      </c>
    </row>
    <row r="34" spans="1:5" ht="14.45" x14ac:dyDescent="0.3">
      <c r="A34" t="s">
        <v>91</v>
      </c>
      <c r="B34" t="s">
        <v>79</v>
      </c>
      <c r="C34" t="s">
        <v>35</v>
      </c>
      <c r="D34" t="s">
        <v>6</v>
      </c>
      <c r="E34" s="25">
        <v>44000</v>
      </c>
    </row>
    <row r="35" spans="1:5" ht="14.45" x14ac:dyDescent="0.3">
      <c r="A35" t="s">
        <v>91</v>
      </c>
      <c r="B35" t="s">
        <v>78</v>
      </c>
      <c r="C35" t="s">
        <v>35</v>
      </c>
      <c r="D35" t="s">
        <v>6</v>
      </c>
      <c r="E35" s="25">
        <v>44000</v>
      </c>
    </row>
    <row r="36" spans="1:5" ht="14.45" x14ac:dyDescent="0.3">
      <c r="A36" t="s">
        <v>91</v>
      </c>
      <c r="B36" t="s">
        <v>76</v>
      </c>
      <c r="C36" t="s">
        <v>35</v>
      </c>
      <c r="D36" t="s">
        <v>6</v>
      </c>
      <c r="E36" s="25">
        <v>56000</v>
      </c>
    </row>
    <row r="37" spans="1:5" ht="14.45" x14ac:dyDescent="0.3">
      <c r="A37" t="s">
        <v>91</v>
      </c>
      <c r="B37" t="s">
        <v>77</v>
      </c>
      <c r="C37" t="s">
        <v>35</v>
      </c>
      <c r="D37" t="s">
        <v>6</v>
      </c>
      <c r="E37" s="25">
        <v>56000</v>
      </c>
    </row>
    <row r="38" spans="1:5" ht="14.45" x14ac:dyDescent="0.3">
      <c r="A38" t="s">
        <v>181</v>
      </c>
      <c r="B38" t="s">
        <v>85</v>
      </c>
      <c r="C38" t="s">
        <v>35</v>
      </c>
      <c r="D38" t="s">
        <v>5</v>
      </c>
      <c r="E38">
        <f>I47*O47</f>
        <v>0</v>
      </c>
    </row>
    <row r="39" spans="1:5" ht="14.45" x14ac:dyDescent="0.3">
      <c r="A39" t="s">
        <v>181</v>
      </c>
      <c r="B39" t="s">
        <v>86</v>
      </c>
      <c r="C39" t="s">
        <v>35</v>
      </c>
      <c r="D39" t="s">
        <v>5</v>
      </c>
      <c r="E39">
        <f>I47*O47</f>
        <v>0</v>
      </c>
    </row>
    <row r="40" spans="1:5" ht="14.45" x14ac:dyDescent="0.3">
      <c r="A40" t="s">
        <v>181</v>
      </c>
      <c r="B40" t="s">
        <v>84</v>
      </c>
      <c r="C40" t="s">
        <v>35</v>
      </c>
      <c r="D40" t="s">
        <v>5</v>
      </c>
      <c r="E40">
        <f>I47*O48</f>
        <v>0</v>
      </c>
    </row>
    <row r="41" spans="1:5" ht="14.45" x14ac:dyDescent="0.3">
      <c r="A41" t="s">
        <v>181</v>
      </c>
      <c r="B41" t="s">
        <v>83</v>
      </c>
      <c r="C41" t="s">
        <v>35</v>
      </c>
      <c r="D41" t="s">
        <v>5</v>
      </c>
      <c r="E41">
        <f>I47*O48</f>
        <v>0</v>
      </c>
    </row>
    <row r="42" spans="1:5" ht="14.45" x14ac:dyDescent="0.3">
      <c r="A42" t="s">
        <v>181</v>
      </c>
      <c r="B42" t="s">
        <v>75</v>
      </c>
      <c r="C42" t="s">
        <v>35</v>
      </c>
      <c r="D42" t="s">
        <v>5</v>
      </c>
      <c r="E42">
        <f>I47*O49</f>
        <v>0</v>
      </c>
    </row>
    <row r="43" spans="1:5" ht="14.45" x14ac:dyDescent="0.3">
      <c r="A43" t="s">
        <v>181</v>
      </c>
      <c r="B43" t="s">
        <v>82</v>
      </c>
      <c r="C43" t="s">
        <v>35</v>
      </c>
      <c r="D43" t="s">
        <v>5</v>
      </c>
      <c r="E43">
        <f>I47*O49</f>
        <v>0</v>
      </c>
    </row>
    <row r="44" spans="1:5" ht="14.45" x14ac:dyDescent="0.3">
      <c r="A44" t="s">
        <v>181</v>
      </c>
      <c r="B44" t="s">
        <v>80</v>
      </c>
      <c r="C44" t="s">
        <v>35</v>
      </c>
      <c r="D44" t="s">
        <v>5</v>
      </c>
      <c r="E44">
        <v>5600.0000000000009</v>
      </c>
    </row>
    <row r="45" spans="1:5" ht="14.45" x14ac:dyDescent="0.3">
      <c r="A45" t="s">
        <v>181</v>
      </c>
      <c r="B45" t="s">
        <v>81</v>
      </c>
      <c r="C45" t="s">
        <v>35</v>
      </c>
      <c r="D45" t="s">
        <v>5</v>
      </c>
      <c r="E45">
        <v>5600.0000000000009</v>
      </c>
    </row>
    <row r="46" spans="1:5" ht="14.45" x14ac:dyDescent="0.3">
      <c r="A46" t="s">
        <v>181</v>
      </c>
      <c r="B46" t="s">
        <v>79</v>
      </c>
      <c r="C46" t="s">
        <v>35</v>
      </c>
      <c r="D46" t="s">
        <v>5</v>
      </c>
      <c r="E46" s="25">
        <v>44000</v>
      </c>
    </row>
    <row r="47" spans="1:5" ht="14.45" x14ac:dyDescent="0.3">
      <c r="A47" t="s">
        <v>181</v>
      </c>
      <c r="B47" t="s">
        <v>78</v>
      </c>
      <c r="C47" t="s">
        <v>35</v>
      </c>
      <c r="D47" t="s">
        <v>5</v>
      </c>
      <c r="E47" s="25">
        <v>44000</v>
      </c>
    </row>
    <row r="48" spans="1:5" ht="14.45" x14ac:dyDescent="0.3">
      <c r="A48" t="s">
        <v>181</v>
      </c>
      <c r="B48" t="s">
        <v>76</v>
      </c>
      <c r="C48" t="s">
        <v>35</v>
      </c>
      <c r="D48" t="s">
        <v>5</v>
      </c>
      <c r="E48" s="25">
        <v>56000</v>
      </c>
    </row>
    <row r="49" spans="1:5" ht="14.45" x14ac:dyDescent="0.3">
      <c r="A49" t="s">
        <v>181</v>
      </c>
      <c r="B49" t="s">
        <v>77</v>
      </c>
      <c r="C49" t="s">
        <v>35</v>
      </c>
      <c r="D49" t="s">
        <v>5</v>
      </c>
      <c r="E49" s="25">
        <v>56000</v>
      </c>
    </row>
    <row r="50" spans="1:5" ht="14.45" x14ac:dyDescent="0.3">
      <c r="A50" t="s">
        <v>181</v>
      </c>
      <c r="B50" t="s">
        <v>85</v>
      </c>
      <c r="C50" t="s">
        <v>35</v>
      </c>
      <c r="D50" t="s">
        <v>74</v>
      </c>
      <c r="E50" s="25">
        <v>5600.0000000000009</v>
      </c>
    </row>
    <row r="51" spans="1:5" ht="14.45" x14ac:dyDescent="0.3">
      <c r="A51" t="s">
        <v>181</v>
      </c>
      <c r="B51" t="s">
        <v>86</v>
      </c>
      <c r="C51" t="s">
        <v>35</v>
      </c>
      <c r="D51" t="s">
        <v>74</v>
      </c>
      <c r="E51" s="25">
        <v>5600.0000000000009</v>
      </c>
    </row>
    <row r="52" spans="1:5" ht="14.45" x14ac:dyDescent="0.3">
      <c r="A52" t="s">
        <v>181</v>
      </c>
      <c r="B52" t="s">
        <v>84</v>
      </c>
      <c r="C52" t="s">
        <v>35</v>
      </c>
      <c r="D52" t="s">
        <v>74</v>
      </c>
      <c r="E52" s="25">
        <v>44000</v>
      </c>
    </row>
    <row r="53" spans="1:5" ht="14.45" x14ac:dyDescent="0.3">
      <c r="A53" t="s">
        <v>181</v>
      </c>
      <c r="B53" t="s">
        <v>83</v>
      </c>
      <c r="C53" t="s">
        <v>35</v>
      </c>
      <c r="D53" t="s">
        <v>74</v>
      </c>
      <c r="E53" s="25">
        <v>44000</v>
      </c>
    </row>
    <row r="54" spans="1:5" ht="14.45" x14ac:dyDescent="0.3">
      <c r="A54" t="s">
        <v>181</v>
      </c>
      <c r="B54" t="s">
        <v>75</v>
      </c>
      <c r="C54" t="s">
        <v>35</v>
      </c>
      <c r="D54" t="s">
        <v>74</v>
      </c>
      <c r="E54" s="25">
        <v>56000</v>
      </c>
    </row>
    <row r="55" spans="1:5" ht="14.45" x14ac:dyDescent="0.3">
      <c r="A55" t="s">
        <v>181</v>
      </c>
      <c r="B55" t="s">
        <v>82</v>
      </c>
      <c r="C55" t="s">
        <v>35</v>
      </c>
      <c r="D55" t="s">
        <v>74</v>
      </c>
      <c r="E55" s="25">
        <v>56000</v>
      </c>
    </row>
    <row r="56" spans="1:5" ht="14.45" x14ac:dyDescent="0.3">
      <c r="A56" t="s">
        <v>181</v>
      </c>
      <c r="B56" t="s">
        <v>80</v>
      </c>
      <c r="C56" t="s">
        <v>35</v>
      </c>
      <c r="D56" t="s">
        <v>74</v>
      </c>
      <c r="E56" s="25">
        <v>5600.0000000000009</v>
      </c>
    </row>
    <row r="57" spans="1:5" ht="14.45" x14ac:dyDescent="0.3">
      <c r="A57" t="s">
        <v>181</v>
      </c>
      <c r="B57" t="s">
        <v>81</v>
      </c>
      <c r="C57" t="s">
        <v>35</v>
      </c>
      <c r="D57" t="s">
        <v>74</v>
      </c>
      <c r="E57" s="25">
        <v>5600.0000000000009</v>
      </c>
    </row>
    <row r="58" spans="1:5" ht="14.45" x14ac:dyDescent="0.3">
      <c r="A58" t="s">
        <v>181</v>
      </c>
      <c r="B58" t="s">
        <v>79</v>
      </c>
      <c r="C58" t="s">
        <v>35</v>
      </c>
      <c r="D58" t="s">
        <v>74</v>
      </c>
      <c r="E58" s="25">
        <v>44000</v>
      </c>
    </row>
    <row r="59" spans="1:5" ht="14.45" x14ac:dyDescent="0.3">
      <c r="A59" t="s">
        <v>181</v>
      </c>
      <c r="B59" t="s">
        <v>78</v>
      </c>
      <c r="C59" t="s">
        <v>35</v>
      </c>
      <c r="D59" t="s">
        <v>74</v>
      </c>
      <c r="E59" s="25">
        <v>44000</v>
      </c>
    </row>
    <row r="60" spans="1:5" ht="14.45" x14ac:dyDescent="0.3">
      <c r="A60" t="s">
        <v>181</v>
      </c>
      <c r="B60" t="s">
        <v>76</v>
      </c>
      <c r="C60" t="s">
        <v>35</v>
      </c>
      <c r="D60" t="s">
        <v>74</v>
      </c>
      <c r="E60" s="25">
        <v>56000</v>
      </c>
    </row>
    <row r="61" spans="1:5" ht="14.45" x14ac:dyDescent="0.3">
      <c r="A61" t="s">
        <v>181</v>
      </c>
      <c r="B61" t="s">
        <v>77</v>
      </c>
      <c r="C61" t="s">
        <v>35</v>
      </c>
      <c r="D61" t="s">
        <v>74</v>
      </c>
      <c r="E61" s="25">
        <v>56000</v>
      </c>
    </row>
    <row r="62" spans="1:5" ht="14.45" x14ac:dyDescent="0.3">
      <c r="A62" t="s">
        <v>181</v>
      </c>
      <c r="B62" t="s">
        <v>85</v>
      </c>
      <c r="C62" t="s">
        <v>35</v>
      </c>
      <c r="D62" t="s">
        <v>6</v>
      </c>
      <c r="E62" s="25">
        <v>5600.0000000000009</v>
      </c>
    </row>
    <row r="63" spans="1:5" ht="14.45" x14ac:dyDescent="0.3">
      <c r="A63" t="s">
        <v>181</v>
      </c>
      <c r="B63" t="s">
        <v>86</v>
      </c>
      <c r="C63" t="s">
        <v>35</v>
      </c>
      <c r="D63" t="s">
        <v>6</v>
      </c>
      <c r="E63" s="25">
        <v>5600.0000000000009</v>
      </c>
    </row>
    <row r="64" spans="1:5" ht="14.45" x14ac:dyDescent="0.3">
      <c r="A64" t="s">
        <v>181</v>
      </c>
      <c r="B64" t="s">
        <v>84</v>
      </c>
      <c r="C64" t="s">
        <v>35</v>
      </c>
      <c r="D64" t="s">
        <v>6</v>
      </c>
      <c r="E64" s="25">
        <v>44000</v>
      </c>
    </row>
    <row r="65" spans="1:5" ht="14.45" x14ac:dyDescent="0.3">
      <c r="A65" t="s">
        <v>181</v>
      </c>
      <c r="B65" t="s">
        <v>83</v>
      </c>
      <c r="C65" t="s">
        <v>35</v>
      </c>
      <c r="D65" t="s">
        <v>6</v>
      </c>
      <c r="E65" s="25">
        <v>44000</v>
      </c>
    </row>
    <row r="66" spans="1:5" ht="14.45" x14ac:dyDescent="0.3">
      <c r="A66" t="s">
        <v>181</v>
      </c>
      <c r="B66" t="s">
        <v>75</v>
      </c>
      <c r="C66" t="s">
        <v>35</v>
      </c>
      <c r="D66" t="s">
        <v>6</v>
      </c>
      <c r="E66" s="25">
        <v>56000</v>
      </c>
    </row>
    <row r="67" spans="1:5" ht="14.45" x14ac:dyDescent="0.3">
      <c r="A67" t="s">
        <v>181</v>
      </c>
      <c r="B67" t="s">
        <v>82</v>
      </c>
      <c r="C67" t="s">
        <v>35</v>
      </c>
      <c r="D67" t="s">
        <v>6</v>
      </c>
      <c r="E67" s="25">
        <v>56000</v>
      </c>
    </row>
    <row r="68" spans="1:5" ht="14.45" x14ac:dyDescent="0.3">
      <c r="A68" t="s">
        <v>181</v>
      </c>
      <c r="B68" t="s">
        <v>80</v>
      </c>
      <c r="C68" t="s">
        <v>35</v>
      </c>
      <c r="D68" t="s">
        <v>6</v>
      </c>
      <c r="E68" s="25">
        <v>5600.0000000000009</v>
      </c>
    </row>
    <row r="69" spans="1:5" ht="14.45" x14ac:dyDescent="0.3">
      <c r="A69" t="s">
        <v>181</v>
      </c>
      <c r="B69" t="s">
        <v>81</v>
      </c>
      <c r="C69" t="s">
        <v>35</v>
      </c>
      <c r="D69" t="s">
        <v>6</v>
      </c>
      <c r="E69" s="25">
        <v>5600.0000000000009</v>
      </c>
    </row>
    <row r="70" spans="1:5" x14ac:dyDescent="0.25">
      <c r="A70" t="s">
        <v>181</v>
      </c>
      <c r="B70" t="s">
        <v>79</v>
      </c>
      <c r="C70" t="s">
        <v>35</v>
      </c>
      <c r="D70" t="s">
        <v>6</v>
      </c>
      <c r="E70" s="25">
        <v>44000</v>
      </c>
    </row>
    <row r="71" spans="1:5" x14ac:dyDescent="0.25">
      <c r="A71" t="s">
        <v>181</v>
      </c>
      <c r="B71" t="s">
        <v>78</v>
      </c>
      <c r="C71" t="s">
        <v>35</v>
      </c>
      <c r="D71" t="s">
        <v>6</v>
      </c>
      <c r="E71" s="25">
        <v>44000</v>
      </c>
    </row>
    <row r="72" spans="1:5" x14ac:dyDescent="0.25">
      <c r="A72" t="s">
        <v>181</v>
      </c>
      <c r="B72" t="s">
        <v>76</v>
      </c>
      <c r="C72" t="s">
        <v>35</v>
      </c>
      <c r="D72" t="s">
        <v>6</v>
      </c>
      <c r="E72" s="25">
        <v>56000</v>
      </c>
    </row>
    <row r="73" spans="1:5" x14ac:dyDescent="0.25">
      <c r="A73" t="s">
        <v>181</v>
      </c>
      <c r="B73" t="s">
        <v>77</v>
      </c>
      <c r="C73" t="s">
        <v>35</v>
      </c>
      <c r="D73" t="s">
        <v>6</v>
      </c>
      <c r="E73" s="25">
        <v>56000</v>
      </c>
    </row>
    <row r="74" spans="1:5" x14ac:dyDescent="0.25">
      <c r="A74" t="s">
        <v>187</v>
      </c>
      <c r="B74" t="s">
        <v>85</v>
      </c>
      <c r="C74" t="s">
        <v>35</v>
      </c>
      <c r="D74" t="s">
        <v>5</v>
      </c>
      <c r="E74">
        <f>I83*O83</f>
        <v>0</v>
      </c>
    </row>
    <row r="75" spans="1:5" x14ac:dyDescent="0.25">
      <c r="A75" t="s">
        <v>187</v>
      </c>
      <c r="B75" t="s">
        <v>86</v>
      </c>
      <c r="C75" t="s">
        <v>35</v>
      </c>
      <c r="D75" t="s">
        <v>5</v>
      </c>
      <c r="E75">
        <f>I83*O83</f>
        <v>0</v>
      </c>
    </row>
    <row r="76" spans="1:5" x14ac:dyDescent="0.25">
      <c r="A76" t="s">
        <v>187</v>
      </c>
      <c r="B76" t="s">
        <v>84</v>
      </c>
      <c r="C76" t="s">
        <v>35</v>
      </c>
      <c r="D76" t="s">
        <v>5</v>
      </c>
      <c r="E76">
        <f>I83*O84</f>
        <v>0</v>
      </c>
    </row>
    <row r="77" spans="1:5" x14ac:dyDescent="0.25">
      <c r="A77" t="s">
        <v>187</v>
      </c>
      <c r="B77" t="s">
        <v>83</v>
      </c>
      <c r="C77" t="s">
        <v>35</v>
      </c>
      <c r="D77" t="s">
        <v>5</v>
      </c>
      <c r="E77">
        <f>I83*O84</f>
        <v>0</v>
      </c>
    </row>
    <row r="78" spans="1:5" x14ac:dyDescent="0.25">
      <c r="A78" t="s">
        <v>187</v>
      </c>
      <c r="B78" t="s">
        <v>75</v>
      </c>
      <c r="C78" t="s">
        <v>35</v>
      </c>
      <c r="D78" t="s">
        <v>5</v>
      </c>
      <c r="E78">
        <f>I83*O85</f>
        <v>0</v>
      </c>
    </row>
    <row r="79" spans="1:5" x14ac:dyDescent="0.25">
      <c r="A79" t="s">
        <v>187</v>
      </c>
      <c r="B79" t="s">
        <v>82</v>
      </c>
      <c r="C79" t="s">
        <v>35</v>
      </c>
      <c r="D79" t="s">
        <v>5</v>
      </c>
      <c r="E79">
        <f>I83*O85</f>
        <v>0</v>
      </c>
    </row>
    <row r="80" spans="1:5" x14ac:dyDescent="0.25">
      <c r="A80" t="s">
        <v>187</v>
      </c>
      <c r="B80" t="s">
        <v>80</v>
      </c>
      <c r="C80" t="s">
        <v>35</v>
      </c>
      <c r="D80" t="s">
        <v>5</v>
      </c>
      <c r="E80">
        <v>5600.0000000000009</v>
      </c>
    </row>
    <row r="81" spans="1:5" x14ac:dyDescent="0.25">
      <c r="A81" t="s">
        <v>187</v>
      </c>
      <c r="B81" t="s">
        <v>81</v>
      </c>
      <c r="C81" t="s">
        <v>35</v>
      </c>
      <c r="D81" t="s">
        <v>5</v>
      </c>
      <c r="E81">
        <v>5600.0000000000009</v>
      </c>
    </row>
    <row r="82" spans="1:5" x14ac:dyDescent="0.25">
      <c r="A82" t="s">
        <v>187</v>
      </c>
      <c r="B82" t="s">
        <v>79</v>
      </c>
      <c r="C82" t="s">
        <v>35</v>
      </c>
      <c r="D82" t="s">
        <v>5</v>
      </c>
      <c r="E82" s="25">
        <v>44000</v>
      </c>
    </row>
    <row r="83" spans="1:5" x14ac:dyDescent="0.25">
      <c r="A83" t="s">
        <v>187</v>
      </c>
      <c r="B83" t="s">
        <v>78</v>
      </c>
      <c r="C83" t="s">
        <v>35</v>
      </c>
      <c r="D83" t="s">
        <v>5</v>
      </c>
      <c r="E83" s="25">
        <v>44000</v>
      </c>
    </row>
    <row r="84" spans="1:5" x14ac:dyDescent="0.25">
      <c r="A84" t="s">
        <v>187</v>
      </c>
      <c r="B84" t="s">
        <v>76</v>
      </c>
      <c r="C84" t="s">
        <v>35</v>
      </c>
      <c r="D84" t="s">
        <v>5</v>
      </c>
      <c r="E84" s="25">
        <v>56000</v>
      </c>
    </row>
    <row r="85" spans="1:5" x14ac:dyDescent="0.25">
      <c r="A85" t="s">
        <v>187</v>
      </c>
      <c r="B85" t="s">
        <v>77</v>
      </c>
      <c r="C85" t="s">
        <v>35</v>
      </c>
      <c r="D85" t="s">
        <v>5</v>
      </c>
      <c r="E85" s="25">
        <v>56000</v>
      </c>
    </row>
    <row r="86" spans="1:5" x14ac:dyDescent="0.25">
      <c r="A86" t="s">
        <v>187</v>
      </c>
      <c r="B86" t="s">
        <v>85</v>
      </c>
      <c r="C86" t="s">
        <v>35</v>
      </c>
      <c r="D86" t="s">
        <v>74</v>
      </c>
      <c r="E86" s="25">
        <v>5600.0000000000009</v>
      </c>
    </row>
    <row r="87" spans="1:5" x14ac:dyDescent="0.25">
      <c r="A87" t="s">
        <v>187</v>
      </c>
      <c r="B87" t="s">
        <v>86</v>
      </c>
      <c r="C87" t="s">
        <v>35</v>
      </c>
      <c r="D87" t="s">
        <v>74</v>
      </c>
      <c r="E87" s="25">
        <v>5600.0000000000009</v>
      </c>
    </row>
    <row r="88" spans="1:5" x14ac:dyDescent="0.25">
      <c r="A88" t="s">
        <v>187</v>
      </c>
      <c r="B88" t="s">
        <v>84</v>
      </c>
      <c r="C88" t="s">
        <v>35</v>
      </c>
      <c r="D88" t="s">
        <v>74</v>
      </c>
      <c r="E88" s="25">
        <v>44000</v>
      </c>
    </row>
    <row r="89" spans="1:5" x14ac:dyDescent="0.25">
      <c r="A89" t="s">
        <v>187</v>
      </c>
      <c r="B89" t="s">
        <v>83</v>
      </c>
      <c r="C89" t="s">
        <v>35</v>
      </c>
      <c r="D89" t="s">
        <v>74</v>
      </c>
      <c r="E89" s="25">
        <v>44000</v>
      </c>
    </row>
    <row r="90" spans="1:5" x14ac:dyDescent="0.25">
      <c r="A90" t="s">
        <v>187</v>
      </c>
      <c r="B90" t="s">
        <v>75</v>
      </c>
      <c r="C90" t="s">
        <v>35</v>
      </c>
      <c r="D90" t="s">
        <v>74</v>
      </c>
      <c r="E90" s="25">
        <v>56000</v>
      </c>
    </row>
    <row r="91" spans="1:5" x14ac:dyDescent="0.25">
      <c r="A91" t="s">
        <v>187</v>
      </c>
      <c r="B91" t="s">
        <v>82</v>
      </c>
      <c r="C91" t="s">
        <v>35</v>
      </c>
      <c r="D91" t="s">
        <v>74</v>
      </c>
      <c r="E91" s="25">
        <v>56000</v>
      </c>
    </row>
    <row r="92" spans="1:5" x14ac:dyDescent="0.25">
      <c r="A92" t="s">
        <v>187</v>
      </c>
      <c r="B92" t="s">
        <v>80</v>
      </c>
      <c r="C92" t="s">
        <v>35</v>
      </c>
      <c r="D92" t="s">
        <v>74</v>
      </c>
      <c r="E92" s="25">
        <v>5600.0000000000009</v>
      </c>
    </row>
    <row r="93" spans="1:5" x14ac:dyDescent="0.25">
      <c r="A93" t="s">
        <v>187</v>
      </c>
      <c r="B93" t="s">
        <v>81</v>
      </c>
      <c r="C93" t="s">
        <v>35</v>
      </c>
      <c r="D93" t="s">
        <v>74</v>
      </c>
      <c r="E93" s="25">
        <v>5600.0000000000009</v>
      </c>
    </row>
    <row r="94" spans="1:5" x14ac:dyDescent="0.25">
      <c r="A94" t="s">
        <v>187</v>
      </c>
      <c r="B94" t="s">
        <v>79</v>
      </c>
      <c r="C94" t="s">
        <v>35</v>
      </c>
      <c r="D94" t="s">
        <v>74</v>
      </c>
      <c r="E94" s="25">
        <v>44000</v>
      </c>
    </row>
    <row r="95" spans="1:5" x14ac:dyDescent="0.25">
      <c r="A95" t="s">
        <v>187</v>
      </c>
      <c r="B95" t="s">
        <v>78</v>
      </c>
      <c r="C95" t="s">
        <v>35</v>
      </c>
      <c r="D95" t="s">
        <v>74</v>
      </c>
      <c r="E95" s="25">
        <v>44000</v>
      </c>
    </row>
    <row r="96" spans="1:5" x14ac:dyDescent="0.25">
      <c r="A96" t="s">
        <v>187</v>
      </c>
      <c r="B96" t="s">
        <v>76</v>
      </c>
      <c r="C96" t="s">
        <v>35</v>
      </c>
      <c r="D96" t="s">
        <v>74</v>
      </c>
      <c r="E96" s="25">
        <v>56000</v>
      </c>
    </row>
    <row r="97" spans="1:5" x14ac:dyDescent="0.25">
      <c r="A97" t="s">
        <v>187</v>
      </c>
      <c r="B97" t="s">
        <v>77</v>
      </c>
      <c r="C97" t="s">
        <v>35</v>
      </c>
      <c r="D97" t="s">
        <v>74</v>
      </c>
      <c r="E97" s="25">
        <v>56000</v>
      </c>
    </row>
    <row r="98" spans="1:5" x14ac:dyDescent="0.25">
      <c r="A98" t="s">
        <v>187</v>
      </c>
      <c r="B98" t="s">
        <v>85</v>
      </c>
      <c r="C98" t="s">
        <v>35</v>
      </c>
      <c r="D98" t="s">
        <v>6</v>
      </c>
      <c r="E98" s="25">
        <v>5600.0000000000009</v>
      </c>
    </row>
    <row r="99" spans="1:5" x14ac:dyDescent="0.25">
      <c r="A99" t="s">
        <v>187</v>
      </c>
      <c r="B99" t="s">
        <v>86</v>
      </c>
      <c r="C99" t="s">
        <v>35</v>
      </c>
      <c r="D99" t="s">
        <v>6</v>
      </c>
      <c r="E99" s="25">
        <v>5600.0000000000009</v>
      </c>
    </row>
    <row r="100" spans="1:5" x14ac:dyDescent="0.25">
      <c r="A100" t="s">
        <v>187</v>
      </c>
      <c r="B100" t="s">
        <v>84</v>
      </c>
      <c r="C100" t="s">
        <v>35</v>
      </c>
      <c r="D100" t="s">
        <v>6</v>
      </c>
      <c r="E100" s="25">
        <v>44000</v>
      </c>
    </row>
    <row r="101" spans="1:5" x14ac:dyDescent="0.25">
      <c r="A101" t="s">
        <v>187</v>
      </c>
      <c r="B101" t="s">
        <v>83</v>
      </c>
      <c r="C101" t="s">
        <v>35</v>
      </c>
      <c r="D101" t="s">
        <v>6</v>
      </c>
      <c r="E101" s="25">
        <v>44000</v>
      </c>
    </row>
    <row r="102" spans="1:5" x14ac:dyDescent="0.25">
      <c r="A102" t="s">
        <v>187</v>
      </c>
      <c r="B102" t="s">
        <v>75</v>
      </c>
      <c r="C102" t="s">
        <v>35</v>
      </c>
      <c r="D102" t="s">
        <v>6</v>
      </c>
      <c r="E102" s="25">
        <v>56000</v>
      </c>
    </row>
    <row r="103" spans="1:5" x14ac:dyDescent="0.25">
      <c r="A103" t="s">
        <v>187</v>
      </c>
      <c r="B103" t="s">
        <v>82</v>
      </c>
      <c r="C103" t="s">
        <v>35</v>
      </c>
      <c r="D103" t="s">
        <v>6</v>
      </c>
      <c r="E103" s="25">
        <v>56000</v>
      </c>
    </row>
    <row r="104" spans="1:5" x14ac:dyDescent="0.25">
      <c r="A104" t="s">
        <v>187</v>
      </c>
      <c r="B104" t="s">
        <v>80</v>
      </c>
      <c r="C104" t="s">
        <v>35</v>
      </c>
      <c r="D104" t="s">
        <v>6</v>
      </c>
      <c r="E104" s="25">
        <v>5600.0000000000009</v>
      </c>
    </row>
    <row r="105" spans="1:5" x14ac:dyDescent="0.25">
      <c r="A105" t="s">
        <v>187</v>
      </c>
      <c r="B105" t="s">
        <v>81</v>
      </c>
      <c r="C105" t="s">
        <v>35</v>
      </c>
      <c r="D105" t="s">
        <v>6</v>
      </c>
      <c r="E105" s="25">
        <v>5600.0000000000009</v>
      </c>
    </row>
    <row r="106" spans="1:5" x14ac:dyDescent="0.25">
      <c r="A106" t="s">
        <v>187</v>
      </c>
      <c r="B106" t="s">
        <v>79</v>
      </c>
      <c r="C106" t="s">
        <v>35</v>
      </c>
      <c r="D106" t="s">
        <v>6</v>
      </c>
      <c r="E106" s="25">
        <v>44000</v>
      </c>
    </row>
    <row r="107" spans="1:5" x14ac:dyDescent="0.25">
      <c r="A107" t="s">
        <v>187</v>
      </c>
      <c r="B107" t="s">
        <v>78</v>
      </c>
      <c r="C107" t="s">
        <v>35</v>
      </c>
      <c r="D107" t="s">
        <v>6</v>
      </c>
      <c r="E107" s="25">
        <v>44000</v>
      </c>
    </row>
    <row r="108" spans="1:5" x14ac:dyDescent="0.25">
      <c r="A108" t="s">
        <v>187</v>
      </c>
      <c r="B108" t="s">
        <v>76</v>
      </c>
      <c r="C108" t="s">
        <v>35</v>
      </c>
      <c r="D108" t="s">
        <v>6</v>
      </c>
      <c r="E108" s="25">
        <v>56000</v>
      </c>
    </row>
    <row r="109" spans="1:5" x14ac:dyDescent="0.25">
      <c r="A109" t="s">
        <v>187</v>
      </c>
      <c r="B109" t="s">
        <v>77</v>
      </c>
      <c r="C109" t="s">
        <v>35</v>
      </c>
      <c r="D109" t="s">
        <v>6</v>
      </c>
      <c r="E109" s="25">
        <v>56000</v>
      </c>
    </row>
    <row r="110" spans="1:5" x14ac:dyDescent="0.25">
      <c r="A110" t="s">
        <v>188</v>
      </c>
      <c r="B110" t="s">
        <v>85</v>
      </c>
      <c r="C110" t="s">
        <v>35</v>
      </c>
      <c r="D110" t="s">
        <v>5</v>
      </c>
      <c r="E110">
        <f>I119*O119</f>
        <v>0</v>
      </c>
    </row>
    <row r="111" spans="1:5" x14ac:dyDescent="0.25">
      <c r="A111" t="s">
        <v>188</v>
      </c>
      <c r="B111" t="s">
        <v>86</v>
      </c>
      <c r="C111" t="s">
        <v>35</v>
      </c>
      <c r="D111" t="s">
        <v>5</v>
      </c>
      <c r="E111">
        <f>I119*O119</f>
        <v>0</v>
      </c>
    </row>
    <row r="112" spans="1:5" x14ac:dyDescent="0.25">
      <c r="A112" t="s">
        <v>188</v>
      </c>
      <c r="B112" t="s">
        <v>84</v>
      </c>
      <c r="C112" t="s">
        <v>35</v>
      </c>
      <c r="D112" t="s">
        <v>5</v>
      </c>
      <c r="E112">
        <f>I119*O120</f>
        <v>0</v>
      </c>
    </row>
    <row r="113" spans="1:5" x14ac:dyDescent="0.25">
      <c r="A113" t="s">
        <v>188</v>
      </c>
      <c r="B113" t="s">
        <v>83</v>
      </c>
      <c r="C113" t="s">
        <v>35</v>
      </c>
      <c r="D113" t="s">
        <v>5</v>
      </c>
      <c r="E113">
        <f>I119*O120</f>
        <v>0</v>
      </c>
    </row>
    <row r="114" spans="1:5" x14ac:dyDescent="0.25">
      <c r="A114" t="s">
        <v>188</v>
      </c>
      <c r="B114" t="s">
        <v>75</v>
      </c>
      <c r="C114" t="s">
        <v>35</v>
      </c>
      <c r="D114" t="s">
        <v>5</v>
      </c>
      <c r="E114">
        <f>I119*O121</f>
        <v>0</v>
      </c>
    </row>
    <row r="115" spans="1:5" x14ac:dyDescent="0.25">
      <c r="A115" t="s">
        <v>188</v>
      </c>
      <c r="B115" t="s">
        <v>82</v>
      </c>
      <c r="C115" t="s">
        <v>35</v>
      </c>
      <c r="D115" t="s">
        <v>5</v>
      </c>
      <c r="E115">
        <f>I119*O121</f>
        <v>0</v>
      </c>
    </row>
    <row r="116" spans="1:5" x14ac:dyDescent="0.25">
      <c r="A116" t="s">
        <v>188</v>
      </c>
      <c r="B116" t="s">
        <v>80</v>
      </c>
      <c r="C116" t="s">
        <v>35</v>
      </c>
      <c r="D116" t="s">
        <v>5</v>
      </c>
      <c r="E116">
        <v>5600.0000000000009</v>
      </c>
    </row>
    <row r="117" spans="1:5" x14ac:dyDescent="0.25">
      <c r="A117" t="s">
        <v>188</v>
      </c>
      <c r="B117" t="s">
        <v>81</v>
      </c>
      <c r="C117" t="s">
        <v>35</v>
      </c>
      <c r="D117" t="s">
        <v>5</v>
      </c>
      <c r="E117">
        <v>5600.0000000000009</v>
      </c>
    </row>
    <row r="118" spans="1:5" x14ac:dyDescent="0.25">
      <c r="A118" t="s">
        <v>188</v>
      </c>
      <c r="B118" t="s">
        <v>79</v>
      </c>
      <c r="C118" t="s">
        <v>35</v>
      </c>
      <c r="D118" t="s">
        <v>5</v>
      </c>
      <c r="E118" s="25">
        <v>44000</v>
      </c>
    </row>
    <row r="119" spans="1:5" x14ac:dyDescent="0.25">
      <c r="A119" t="s">
        <v>188</v>
      </c>
      <c r="B119" t="s">
        <v>78</v>
      </c>
      <c r="C119" t="s">
        <v>35</v>
      </c>
      <c r="D119" t="s">
        <v>5</v>
      </c>
      <c r="E119" s="25">
        <v>44000</v>
      </c>
    </row>
    <row r="120" spans="1:5" x14ac:dyDescent="0.25">
      <c r="A120" t="s">
        <v>188</v>
      </c>
      <c r="B120" t="s">
        <v>76</v>
      </c>
      <c r="C120" t="s">
        <v>35</v>
      </c>
      <c r="D120" t="s">
        <v>5</v>
      </c>
      <c r="E120" s="25">
        <v>56000</v>
      </c>
    </row>
    <row r="121" spans="1:5" x14ac:dyDescent="0.25">
      <c r="A121" t="s">
        <v>188</v>
      </c>
      <c r="B121" t="s">
        <v>77</v>
      </c>
      <c r="C121" t="s">
        <v>35</v>
      </c>
      <c r="D121" t="s">
        <v>5</v>
      </c>
      <c r="E121" s="25">
        <v>56000</v>
      </c>
    </row>
    <row r="122" spans="1:5" x14ac:dyDescent="0.25">
      <c r="A122" t="s">
        <v>188</v>
      </c>
      <c r="B122" t="s">
        <v>85</v>
      </c>
      <c r="C122" t="s">
        <v>35</v>
      </c>
      <c r="D122" t="s">
        <v>74</v>
      </c>
      <c r="E122" s="25">
        <v>5600.0000000000009</v>
      </c>
    </row>
    <row r="123" spans="1:5" x14ac:dyDescent="0.25">
      <c r="A123" t="s">
        <v>188</v>
      </c>
      <c r="B123" t="s">
        <v>86</v>
      </c>
      <c r="C123" t="s">
        <v>35</v>
      </c>
      <c r="D123" t="s">
        <v>74</v>
      </c>
      <c r="E123" s="25">
        <v>5600.0000000000009</v>
      </c>
    </row>
    <row r="124" spans="1:5" x14ac:dyDescent="0.25">
      <c r="A124" t="s">
        <v>188</v>
      </c>
      <c r="B124" t="s">
        <v>84</v>
      </c>
      <c r="C124" t="s">
        <v>35</v>
      </c>
      <c r="D124" t="s">
        <v>74</v>
      </c>
      <c r="E124" s="25">
        <v>44000</v>
      </c>
    </row>
    <row r="125" spans="1:5" x14ac:dyDescent="0.25">
      <c r="A125" t="s">
        <v>188</v>
      </c>
      <c r="B125" t="s">
        <v>83</v>
      </c>
      <c r="C125" t="s">
        <v>35</v>
      </c>
      <c r="D125" t="s">
        <v>74</v>
      </c>
      <c r="E125" s="25">
        <v>44000</v>
      </c>
    </row>
    <row r="126" spans="1:5" x14ac:dyDescent="0.25">
      <c r="A126" t="s">
        <v>188</v>
      </c>
      <c r="B126" t="s">
        <v>75</v>
      </c>
      <c r="C126" t="s">
        <v>35</v>
      </c>
      <c r="D126" t="s">
        <v>74</v>
      </c>
      <c r="E126" s="25">
        <v>56000</v>
      </c>
    </row>
    <row r="127" spans="1:5" x14ac:dyDescent="0.25">
      <c r="A127" t="s">
        <v>188</v>
      </c>
      <c r="B127" t="s">
        <v>82</v>
      </c>
      <c r="C127" t="s">
        <v>35</v>
      </c>
      <c r="D127" t="s">
        <v>74</v>
      </c>
      <c r="E127" s="25">
        <v>56000</v>
      </c>
    </row>
    <row r="128" spans="1:5" x14ac:dyDescent="0.25">
      <c r="A128" t="s">
        <v>188</v>
      </c>
      <c r="B128" t="s">
        <v>80</v>
      </c>
      <c r="C128" t="s">
        <v>35</v>
      </c>
      <c r="D128" t="s">
        <v>74</v>
      </c>
      <c r="E128" s="25">
        <v>5600.0000000000009</v>
      </c>
    </row>
    <row r="129" spans="1:5" x14ac:dyDescent="0.25">
      <c r="A129" t="s">
        <v>188</v>
      </c>
      <c r="B129" t="s">
        <v>81</v>
      </c>
      <c r="C129" t="s">
        <v>35</v>
      </c>
      <c r="D129" t="s">
        <v>74</v>
      </c>
      <c r="E129" s="25">
        <v>5600.0000000000009</v>
      </c>
    </row>
    <row r="130" spans="1:5" x14ac:dyDescent="0.25">
      <c r="A130" t="s">
        <v>188</v>
      </c>
      <c r="B130" t="s">
        <v>79</v>
      </c>
      <c r="C130" t="s">
        <v>35</v>
      </c>
      <c r="D130" t="s">
        <v>74</v>
      </c>
      <c r="E130" s="25">
        <v>44000</v>
      </c>
    </row>
    <row r="131" spans="1:5" x14ac:dyDescent="0.25">
      <c r="A131" t="s">
        <v>188</v>
      </c>
      <c r="B131" t="s">
        <v>78</v>
      </c>
      <c r="C131" t="s">
        <v>35</v>
      </c>
      <c r="D131" t="s">
        <v>74</v>
      </c>
      <c r="E131" s="25">
        <v>44000</v>
      </c>
    </row>
    <row r="132" spans="1:5" x14ac:dyDescent="0.25">
      <c r="A132" t="s">
        <v>188</v>
      </c>
      <c r="B132" t="s">
        <v>76</v>
      </c>
      <c r="C132" t="s">
        <v>35</v>
      </c>
      <c r="D132" t="s">
        <v>74</v>
      </c>
      <c r="E132" s="25">
        <v>56000</v>
      </c>
    </row>
    <row r="133" spans="1:5" x14ac:dyDescent="0.25">
      <c r="A133" t="s">
        <v>188</v>
      </c>
      <c r="B133" t="s">
        <v>77</v>
      </c>
      <c r="C133" t="s">
        <v>35</v>
      </c>
      <c r="D133" t="s">
        <v>74</v>
      </c>
      <c r="E133" s="25">
        <v>56000</v>
      </c>
    </row>
    <row r="134" spans="1:5" x14ac:dyDescent="0.25">
      <c r="A134" t="s">
        <v>188</v>
      </c>
      <c r="B134" t="s">
        <v>85</v>
      </c>
      <c r="C134" t="s">
        <v>35</v>
      </c>
      <c r="D134" t="s">
        <v>6</v>
      </c>
      <c r="E134" s="25">
        <v>5600.0000000000009</v>
      </c>
    </row>
    <row r="135" spans="1:5" x14ac:dyDescent="0.25">
      <c r="A135" t="s">
        <v>188</v>
      </c>
      <c r="B135" t="s">
        <v>86</v>
      </c>
      <c r="C135" t="s">
        <v>35</v>
      </c>
      <c r="D135" t="s">
        <v>6</v>
      </c>
      <c r="E135" s="25">
        <v>5600.0000000000009</v>
      </c>
    </row>
    <row r="136" spans="1:5" x14ac:dyDescent="0.25">
      <c r="A136" t="s">
        <v>188</v>
      </c>
      <c r="B136" t="s">
        <v>84</v>
      </c>
      <c r="C136" t="s">
        <v>35</v>
      </c>
      <c r="D136" t="s">
        <v>6</v>
      </c>
      <c r="E136" s="25">
        <v>44000</v>
      </c>
    </row>
    <row r="137" spans="1:5" x14ac:dyDescent="0.25">
      <c r="A137" t="s">
        <v>188</v>
      </c>
      <c r="B137" t="s">
        <v>83</v>
      </c>
      <c r="C137" t="s">
        <v>35</v>
      </c>
      <c r="D137" t="s">
        <v>6</v>
      </c>
      <c r="E137" s="25">
        <v>44000</v>
      </c>
    </row>
    <row r="138" spans="1:5" x14ac:dyDescent="0.25">
      <c r="A138" t="s">
        <v>188</v>
      </c>
      <c r="B138" t="s">
        <v>75</v>
      </c>
      <c r="C138" t="s">
        <v>35</v>
      </c>
      <c r="D138" t="s">
        <v>6</v>
      </c>
      <c r="E138" s="25">
        <v>56000</v>
      </c>
    </row>
    <row r="139" spans="1:5" x14ac:dyDescent="0.25">
      <c r="A139" t="s">
        <v>188</v>
      </c>
      <c r="B139" t="s">
        <v>82</v>
      </c>
      <c r="C139" t="s">
        <v>35</v>
      </c>
      <c r="D139" t="s">
        <v>6</v>
      </c>
      <c r="E139" s="25">
        <v>56000</v>
      </c>
    </row>
    <row r="140" spans="1:5" x14ac:dyDescent="0.25">
      <c r="A140" t="s">
        <v>188</v>
      </c>
      <c r="B140" t="s">
        <v>80</v>
      </c>
      <c r="C140" t="s">
        <v>35</v>
      </c>
      <c r="D140" t="s">
        <v>6</v>
      </c>
      <c r="E140" s="25">
        <v>5600.0000000000009</v>
      </c>
    </row>
    <row r="141" spans="1:5" x14ac:dyDescent="0.25">
      <c r="A141" t="s">
        <v>188</v>
      </c>
      <c r="B141" t="s">
        <v>81</v>
      </c>
      <c r="C141" t="s">
        <v>35</v>
      </c>
      <c r="D141" t="s">
        <v>6</v>
      </c>
      <c r="E141" s="25">
        <v>5600.0000000000009</v>
      </c>
    </row>
    <row r="142" spans="1:5" x14ac:dyDescent="0.25">
      <c r="A142" t="s">
        <v>188</v>
      </c>
      <c r="B142" t="s">
        <v>79</v>
      </c>
      <c r="C142" t="s">
        <v>35</v>
      </c>
      <c r="D142" t="s">
        <v>6</v>
      </c>
      <c r="E142" s="25">
        <v>44000</v>
      </c>
    </row>
    <row r="143" spans="1:5" x14ac:dyDescent="0.25">
      <c r="A143" t="s">
        <v>188</v>
      </c>
      <c r="B143" t="s">
        <v>78</v>
      </c>
      <c r="C143" t="s">
        <v>35</v>
      </c>
      <c r="D143" t="s">
        <v>6</v>
      </c>
      <c r="E143" s="25">
        <v>44000</v>
      </c>
    </row>
    <row r="144" spans="1:5" x14ac:dyDescent="0.25">
      <c r="A144" t="s">
        <v>188</v>
      </c>
      <c r="B144" t="s">
        <v>76</v>
      </c>
      <c r="C144" t="s">
        <v>35</v>
      </c>
      <c r="D144" t="s">
        <v>6</v>
      </c>
      <c r="E144" s="25">
        <v>56000</v>
      </c>
    </row>
    <row r="145" spans="1:5" x14ac:dyDescent="0.25">
      <c r="A145" t="s">
        <v>188</v>
      </c>
      <c r="B145" t="s">
        <v>77</v>
      </c>
      <c r="C145" t="s">
        <v>35</v>
      </c>
      <c r="D145" t="s">
        <v>6</v>
      </c>
      <c r="E145" s="25">
        <v>56000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90</v>
      </c>
    </row>
    <row r="2" spans="1:5" x14ac:dyDescent="0.25">
      <c r="A2" t="s">
        <v>46</v>
      </c>
      <c r="B2" t="s">
        <v>33</v>
      </c>
      <c r="C2" t="s">
        <v>6</v>
      </c>
      <c r="D2" t="s">
        <v>74</v>
      </c>
      <c r="E2" t="s">
        <v>5</v>
      </c>
    </row>
    <row r="3" spans="1:5" x14ac:dyDescent="0.25">
      <c r="A3" t="s">
        <v>76</v>
      </c>
      <c r="B3" t="s">
        <v>35</v>
      </c>
      <c r="C3">
        <v>0.04</v>
      </c>
      <c r="D3">
        <v>0.04</v>
      </c>
      <c r="E3">
        <v>0.04</v>
      </c>
    </row>
    <row r="4" spans="1:5" x14ac:dyDescent="0.25">
      <c r="A4" t="s">
        <v>81</v>
      </c>
      <c r="B4" t="s">
        <v>35</v>
      </c>
      <c r="C4">
        <v>0.24</v>
      </c>
      <c r="D4">
        <v>0.24</v>
      </c>
      <c r="E4">
        <v>0.24</v>
      </c>
    </row>
    <row r="5" spans="1:5" x14ac:dyDescent="0.25">
      <c r="A5" t="s">
        <v>80</v>
      </c>
      <c r="B5" t="s">
        <v>35</v>
      </c>
      <c r="C5">
        <v>0.24</v>
      </c>
      <c r="D5">
        <v>0.24</v>
      </c>
      <c r="E5">
        <v>0.24</v>
      </c>
    </row>
    <row r="6" spans="1:5" x14ac:dyDescent="0.25">
      <c r="A6" t="s">
        <v>78</v>
      </c>
      <c r="B6" t="s">
        <v>35</v>
      </c>
      <c r="C6">
        <v>0.25</v>
      </c>
      <c r="D6">
        <v>0.25</v>
      </c>
      <c r="E6">
        <v>0.25</v>
      </c>
    </row>
    <row r="7" spans="1:5" x14ac:dyDescent="0.25">
      <c r="A7" t="s">
        <v>79</v>
      </c>
      <c r="B7" t="s">
        <v>35</v>
      </c>
      <c r="C7">
        <v>0.25</v>
      </c>
      <c r="D7">
        <v>0.25</v>
      </c>
      <c r="E7">
        <v>0.25</v>
      </c>
    </row>
    <row r="8" spans="1:5" x14ac:dyDescent="0.25">
      <c r="A8" t="s">
        <v>77</v>
      </c>
      <c r="B8" t="s">
        <v>35</v>
      </c>
      <c r="C8">
        <v>0.04</v>
      </c>
      <c r="D8">
        <v>0.04</v>
      </c>
      <c r="E8">
        <v>0.04</v>
      </c>
    </row>
    <row r="9" spans="1:5" x14ac:dyDescent="0.25">
      <c r="A9" t="s">
        <v>75</v>
      </c>
      <c r="B9" t="s">
        <v>35</v>
      </c>
      <c r="C9">
        <v>0.06</v>
      </c>
      <c r="D9">
        <v>0.04</v>
      </c>
      <c r="E9">
        <v>0.02</v>
      </c>
    </row>
    <row r="10" spans="1:5" x14ac:dyDescent="0.25">
      <c r="A10" t="s">
        <v>86</v>
      </c>
      <c r="B10" t="s">
        <v>35</v>
      </c>
      <c r="C10">
        <v>0.24</v>
      </c>
      <c r="D10">
        <v>0.24</v>
      </c>
      <c r="E10">
        <v>0.18</v>
      </c>
    </row>
    <row r="11" spans="1:5" x14ac:dyDescent="0.25">
      <c r="A11" t="s">
        <v>85</v>
      </c>
      <c r="B11" t="s">
        <v>35</v>
      </c>
      <c r="C11">
        <v>0.24</v>
      </c>
      <c r="D11">
        <v>0.24</v>
      </c>
      <c r="E11">
        <v>0.18</v>
      </c>
    </row>
    <row r="12" spans="1:5" x14ac:dyDescent="0.25">
      <c r="A12" t="s">
        <v>83</v>
      </c>
      <c r="B12" t="s">
        <v>35</v>
      </c>
      <c r="C12">
        <v>0.25</v>
      </c>
      <c r="D12">
        <v>0.25</v>
      </c>
      <c r="E12">
        <v>0.2</v>
      </c>
    </row>
    <row r="13" spans="1:5" x14ac:dyDescent="0.25">
      <c r="A13" t="s">
        <v>84</v>
      </c>
      <c r="B13" t="s">
        <v>35</v>
      </c>
      <c r="C13">
        <v>0.25</v>
      </c>
      <c r="D13">
        <v>0.25</v>
      </c>
      <c r="E13">
        <v>0.2</v>
      </c>
    </row>
    <row r="14" spans="1:5" x14ac:dyDescent="0.25">
      <c r="A14" t="s">
        <v>82</v>
      </c>
      <c r="B14" t="s">
        <v>35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sheetData>
    <row r="1" spans="1:7" x14ac:dyDescent="0.25">
      <c r="B1" t="s">
        <v>91</v>
      </c>
      <c r="C1" t="s">
        <v>181</v>
      </c>
      <c r="D1" t="s">
        <v>187</v>
      </c>
      <c r="E1" t="s">
        <v>188</v>
      </c>
      <c r="G1" t="s">
        <v>203</v>
      </c>
    </row>
    <row r="2" spans="1:7" x14ac:dyDescent="0.25">
      <c r="A2" t="s">
        <v>105</v>
      </c>
      <c r="B2">
        <v>6</v>
      </c>
      <c r="C2">
        <v>6</v>
      </c>
      <c r="D2">
        <v>6</v>
      </c>
      <c r="E2">
        <v>10</v>
      </c>
      <c r="G2" t="s">
        <v>204</v>
      </c>
    </row>
    <row r="3" spans="1:7" x14ac:dyDescent="0.25">
      <c r="A3" t="s">
        <v>151</v>
      </c>
      <c r="B3">
        <v>2</v>
      </c>
      <c r="C3">
        <v>2</v>
      </c>
      <c r="D3">
        <v>2</v>
      </c>
      <c r="E3">
        <v>4</v>
      </c>
      <c r="G3" t="s">
        <v>205</v>
      </c>
    </row>
    <row r="4" spans="1:7" x14ac:dyDescent="0.25">
      <c r="A4" t="s">
        <v>152</v>
      </c>
      <c r="B4">
        <v>2</v>
      </c>
      <c r="C4">
        <v>2</v>
      </c>
      <c r="D4">
        <v>2</v>
      </c>
      <c r="E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:A8"/>
    </sheetView>
  </sheetViews>
  <sheetFormatPr defaultRowHeight="15" x14ac:dyDescent="0.25"/>
  <sheetData>
    <row r="1" spans="1:7" x14ac:dyDescent="0.25">
      <c r="B1" t="s">
        <v>91</v>
      </c>
      <c r="C1" t="s">
        <v>181</v>
      </c>
      <c r="D1" t="s">
        <v>187</v>
      </c>
      <c r="E1" t="s">
        <v>188</v>
      </c>
      <c r="G1" t="s">
        <v>196</v>
      </c>
    </row>
    <row r="2" spans="1:7" x14ac:dyDescent="0.25">
      <c r="A2" t="s">
        <v>144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25">
      <c r="A3" t="s">
        <v>145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25">
      <c r="A4" t="s">
        <v>147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25">
      <c r="A5" t="s">
        <v>190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25">
      <c r="A6" t="s">
        <v>148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25">
      <c r="A7" t="s">
        <v>191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25">
      <c r="A8" t="s">
        <v>189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x14ac:dyDescent="0.3">
      <c r="A14" t="s">
        <v>195</v>
      </c>
    </row>
    <row r="15" spans="1:7" x14ac:dyDescent="0.3">
      <c r="B15">
        <v>226.2</v>
      </c>
      <c r="C15">
        <v>226.2</v>
      </c>
      <c r="D15">
        <v>226.2</v>
      </c>
      <c r="E15">
        <v>226.2</v>
      </c>
    </row>
    <row r="16" spans="1:7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x14ac:dyDescent="0.3">
      <c r="B18">
        <v>329.1</v>
      </c>
      <c r="C18">
        <v>329.1</v>
      </c>
      <c r="D18">
        <v>329.1</v>
      </c>
      <c r="E18">
        <v>329.1</v>
      </c>
    </row>
    <row r="19" spans="2:5" x14ac:dyDescent="0.3">
      <c r="B19">
        <v>399.2</v>
      </c>
      <c r="C19">
        <v>399.2</v>
      </c>
      <c r="D19">
        <v>399.2</v>
      </c>
      <c r="E19">
        <v>399.2</v>
      </c>
    </row>
    <row r="20" spans="2:5" x14ac:dyDescent="0.3">
      <c r="B20">
        <v>440.9</v>
      </c>
      <c r="C20">
        <v>440.9</v>
      </c>
      <c r="D20">
        <v>440.9</v>
      </c>
      <c r="E20">
        <v>440.9</v>
      </c>
    </row>
    <row r="21" spans="2: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" sqref="B2"/>
    </sheetView>
  </sheetViews>
  <sheetFormatPr defaultRowHeight="15" x14ac:dyDescent="0.25"/>
  <sheetData>
    <row r="1" spans="1:13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147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190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148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191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189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9" spans="1:13" x14ac:dyDescent="0.3">
      <c r="A9" t="s">
        <v>124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</row>
    <row r="10" spans="1:13" x14ac:dyDescent="0.3">
      <c r="A10" t="s">
        <v>178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0" sqref="H10"/>
    </sheetView>
  </sheetViews>
  <sheetFormatPr defaultRowHeight="15" x14ac:dyDescent="0.25"/>
  <sheetData>
    <row r="1" spans="1:11" x14ac:dyDescent="0.25">
      <c r="B1" t="s">
        <v>144</v>
      </c>
      <c r="C1" t="s">
        <v>145</v>
      </c>
      <c r="D1" t="s">
        <v>147</v>
      </c>
      <c r="E1" t="s">
        <v>190</v>
      </c>
      <c r="F1" t="s">
        <v>148</v>
      </c>
      <c r="G1" t="s">
        <v>191</v>
      </c>
      <c r="H1" t="s">
        <v>189</v>
      </c>
      <c r="I1" t="s">
        <v>124</v>
      </c>
    </row>
    <row r="2" spans="1:11" x14ac:dyDescent="0.25">
      <c r="A2" t="s">
        <v>91</v>
      </c>
      <c r="B2">
        <v>2000</v>
      </c>
      <c r="C2">
        <v>2000</v>
      </c>
      <c r="D2">
        <v>2000</v>
      </c>
      <c r="E2">
        <v>2000</v>
      </c>
      <c r="F2">
        <v>2000</v>
      </c>
      <c r="G2">
        <v>2000</v>
      </c>
      <c r="H2">
        <v>2000</v>
      </c>
      <c r="I2">
        <v>2000</v>
      </c>
      <c r="K2" t="s">
        <v>207</v>
      </c>
    </row>
    <row r="3" spans="1:11" x14ac:dyDescent="0.3">
      <c r="A3" t="s">
        <v>181</v>
      </c>
      <c r="B3">
        <v>2000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  <c r="K3" t="s">
        <v>206</v>
      </c>
    </row>
    <row r="4" spans="1:11" x14ac:dyDescent="0.25">
      <c r="A4" t="s">
        <v>187</v>
      </c>
      <c r="B4">
        <v>2000</v>
      </c>
      <c r="C4">
        <v>2000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</row>
    <row r="5" spans="1:11" x14ac:dyDescent="0.3">
      <c r="A5" t="s">
        <v>188</v>
      </c>
      <c r="B5">
        <v>2000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U31" sqref="U31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149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150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171</v>
      </c>
      <c r="B2" s="32">
        <v>400000</v>
      </c>
      <c r="C2" s="32">
        <v>800000</v>
      </c>
      <c r="D2" s="32">
        <v>400000</v>
      </c>
      <c r="E2" s="32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2" max="2" width="12.28515625" customWidth="1"/>
    <col min="3" max="3" width="9.85546875" bestFit="1" customWidth="1"/>
  </cols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169</v>
      </c>
      <c r="B2" s="32">
        <v>2500000</v>
      </c>
      <c r="C2" s="32">
        <v>2500000</v>
      </c>
      <c r="D2" s="32">
        <v>2500000</v>
      </c>
      <c r="E2" s="32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3">
      <c r="B1" t="s">
        <v>91</v>
      </c>
      <c r="C1" t="s">
        <v>181</v>
      </c>
      <c r="D1" t="s">
        <v>187</v>
      </c>
      <c r="E1" t="s">
        <v>188</v>
      </c>
    </row>
    <row r="2" spans="1:5" x14ac:dyDescent="0.3">
      <c r="A2" t="s">
        <v>197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1" max="1" width="25.28515625" customWidth="1"/>
  </cols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135</v>
      </c>
      <c r="B2">
        <v>4</v>
      </c>
      <c r="C2">
        <v>3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134</v>
      </c>
      <c r="B2">
        <v>2</v>
      </c>
      <c r="C2">
        <v>2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187</v>
      </c>
      <c r="E1" t="s">
        <v>188</v>
      </c>
    </row>
    <row r="2" spans="1:5" x14ac:dyDescent="0.25">
      <c r="A2" t="s">
        <v>144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145</v>
      </c>
      <c r="B3">
        <v>0.5</v>
      </c>
      <c r="C3">
        <v>0.4</v>
      </c>
      <c r="D3">
        <v>0.5</v>
      </c>
      <c r="E3">
        <v>1</v>
      </c>
    </row>
    <row r="4" spans="1:5" x14ac:dyDescent="0.25">
      <c r="A4" t="s">
        <v>146</v>
      </c>
      <c r="B4">
        <v>0.25</v>
      </c>
      <c r="C4">
        <v>0.3</v>
      </c>
      <c r="D4">
        <v>0.25</v>
      </c>
      <c r="E4">
        <v>1</v>
      </c>
    </row>
    <row r="5" spans="1:5" x14ac:dyDescent="0.25">
      <c r="A5" t="s">
        <v>124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opLeftCell="AA1" workbookViewId="0">
      <selection activeCell="A3" sqref="A3:A11"/>
    </sheetView>
  </sheetViews>
  <sheetFormatPr defaultRowHeight="15" x14ac:dyDescent="0.25"/>
  <sheetData>
    <row r="1" spans="1:49" ht="14.45" x14ac:dyDescent="0.25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187</v>
      </c>
      <c r="AA1" t="s">
        <v>187</v>
      </c>
      <c r="AB1" t="s">
        <v>187</v>
      </c>
      <c r="AC1" t="s">
        <v>187</v>
      </c>
      <c r="AD1" t="s">
        <v>187</v>
      </c>
      <c r="AE1" t="s">
        <v>187</v>
      </c>
      <c r="AF1" t="s">
        <v>187</v>
      </c>
      <c r="AG1" t="s">
        <v>187</v>
      </c>
      <c r="AH1" t="s">
        <v>187</v>
      </c>
      <c r="AI1" t="s">
        <v>187</v>
      </c>
      <c r="AJ1" t="s">
        <v>187</v>
      </c>
      <c r="AK1" t="s">
        <v>187</v>
      </c>
      <c r="AL1" t="s">
        <v>188</v>
      </c>
      <c r="AM1" t="s">
        <v>188</v>
      </c>
      <c r="AN1" t="s">
        <v>188</v>
      </c>
      <c r="AO1" t="s">
        <v>188</v>
      </c>
      <c r="AP1" t="s">
        <v>188</v>
      </c>
      <c r="AQ1" t="s">
        <v>188</v>
      </c>
      <c r="AR1" t="s">
        <v>188</v>
      </c>
      <c r="AS1" t="s">
        <v>188</v>
      </c>
      <c r="AT1" t="s">
        <v>188</v>
      </c>
      <c r="AU1" t="s">
        <v>188</v>
      </c>
      <c r="AV1" t="s">
        <v>188</v>
      </c>
      <c r="AW1" t="s">
        <v>188</v>
      </c>
    </row>
    <row r="2" spans="1:49" ht="14.45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ht="14.45" x14ac:dyDescent="0.2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ht="14.45" x14ac:dyDescent="0.25">
      <c r="A4" t="s">
        <v>145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ht="14.45" x14ac:dyDescent="0.25">
      <c r="A5" t="s">
        <v>147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ht="14.45" x14ac:dyDescent="0.25">
      <c r="A6" t="s">
        <v>190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ht="14.45" x14ac:dyDescent="0.2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ht="14.45" x14ac:dyDescent="0.25">
      <c r="A8" t="s">
        <v>191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4.45" x14ac:dyDescent="0.25">
      <c r="A9" t="s">
        <v>189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14.45" x14ac:dyDescent="0.3">
      <c r="A10" t="s">
        <v>178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ht="14.45" x14ac:dyDescent="0.3">
      <c r="A11" t="s">
        <v>124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ht="14.45" x14ac:dyDescent="0.3">
      <c r="A16" t="s">
        <v>186</v>
      </c>
    </row>
    <row r="22" spans="3:6" ht="14.45" x14ac:dyDescent="0.3">
      <c r="C22" t="s">
        <v>149</v>
      </c>
      <c r="D22" t="s">
        <v>193</v>
      </c>
    </row>
    <row r="23" spans="3:6" x14ac:dyDescent="0.25">
      <c r="C23" t="s">
        <v>144</v>
      </c>
      <c r="D23">
        <v>3574</v>
      </c>
      <c r="F23" t="s">
        <v>192</v>
      </c>
    </row>
    <row r="24" spans="3:6" x14ac:dyDescent="0.25">
      <c r="C24" t="s">
        <v>145</v>
      </c>
      <c r="D24">
        <v>5104</v>
      </c>
    </row>
    <row r="25" spans="3:6" x14ac:dyDescent="0.25">
      <c r="C25" t="s">
        <v>147</v>
      </c>
      <c r="D25">
        <v>967</v>
      </c>
    </row>
    <row r="26" spans="3:6" x14ac:dyDescent="0.25">
      <c r="C26" t="s">
        <v>190</v>
      </c>
      <c r="D26">
        <v>917</v>
      </c>
    </row>
    <row r="27" spans="3:6" x14ac:dyDescent="0.25">
      <c r="C27" t="s">
        <v>148</v>
      </c>
      <c r="D27">
        <v>705</v>
      </c>
    </row>
    <row r="28" spans="3:6" x14ac:dyDescent="0.25">
      <c r="C28" t="s">
        <v>191</v>
      </c>
      <c r="D28">
        <v>600</v>
      </c>
    </row>
    <row r="29" spans="3:6" x14ac:dyDescent="0.25">
      <c r="C29" t="s">
        <v>189</v>
      </c>
      <c r="D29">
        <v>7598</v>
      </c>
    </row>
    <row r="30" spans="3:6" x14ac:dyDescent="0.25">
      <c r="C30" t="s">
        <v>178</v>
      </c>
    </row>
    <row r="31" spans="3:6" x14ac:dyDescent="0.25">
      <c r="C31" t="s">
        <v>124</v>
      </c>
      <c r="D31" s="32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crop_yield_new</vt:lpstr>
      <vt:lpstr>crop_yield</vt:lpstr>
      <vt:lpstr>labour</vt:lpstr>
      <vt:lpstr>rangeland_yield</vt:lpstr>
      <vt:lpstr>cropnutrients</vt:lpstr>
      <vt:lpstr>maintexpenses</vt:lpstr>
      <vt:lpstr>prodparams</vt:lpstr>
      <vt:lpstr>startfeed</vt:lpstr>
      <vt:lpstr>startlivestock</vt:lpstr>
      <vt:lpstr>maintexpenses_old</vt:lpstr>
      <vt:lpstr>mortality</vt:lpstr>
      <vt:lpstr>crop_price</vt:lpstr>
      <vt:lpstr>crop_labour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Hawkins, James</cp:lastModifiedBy>
  <dcterms:created xsi:type="dcterms:W3CDTF">2014-09-24T15:49:43Z</dcterms:created>
  <dcterms:modified xsi:type="dcterms:W3CDTF">2018-10-15T14:26:53Z</dcterms:modified>
</cp:coreProperties>
</file>