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HAWKINS\Dropbox (IFPRI)\"/>
    </mc:Choice>
  </mc:AlternateContent>
  <bookViews>
    <workbookView xWindow="0" yWindow="0" windowWidth="24000" windowHeight="9510" activeTab="1"/>
  </bookViews>
  <sheets>
    <sheet name="NutProp" sheetId="1" r:id="rId1"/>
    <sheet name="Diets" sheetId="4" r:id="rId2"/>
    <sheet name="Energy_Requirements" sheetId="3" r:id="rId3"/>
    <sheet name="Protein_Requirements" sheetId="5" r:id="rId4"/>
    <sheet name="Prodn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3" i="6"/>
  <c r="D5" i="6"/>
  <c r="D6" i="6"/>
  <c r="D7" i="6"/>
  <c r="E8" i="6"/>
  <c r="C8" i="6"/>
  <c r="C7" i="6"/>
  <c r="C6" i="6"/>
  <c r="C4" i="6"/>
  <c r="C5" i="6"/>
  <c r="C3" i="6"/>
  <c r="B8" i="6"/>
  <c r="H5" i="4"/>
  <c r="H6" i="4"/>
  <c r="H7" i="4"/>
  <c r="H8" i="4"/>
  <c r="H9" i="4"/>
  <c r="H10" i="4"/>
  <c r="G8" i="4"/>
  <c r="G9" i="4"/>
  <c r="G10" i="4"/>
  <c r="I10" i="4"/>
  <c r="I9" i="4"/>
  <c r="I8" i="4"/>
  <c r="I7" i="4"/>
  <c r="F10" i="4"/>
  <c r="F9" i="4"/>
  <c r="F7" i="4"/>
  <c r="F8" i="4"/>
  <c r="I6" i="4"/>
  <c r="I5" i="4"/>
  <c r="G7" i="4"/>
  <c r="G6" i="4"/>
  <c r="G5" i="4"/>
  <c r="F5" i="4"/>
  <c r="F6" i="4"/>
  <c r="F4" i="4"/>
  <c r="F3" i="4"/>
  <c r="F2" i="4"/>
  <c r="G2" i="4"/>
  <c r="I2" i="4"/>
  <c r="D8" i="6" l="1"/>
  <c r="F8" i="6" s="1"/>
  <c r="G4" i="4"/>
  <c r="I4" i="4"/>
  <c r="I3" i="4"/>
  <c r="G3" i="4"/>
  <c r="H3" i="4" s="1"/>
  <c r="H2" i="4" l="1"/>
  <c r="H4" i="4"/>
</calcChain>
</file>

<file path=xl/sharedStrings.xml><?xml version="1.0" encoding="utf-8"?>
<sst xmlns="http://schemas.openxmlformats.org/spreadsheetml/2006/main" count="40" uniqueCount="29">
  <si>
    <t>DM</t>
  </si>
  <si>
    <t>CP</t>
  </si>
  <si>
    <t>ME</t>
  </si>
  <si>
    <t>Napier</t>
  </si>
  <si>
    <t>Maize Residue</t>
  </si>
  <si>
    <t>Maize Grain</t>
  </si>
  <si>
    <t>Grass</t>
  </si>
  <si>
    <t>Grain</t>
  </si>
  <si>
    <t>CP(%DMI)</t>
  </si>
  <si>
    <t>DMI</t>
  </si>
  <si>
    <t>ext</t>
  </si>
  <si>
    <t>ave</t>
  </si>
  <si>
    <t>int</t>
  </si>
  <si>
    <t>Cows</t>
  </si>
  <si>
    <t>heif</t>
  </si>
  <si>
    <t>calves</t>
  </si>
  <si>
    <t>Animal</t>
  </si>
  <si>
    <t>Heifers</t>
  </si>
  <si>
    <t>Calves</t>
  </si>
  <si>
    <t>cows</t>
  </si>
  <si>
    <t>mheif</t>
  </si>
  <si>
    <t>fheif</t>
  </si>
  <si>
    <t>fcalf</t>
  </si>
  <si>
    <t>mcalf</t>
  </si>
  <si>
    <t>Crop_Residues</t>
  </si>
  <si>
    <t>Consumption</t>
  </si>
  <si>
    <t>total (t/y)</t>
  </si>
  <si>
    <t>Area_GRASS</t>
  </si>
  <si>
    <t>Area_CROP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</si>
</sst>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0.17899999999999999</v>
      </c>
      <c r="C2">
        <v>9.7000000000000003E-2</v>
      </c>
      <c r="D2">
        <v>8.1999999999999993</v>
      </c>
    </row>
    <row r="3" spans="1:4" x14ac:dyDescent="0.25">
      <c r="A3" t="s">
        <v>4</v>
      </c>
      <c r="B3">
        <v>0.92900000000000005</v>
      </c>
      <c r="C3">
        <v>6.9000000000000006E-2</v>
      </c>
      <c r="D3">
        <v>9.3000000000000007</v>
      </c>
    </row>
    <row r="4" spans="1:4" x14ac:dyDescent="0.25">
      <c r="A4" t="s">
        <v>5</v>
      </c>
      <c r="B4">
        <v>0.9</v>
      </c>
      <c r="C4">
        <v>8.7999999999999995E-2</v>
      </c>
      <c r="D4">
        <v>13.6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2" sqref="C2"/>
    </sheetView>
  </sheetViews>
  <sheetFormatPr defaultRowHeight="15" x14ac:dyDescent="0.25"/>
  <sheetData>
    <row r="1" spans="1:13" x14ac:dyDescent="0.25">
      <c r="B1" t="s">
        <v>16</v>
      </c>
      <c r="C1" t="s">
        <v>6</v>
      </c>
      <c r="D1" t="s">
        <v>4</v>
      </c>
      <c r="E1" t="s">
        <v>7</v>
      </c>
      <c r="F1" t="s">
        <v>2</v>
      </c>
      <c r="G1" t="s">
        <v>1</v>
      </c>
      <c r="H1" t="s">
        <v>8</v>
      </c>
      <c r="I1" t="s">
        <v>9</v>
      </c>
    </row>
    <row r="2" spans="1:13" x14ac:dyDescent="0.25">
      <c r="A2">
        <v>1</v>
      </c>
      <c r="B2" t="s">
        <v>13</v>
      </c>
      <c r="C2">
        <v>10</v>
      </c>
      <c r="D2">
        <v>2.5</v>
      </c>
      <c r="E2">
        <v>0</v>
      </c>
      <c r="F2">
        <f>C2*NutProp!B2*NutProp!D2+ D2*NutProp!B3*NutProp!D3</f>
        <v>36.277250000000002</v>
      </c>
      <c r="G2">
        <f>C2*NutProp!B2*NutProp!C2+D2*NutProp!B3*NutProp!C3</f>
        <v>0.33388250000000003</v>
      </c>
      <c r="H2">
        <f>G2/I2</f>
        <v>8.118723404255318E-2</v>
      </c>
      <c r="I2">
        <f>C2*NutProp!B2+D2*NutProp!B3</f>
        <v>4.1125000000000007</v>
      </c>
      <c r="K2" s="1"/>
      <c r="L2" s="1"/>
      <c r="M2" s="1"/>
    </row>
    <row r="3" spans="1:13" x14ac:dyDescent="0.25">
      <c r="A3">
        <v>2</v>
      </c>
      <c r="B3" t="s">
        <v>13</v>
      </c>
      <c r="C3">
        <v>12</v>
      </c>
      <c r="D3">
        <v>2.5</v>
      </c>
      <c r="E3">
        <v>1</v>
      </c>
      <c r="F3">
        <f>C3*NutProp!B2*NutProp!D2+D3*NutProp!B3*NutProp!D3</f>
        <v>39.212850000000003</v>
      </c>
      <c r="G3">
        <f>C3*NutProp!B2*NutProp!C2+Diets!D3*NutProp!B3*NutProp!C3</f>
        <v>0.36860850000000001</v>
      </c>
      <c r="H3">
        <f>G3/I3</f>
        <v>8.2453528688066227E-2</v>
      </c>
      <c r="I3">
        <f>C3*NutProp!B2+Diets!D3*NutProp!B3</f>
        <v>4.4704999999999995</v>
      </c>
    </row>
    <row r="4" spans="1:13" x14ac:dyDescent="0.25">
      <c r="A4">
        <v>3</v>
      </c>
      <c r="B4" t="s">
        <v>13</v>
      </c>
      <c r="C4">
        <v>12</v>
      </c>
      <c r="D4">
        <v>0.5</v>
      </c>
      <c r="E4">
        <v>2</v>
      </c>
      <c r="F4">
        <f>C4*NutProp!B2*NutProp!D2+D4*NutProp!B3*NutProp!D3+E4*NutProp!B4*NutProp!D4</f>
        <v>46.413449999999997</v>
      </c>
      <c r="G4">
        <f>C4*NutProp!B2*NutProp!C2+Diets!D4*NutProp!B3*NutProp!C3+Diets!E4*NutProp!B4*NutProp!C4</f>
        <v>0.39880649999999995</v>
      </c>
      <c r="H4">
        <f>G4/I4</f>
        <v>9.0381076487252118E-2</v>
      </c>
      <c r="I4">
        <f>C4*NutProp!B2+Diets!D4*NutProp!B3+Diets!E4*NutProp!B4</f>
        <v>4.4124999999999996</v>
      </c>
    </row>
    <row r="5" spans="1:13" x14ac:dyDescent="0.25">
      <c r="A5">
        <v>4</v>
      </c>
      <c r="B5" t="s">
        <v>17</v>
      </c>
      <c r="C5">
        <v>10</v>
      </c>
      <c r="D5">
        <v>2</v>
      </c>
      <c r="E5">
        <v>0</v>
      </c>
      <c r="F5">
        <f>C5*NutProp!B2*NutProp!D2+ D5*NutProp!B3*NutProp!D3</f>
        <v>31.9574</v>
      </c>
      <c r="G5">
        <f>C5*NutProp!B2*NutProp!C2+D5*NutProp!B3*NutProp!C3</f>
        <v>0.30183199999999999</v>
      </c>
      <c r="H5">
        <f t="shared" ref="H5:H10" si="0">G5/I5</f>
        <v>8.2739035087719293E-2</v>
      </c>
      <c r="I5">
        <f>C5*NutProp!B2+Diets!D5*NutProp!B3+Diets!E5*NutProp!B4</f>
        <v>3.6480000000000001</v>
      </c>
    </row>
    <row r="6" spans="1:13" x14ac:dyDescent="0.25">
      <c r="A6">
        <v>5</v>
      </c>
      <c r="B6" t="s">
        <v>17</v>
      </c>
      <c r="C6">
        <v>12</v>
      </c>
      <c r="D6">
        <v>1.5</v>
      </c>
      <c r="E6">
        <v>0.5</v>
      </c>
      <c r="F6">
        <f>C6*NutProp!B2*NutProp!D2+D6*NutProp!B3*NutProp!D3+E6*NutProp!B4*NutProp!D4</f>
        <v>36.693149999999996</v>
      </c>
      <c r="G6">
        <f>C6*NutProp!B2*NutProp!C2+Diets!D6*NutProp!B3*NutProp!C3</f>
        <v>0.30450749999999999</v>
      </c>
      <c r="H6">
        <f t="shared" si="0"/>
        <v>7.6288989101841412E-2</v>
      </c>
      <c r="I6">
        <f>C6*NutProp!B2+Diets!D6*NutProp!B3+Diets!E6*NutProp!B4</f>
        <v>3.9914999999999998</v>
      </c>
    </row>
    <row r="7" spans="1:13" x14ac:dyDescent="0.25">
      <c r="A7">
        <v>6</v>
      </c>
      <c r="B7" t="s">
        <v>17</v>
      </c>
      <c r="C7">
        <v>12</v>
      </c>
      <c r="D7">
        <v>1.5</v>
      </c>
      <c r="E7">
        <v>1</v>
      </c>
      <c r="F7">
        <f>C7*NutProp!B2*NutProp!D2+D7*NutProp!B3*NutProp!D3+E7*NutProp!B4*NutProp!D4</f>
        <v>42.813149999999993</v>
      </c>
      <c r="G7">
        <f>C7*NutProp!B2*NutProp!C2+Diets!D7*NutProp!B3*NutProp!C3+Diets!E7*NutProp!B4*NutProp!C4</f>
        <v>0.38370749999999998</v>
      </c>
      <c r="H7">
        <f t="shared" si="0"/>
        <v>8.6391421816953737E-2</v>
      </c>
      <c r="I7">
        <f>C7*NutProp!B2+Diets!D7*NutProp!B3+Diets!E7*NutProp!B4</f>
        <v>4.4414999999999996</v>
      </c>
    </row>
    <row r="8" spans="1:13" x14ac:dyDescent="0.25">
      <c r="A8">
        <v>7</v>
      </c>
      <c r="B8" t="s">
        <v>18</v>
      </c>
      <c r="C8">
        <v>7</v>
      </c>
      <c r="D8">
        <v>1</v>
      </c>
      <c r="E8">
        <v>0</v>
      </c>
      <c r="F8">
        <f>C8*NutProp!B2*NutProp!D2+D8*NutProp!B3*NutProp!D3+E8*NutProp!B4*NutProp!D4</f>
        <v>18.914299999999997</v>
      </c>
      <c r="G8">
        <f>C8*NutProp!B2*NutProp!C2+Diets!D8*NutProp!B3*NutProp!C3+Diets!E8*NutProp!B4*NutProp!C4</f>
        <v>0.185642</v>
      </c>
      <c r="H8">
        <f t="shared" si="0"/>
        <v>8.5078826764436302E-2</v>
      </c>
      <c r="I8">
        <f>C8*NutProp!B2+Diets!D8*NutProp!B3+Diets!E8*NutProp!B4</f>
        <v>2.1819999999999999</v>
      </c>
    </row>
    <row r="9" spans="1:13" x14ac:dyDescent="0.25">
      <c r="A9">
        <v>8</v>
      </c>
      <c r="B9" t="s">
        <v>18</v>
      </c>
      <c r="C9">
        <v>8</v>
      </c>
      <c r="D9">
        <v>0.75</v>
      </c>
      <c r="E9">
        <v>0.5</v>
      </c>
      <c r="F9">
        <f>C9*NutProp!B2*NutProp!D2+D9*NutProp!B3*NutProp!D3+E9*NutProp!B4*NutProp!D4</f>
        <v>24.342175000000001</v>
      </c>
      <c r="G9">
        <f>C9*NutProp!B2*NutProp!C2+Diets!D9*NutProp!B3*NutProp!C3+Diets!E9*NutProp!B4*NutProp!C4</f>
        <v>0.22657975</v>
      </c>
      <c r="H9">
        <f t="shared" si="0"/>
        <v>8.7864178380998539E-2</v>
      </c>
      <c r="I9">
        <f>C9*NutProp!B2+Diets!D9*NutProp!B3+Diets!E9*NutProp!B4</f>
        <v>2.5787500000000003</v>
      </c>
    </row>
    <row r="10" spans="1:13" x14ac:dyDescent="0.25">
      <c r="A10">
        <v>9</v>
      </c>
      <c r="B10" t="s">
        <v>18</v>
      </c>
      <c r="C10">
        <v>9</v>
      </c>
      <c r="D10">
        <v>0.5</v>
      </c>
      <c r="E10">
        <v>1</v>
      </c>
      <c r="F10">
        <f>C10*NutProp!B2*NutProp!D2+D10*NutProp!B3*NutProp!D3+E10*NutProp!B4*NutProp!D4</f>
        <v>29.770049999999998</v>
      </c>
      <c r="G10">
        <f>C10*NutProp!B2*NutProp!C2+Diets!D10*NutProp!B3*NutProp!C3+Diets!E10*NutProp!B4*NutProp!C4</f>
        <v>0.26751750000000002</v>
      </c>
      <c r="H10">
        <f t="shared" si="0"/>
        <v>8.9906738363300293E-2</v>
      </c>
      <c r="I10">
        <f>C10*NutProp!B2+Diets!D10*NutProp!B3+Diets!E10*NutProp!B4</f>
        <v>2.9754999999999998</v>
      </c>
    </row>
  </sheetData>
  <mergeCells count="1"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sheetData>
    <row r="1" spans="1:4" x14ac:dyDescent="0.25"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>
        <v>58.415999999999997</v>
      </c>
      <c r="C2">
        <v>69.096000000000004</v>
      </c>
      <c r="D2">
        <v>74.435999999999993</v>
      </c>
    </row>
    <row r="3" spans="1:4" x14ac:dyDescent="0.25">
      <c r="A3" t="s">
        <v>14</v>
      </c>
      <c r="B3">
        <v>29.265000000000001</v>
      </c>
      <c r="C3">
        <v>35.987000000000002</v>
      </c>
      <c r="D3">
        <v>47.26</v>
      </c>
    </row>
    <row r="4" spans="1:4" x14ac:dyDescent="0.25">
      <c r="A4" t="s">
        <v>15</v>
      </c>
      <c r="B4">
        <v>16.488</v>
      </c>
      <c r="C4">
        <v>23.21</v>
      </c>
      <c r="D4">
        <v>30.21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8" sqref="E8"/>
    </sheetView>
  </sheetViews>
  <sheetFormatPr defaultRowHeight="15" x14ac:dyDescent="0.25"/>
  <sheetData>
    <row r="1" spans="1:6" x14ac:dyDescent="0.25">
      <c r="C1" s="1" t="s">
        <v>25</v>
      </c>
      <c r="D1" s="1"/>
    </row>
    <row r="2" spans="1:6" x14ac:dyDescent="0.25">
      <c r="C2" t="s">
        <v>6</v>
      </c>
      <c r="D2" t="s">
        <v>24</v>
      </c>
      <c r="E2" t="s">
        <v>27</v>
      </c>
      <c r="F2" t="s">
        <v>28</v>
      </c>
    </row>
    <row r="3" spans="1:6" x14ac:dyDescent="0.25">
      <c r="A3" t="s">
        <v>19</v>
      </c>
      <c r="B3">
        <v>2.4</v>
      </c>
      <c r="C3">
        <f>B3*10*365</f>
        <v>8760</v>
      </c>
      <c r="D3">
        <f>B3*2.5*365</f>
        <v>2190</v>
      </c>
    </row>
    <row r="4" spans="1:6" x14ac:dyDescent="0.25">
      <c r="A4" t="s">
        <v>20</v>
      </c>
      <c r="B4">
        <v>0.69599999999999995</v>
      </c>
      <c r="C4">
        <f t="shared" ref="C4:D8" si="0">B4*10*365</f>
        <v>2540.3999999999996</v>
      </c>
      <c r="D4">
        <f>B4*2*365</f>
        <v>508.08</v>
      </c>
    </row>
    <row r="5" spans="1:6" x14ac:dyDescent="0.25">
      <c r="A5" t="s">
        <v>21</v>
      </c>
      <c r="B5">
        <v>0.69599999999999995</v>
      </c>
      <c r="C5">
        <f t="shared" si="0"/>
        <v>2540.3999999999996</v>
      </c>
      <c r="D5">
        <f>B5*2*365</f>
        <v>508.08</v>
      </c>
    </row>
    <row r="6" spans="1:6" x14ac:dyDescent="0.25">
      <c r="A6" t="s">
        <v>22</v>
      </c>
      <c r="B6">
        <v>0.55200000000000005</v>
      </c>
      <c r="C6">
        <f>B6*7*365</f>
        <v>1410.3600000000001</v>
      </c>
      <c r="D6">
        <f>B6*1*365</f>
        <v>201.48000000000002</v>
      </c>
    </row>
    <row r="7" spans="1:6" x14ac:dyDescent="0.25">
      <c r="A7" t="s">
        <v>23</v>
      </c>
      <c r="B7">
        <v>0.55200000000000005</v>
      </c>
      <c r="C7">
        <f>B7*7*365</f>
        <v>1410.3600000000001</v>
      </c>
      <c r="D7">
        <f>B7*1*365</f>
        <v>201.48000000000002</v>
      </c>
    </row>
    <row r="8" spans="1:6" x14ac:dyDescent="0.25">
      <c r="A8" t="s">
        <v>26</v>
      </c>
      <c r="B8">
        <f>SUM(B3:B7)</f>
        <v>4.895999999999999</v>
      </c>
      <c r="C8">
        <f>SUM(C3:C7)/1000</f>
        <v>16.661519999999999</v>
      </c>
      <c r="D8">
        <f>SUM(D3:D7)/1000</f>
        <v>3.6091199999999999</v>
      </c>
      <c r="E8">
        <f>C8/20</f>
        <v>0.83307599999999993</v>
      </c>
      <c r="F8">
        <f>D8/2</f>
        <v>1.8045599999999999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NutProp</vt:lpstr>
      <vt:lpstr>Diets</vt:lpstr>
      <vt:lpstr>Energy_Requirements</vt:lpstr>
      <vt:lpstr>Protein_Requirements</vt:lpstr>
      <vt:lpstr>Prodn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 (IFPRI)</dc:creator>
  <cp:lastModifiedBy>Hawkins, James (IFPRI)</cp:lastModifiedBy>
  <dcterms:created xsi:type="dcterms:W3CDTF">2016-12-07T16:14:40Z</dcterms:created>
  <dcterms:modified xsi:type="dcterms:W3CDTF">2016-12-09T23:13:31Z</dcterms:modified>
</cp:coreProperties>
</file>