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256" windowHeight="12300" activeTab="2"/>
  </bookViews>
  <sheets>
    <sheet name="greenhouse_gases" sheetId="1" r:id="rId1"/>
    <sheet name="land" sheetId="4" r:id="rId2"/>
    <sheet name="production" sheetId="5" r:id="rId3"/>
    <sheet name="income" sheetId="2" r:id="rId4"/>
    <sheet name="herd" sheetId="3" r:id="rId5"/>
  </sheets>
  <calcPr calcId="144525"/>
</workbook>
</file>

<file path=xl/calcChain.xml><?xml version="1.0" encoding="utf-8"?>
<calcChain xmlns="http://schemas.openxmlformats.org/spreadsheetml/2006/main">
  <c r="I16" i="3" l="1"/>
  <c r="H16" i="3"/>
  <c r="G16" i="3"/>
  <c r="E16" i="3"/>
  <c r="C16" i="3"/>
  <c r="I15" i="3"/>
  <c r="H15" i="3"/>
  <c r="G15" i="3"/>
  <c r="E15" i="3"/>
  <c r="C15" i="3"/>
  <c r="H13" i="3"/>
  <c r="F13" i="3"/>
  <c r="D13" i="3"/>
  <c r="B13" i="3"/>
  <c r="H14" i="3"/>
  <c r="F14" i="3"/>
  <c r="D14" i="3"/>
  <c r="B14" i="3"/>
</calcChain>
</file>

<file path=xl/sharedStrings.xml><?xml version="1.0" encoding="utf-8"?>
<sst xmlns="http://schemas.openxmlformats.org/spreadsheetml/2006/main" count="82" uniqueCount="37">
  <si>
    <t>Total household income</t>
  </si>
  <si>
    <t>herd</t>
  </si>
  <si>
    <t xml:space="preserve">Milk </t>
  </si>
  <si>
    <t>Livestock</t>
  </si>
  <si>
    <t>Total land use for dairy production (ha/hh/yr)</t>
  </si>
  <si>
    <t>Total crop land use for dairy production (ha/hh/yr)</t>
  </si>
  <si>
    <t>Total crop land use for dairy production on farm (ha/hh/yr)</t>
  </si>
  <si>
    <t>Total crop land use for dairy production off farm (ha/hh/yr)</t>
  </si>
  <si>
    <t>Total rangeland use for dairy production (ha/hh/yr)</t>
  </si>
  <si>
    <t>Total pasture land use for dairy production (ha/hh/yr)</t>
  </si>
  <si>
    <t xml:space="preserve">Enteric CH4 </t>
  </si>
  <si>
    <t xml:space="preserve">Manure CH4 </t>
  </si>
  <si>
    <t>Fossil fuel CO2</t>
  </si>
  <si>
    <t xml:space="preserve">Soil N2O </t>
  </si>
  <si>
    <t>Manure N2O (leach)</t>
  </si>
  <si>
    <t xml:space="preserve"> Manure N2O (vol) </t>
  </si>
  <si>
    <t>Manure N2O (direct)</t>
  </si>
  <si>
    <t>Cropland conversion (CO2)</t>
  </si>
  <si>
    <t>HH 1-- Scen 1</t>
  </si>
  <si>
    <t>HH 2-- Scen 1</t>
  </si>
  <si>
    <t>HH 1 -- Scen 2</t>
  </si>
  <si>
    <t>HH 1-- Scen 3</t>
  </si>
  <si>
    <t>HH 2-- Scen 3</t>
  </si>
  <si>
    <t>HH 1 -- Scen 4</t>
  </si>
  <si>
    <t>HH 2 -- Scen 2</t>
  </si>
  <si>
    <t>HH 2 -- Scen 4</t>
  </si>
  <si>
    <t>Meat</t>
  </si>
  <si>
    <t>Local Cows (TLU)</t>
  </si>
  <si>
    <t>Local non-cows (TLU)</t>
  </si>
  <si>
    <t>Improved non-cows (TLU)</t>
  </si>
  <si>
    <t>Improved Cows (TLU)</t>
  </si>
  <si>
    <t>TLUs</t>
  </si>
  <si>
    <t>ext</t>
  </si>
  <si>
    <t>int</t>
  </si>
  <si>
    <t>young</t>
  </si>
  <si>
    <t>weaner</t>
  </si>
  <si>
    <t>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</si>
</sst>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quotePrefix="1"/>
    <xf numFmtId="43" fontId="0" fillId="0" borderId="0" xfId="1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3" fontId="0" fillId="0" borderId="0" xfId="1" applyFont="1" applyAlignment="1">
      <alignment horizontal="left"/>
    </xf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02341811209002E-2"/>
          <c:y val="4.1576024434419732E-2"/>
          <c:w val="0.88362109378103726"/>
          <c:h val="0.791734736938522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greenhouse_gases!$A$2</c:f>
              <c:strCache>
                <c:ptCount val="1"/>
                <c:pt idx="0">
                  <c:v>Enteric CH4 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greenhouse_gases!$B$1:$I$1</c:f>
              <c:strCache>
                <c:ptCount val="8"/>
                <c:pt idx="0">
                  <c:v>HH 1-- Scen 1</c:v>
                </c:pt>
                <c:pt idx="1">
                  <c:v>HH 2-- Scen 1</c:v>
                </c:pt>
                <c:pt idx="2">
                  <c:v>HH 1 -- Scen 2</c:v>
                </c:pt>
                <c:pt idx="3">
                  <c:v>HH 2 -- Scen 2</c:v>
                </c:pt>
                <c:pt idx="4">
                  <c:v>HH 1-- Scen 3</c:v>
                </c:pt>
                <c:pt idx="5">
                  <c:v>HH 2-- Scen 3</c:v>
                </c:pt>
                <c:pt idx="6">
                  <c:v>HH 1 -- Scen 4</c:v>
                </c:pt>
                <c:pt idx="7">
                  <c:v>HH 2 -- Scen 4</c:v>
                </c:pt>
              </c:strCache>
            </c:strRef>
          </c:cat>
          <c:val>
            <c:numRef>
              <c:f>greenhouse_gases!$B$2:$I$2</c:f>
              <c:numCache>
                <c:formatCode>General</c:formatCode>
                <c:ptCount val="8"/>
                <c:pt idx="0">
                  <c:v>1.8301717450444712</c:v>
                </c:pt>
                <c:pt idx="1">
                  <c:v>1.3317816014662649</c:v>
                </c:pt>
                <c:pt idx="2">
                  <c:v>1.6309677133666423</c:v>
                </c:pt>
                <c:pt idx="3">
                  <c:v>1.22</c:v>
                </c:pt>
                <c:pt idx="4">
                  <c:v>1.2663173232050855</c:v>
                </c:pt>
                <c:pt idx="5">
                  <c:v>0.63109044098732614</c:v>
                </c:pt>
                <c:pt idx="6">
                  <c:v>0.80289090727219381</c:v>
                </c:pt>
                <c:pt idx="7">
                  <c:v>0.79237373661802324</c:v>
                </c:pt>
              </c:numCache>
            </c:numRef>
          </c:val>
        </c:ser>
        <c:ser>
          <c:idx val="1"/>
          <c:order val="1"/>
          <c:tx>
            <c:strRef>
              <c:f>greenhouse_gases!$A$3</c:f>
              <c:strCache>
                <c:ptCount val="1"/>
                <c:pt idx="0">
                  <c:v>Manure CH4 </c:v>
                </c:pt>
              </c:strCache>
            </c:strRef>
          </c:tx>
          <c:invertIfNegative val="0"/>
          <c:cat>
            <c:strRef>
              <c:f>greenhouse_gases!$B$1:$I$1</c:f>
              <c:strCache>
                <c:ptCount val="8"/>
                <c:pt idx="0">
                  <c:v>HH 1-- Scen 1</c:v>
                </c:pt>
                <c:pt idx="1">
                  <c:v>HH 2-- Scen 1</c:v>
                </c:pt>
                <c:pt idx="2">
                  <c:v>HH 1 -- Scen 2</c:v>
                </c:pt>
                <c:pt idx="3">
                  <c:v>HH 2 -- Scen 2</c:v>
                </c:pt>
                <c:pt idx="4">
                  <c:v>HH 1-- Scen 3</c:v>
                </c:pt>
                <c:pt idx="5">
                  <c:v>HH 2-- Scen 3</c:v>
                </c:pt>
                <c:pt idx="6">
                  <c:v>HH 1 -- Scen 4</c:v>
                </c:pt>
                <c:pt idx="7">
                  <c:v>HH 2 -- Scen 4</c:v>
                </c:pt>
              </c:strCache>
            </c:strRef>
          </c:cat>
          <c:val>
            <c:numRef>
              <c:f>greenhouse_gases!$B$3:$I$3</c:f>
              <c:numCache>
                <c:formatCode>General</c:formatCode>
                <c:ptCount val="8"/>
                <c:pt idx="0">
                  <c:v>0.93357475678555657</c:v>
                </c:pt>
                <c:pt idx="1">
                  <c:v>0.70454554022408677</c:v>
                </c:pt>
                <c:pt idx="2">
                  <c:v>0.83968891677575619</c:v>
                </c:pt>
                <c:pt idx="3">
                  <c:v>0.65</c:v>
                </c:pt>
                <c:pt idx="4">
                  <c:v>0.65091982442456531</c:v>
                </c:pt>
                <c:pt idx="5">
                  <c:v>0.31661042477691637</c:v>
                </c:pt>
                <c:pt idx="6">
                  <c:v>0.40502069926313355</c:v>
                </c:pt>
                <c:pt idx="7">
                  <c:v>0.40514386266054647</c:v>
                </c:pt>
              </c:numCache>
            </c:numRef>
          </c:val>
        </c:ser>
        <c:ser>
          <c:idx val="5"/>
          <c:order val="2"/>
          <c:tx>
            <c:strRef>
              <c:f>greenhouse_gases!$A$8</c:f>
              <c:strCache>
                <c:ptCount val="1"/>
                <c:pt idx="0">
                  <c:v>Soil N2O </c:v>
                </c:pt>
              </c:strCache>
            </c:strRef>
          </c:tx>
          <c:invertIfNegative val="0"/>
          <c:cat>
            <c:strRef>
              <c:f>greenhouse_gases!$B$1:$I$1</c:f>
              <c:strCache>
                <c:ptCount val="8"/>
                <c:pt idx="0">
                  <c:v>HH 1-- Scen 1</c:v>
                </c:pt>
                <c:pt idx="1">
                  <c:v>HH 2-- Scen 1</c:v>
                </c:pt>
                <c:pt idx="2">
                  <c:v>HH 1 -- Scen 2</c:v>
                </c:pt>
                <c:pt idx="3">
                  <c:v>HH 2 -- Scen 2</c:v>
                </c:pt>
                <c:pt idx="4">
                  <c:v>HH 1-- Scen 3</c:v>
                </c:pt>
                <c:pt idx="5">
                  <c:v>HH 2-- Scen 3</c:v>
                </c:pt>
                <c:pt idx="6">
                  <c:v>HH 1 -- Scen 4</c:v>
                </c:pt>
                <c:pt idx="7">
                  <c:v>HH 2 -- Scen 4</c:v>
                </c:pt>
              </c:strCache>
            </c:strRef>
          </c:cat>
          <c:val>
            <c:numRef>
              <c:f>greenhouse_gases!$B$8:$I$8</c:f>
              <c:numCache>
                <c:formatCode>General</c:formatCode>
                <c:ptCount val="8"/>
                <c:pt idx="0">
                  <c:v>0.14919771565027598</c:v>
                </c:pt>
                <c:pt idx="1">
                  <c:v>0.79287349317001343</c:v>
                </c:pt>
                <c:pt idx="2">
                  <c:v>0.13577567430451196</c:v>
                </c:pt>
                <c:pt idx="3">
                  <c:v>0.85</c:v>
                </c:pt>
                <c:pt idx="4">
                  <c:v>0.12169427172132412</c:v>
                </c:pt>
                <c:pt idx="5">
                  <c:v>0.14320904858377323</c:v>
                </c:pt>
                <c:pt idx="6">
                  <c:v>0.14924370976787441</c:v>
                </c:pt>
                <c:pt idx="7">
                  <c:v>0.15685684010167808</c:v>
                </c:pt>
              </c:numCache>
            </c:numRef>
          </c:val>
        </c:ser>
        <c:ser>
          <c:idx val="2"/>
          <c:order val="3"/>
          <c:tx>
            <c:strRef>
              <c:f>greenhouse_gases!$A$7</c:f>
              <c:strCache>
                <c:ptCount val="1"/>
                <c:pt idx="0">
                  <c:v>Fossil fuel CO2</c:v>
                </c:pt>
              </c:strCache>
            </c:strRef>
          </c:tx>
          <c:invertIfNegative val="0"/>
          <c:val>
            <c:numRef>
              <c:f>greenhouse_gases!$B$7:$I$7</c:f>
              <c:numCache>
                <c:formatCode>General</c:formatCode>
                <c:ptCount val="8"/>
                <c:pt idx="0">
                  <c:v>2.5302485735046433E-2</c:v>
                </c:pt>
                <c:pt idx="1">
                  <c:v>5.4612845766508346E-4</c:v>
                </c:pt>
                <c:pt idx="2">
                  <c:v>2.620930978153576E-2</c:v>
                </c:pt>
                <c:pt idx="3">
                  <c:v>2E-3</c:v>
                </c:pt>
                <c:pt idx="4">
                  <c:v>3.4895893858729481E-2</c:v>
                </c:pt>
                <c:pt idx="5">
                  <c:v>1.8444863250097428E-2</c:v>
                </c:pt>
                <c:pt idx="6">
                  <c:v>1.7176714145357937E-2</c:v>
                </c:pt>
                <c:pt idx="7">
                  <c:v>1.2873007249982334E-2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100"/>
        <c:axId val="228137472"/>
        <c:axId val="152066240"/>
      </c:barChart>
      <c:catAx>
        <c:axId val="22813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6350"/>
        </c:spPr>
        <c:crossAx val="152066240"/>
        <c:crosses val="autoZero"/>
        <c:auto val="1"/>
        <c:lblAlgn val="ctr"/>
        <c:lblOffset val="100"/>
        <c:tickLblSkip val="1"/>
        <c:noMultiLvlLbl val="0"/>
      </c:catAx>
      <c:valAx>
        <c:axId val="15206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Greenhouse  gas emissions intensity (kg CO2eq/kg FPCM)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28137472"/>
        <c:crossesAt val="1"/>
        <c:crossBetween val="between"/>
        <c:majorUnit val="0.2"/>
        <c:minorUnit val="0.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1112520</xdr:colOff>
      <xdr:row>10</xdr:row>
      <xdr:rowOff>131445</xdr:rowOff>
    </xdr:from>
    <xdr:to>
      <xdr:col>6</xdr:col>
      <xdr:colOff>563880</xdr:colOff>
      <xdr:row>35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8" workbookViewId="0">
      <selection activeCell="E9" sqref="E9"/>
    </sheetView>
  </sheetViews>
  <sheetFormatPr defaultRowHeight="14.4" x14ac:dyDescent="0.3"/>
  <cols>
    <col min="1" max="1" width="61.33203125" customWidth="1"/>
    <col min="2" max="2" width="13.109375" customWidth="1"/>
    <col min="3" max="3" width="12.6640625" customWidth="1"/>
    <col min="4" max="4" width="13.5546875" customWidth="1"/>
    <col min="5" max="5" width="12.6640625" customWidth="1"/>
  </cols>
  <sheetData>
    <row r="1" spans="1:10" x14ac:dyDescent="0.3">
      <c r="B1" t="s">
        <v>18</v>
      </c>
      <c r="C1" s="12" t="s">
        <v>19</v>
      </c>
      <c r="D1" s="12" t="s">
        <v>20</v>
      </c>
      <c r="E1" s="12" t="s">
        <v>24</v>
      </c>
      <c r="F1" s="12" t="s">
        <v>21</v>
      </c>
      <c r="G1" s="12" t="s">
        <v>22</v>
      </c>
      <c r="H1" s="12" t="s">
        <v>23</v>
      </c>
      <c r="I1" s="12" t="s">
        <v>25</v>
      </c>
    </row>
    <row r="2" spans="1:10" x14ac:dyDescent="0.3">
      <c r="A2" s="1" t="s">
        <v>10</v>
      </c>
      <c r="B2" s="44">
        <v>1.8301717450444712</v>
      </c>
      <c r="C2" s="49">
        <v>1.3317816014662649</v>
      </c>
      <c r="D2" s="56">
        <v>1.6309677133666423</v>
      </c>
      <c r="E2" s="37">
        <v>1.22</v>
      </c>
      <c r="F2" s="13">
        <v>1.2663173232050855</v>
      </c>
      <c r="G2" s="13">
        <v>0.63109044098732614</v>
      </c>
      <c r="H2" s="25">
        <v>0.80289090727219381</v>
      </c>
      <c r="I2" s="25">
        <v>0.79237373661802324</v>
      </c>
      <c r="J2" s="9"/>
    </row>
    <row r="3" spans="1:10" x14ac:dyDescent="0.3">
      <c r="A3" s="1" t="s">
        <v>11</v>
      </c>
      <c r="B3" s="44">
        <v>0.93357475678555657</v>
      </c>
      <c r="C3" s="49">
        <v>0.70454554022408677</v>
      </c>
      <c r="D3" s="56">
        <v>0.83968891677575619</v>
      </c>
      <c r="E3" s="38">
        <v>0.65</v>
      </c>
      <c r="F3" s="14">
        <v>0.65091982442456531</v>
      </c>
      <c r="G3" s="14">
        <v>0.31661042477691637</v>
      </c>
      <c r="H3" s="26">
        <v>0.40502069926313355</v>
      </c>
      <c r="I3" s="26">
        <v>0.40514386266054647</v>
      </c>
      <c r="J3" s="9"/>
    </row>
    <row r="4" spans="1:10" x14ac:dyDescent="0.3">
      <c r="A4" s="8" t="s">
        <v>16</v>
      </c>
    </row>
    <row r="5" spans="1:10" x14ac:dyDescent="0.3">
      <c r="A5" s="8" t="s">
        <v>14</v>
      </c>
    </row>
    <row r="6" spans="1:10" x14ac:dyDescent="0.3">
      <c r="A6" s="8" t="s">
        <v>15</v>
      </c>
    </row>
    <row r="7" spans="1:10" x14ac:dyDescent="0.3">
      <c r="A7" s="1" t="s">
        <v>12</v>
      </c>
      <c r="B7" s="45">
        <v>2.5302485735046433E-2</v>
      </c>
      <c r="C7" s="50">
        <v>5.4612845766508346E-4</v>
      </c>
      <c r="D7" s="57">
        <v>2.620930978153576E-2</v>
      </c>
      <c r="E7" s="40">
        <v>2E-3</v>
      </c>
      <c r="F7" s="16">
        <v>3.4895893858729481E-2</v>
      </c>
      <c r="G7" s="16">
        <v>1.8444863250097428E-2</v>
      </c>
      <c r="H7" s="28">
        <v>1.7176714145357937E-2</v>
      </c>
      <c r="I7" s="28">
        <v>1.2873007249982334E-2</v>
      </c>
    </row>
    <row r="8" spans="1:10" x14ac:dyDescent="0.3">
      <c r="A8" s="1" t="s">
        <v>13</v>
      </c>
      <c r="B8" s="45">
        <v>0.14919771565027598</v>
      </c>
      <c r="C8" s="50">
        <v>0.79287349317001343</v>
      </c>
      <c r="D8" s="57">
        <v>0.13577567430451196</v>
      </c>
      <c r="E8" s="39">
        <v>0.85</v>
      </c>
      <c r="F8" s="15">
        <v>0.12169427172132412</v>
      </c>
      <c r="G8" s="15">
        <v>0.14320904858377323</v>
      </c>
      <c r="H8" s="27">
        <v>0.14924370976787441</v>
      </c>
      <c r="I8" s="27">
        <v>0.15685684010167808</v>
      </c>
      <c r="J8" s="9"/>
    </row>
    <row r="9" spans="1:10" x14ac:dyDescent="0.3">
      <c r="A9" s="8" t="s">
        <v>17</v>
      </c>
      <c r="E9" s="11"/>
      <c r="F9">
        <v>0</v>
      </c>
      <c r="G9" s="10">
        <v>0</v>
      </c>
      <c r="I9" s="7"/>
      <c r="J9" s="9"/>
    </row>
    <row r="17" spans="2:2" ht="15" x14ac:dyDescent="0.25">
      <c r="B17" s="1"/>
    </row>
    <row r="18" spans="2:2" ht="15" x14ac:dyDescent="0.25">
      <c r="B18" s="1"/>
    </row>
    <row r="19" spans="2:2" ht="15" x14ac:dyDescent="0.25">
      <c r="B19" s="1"/>
    </row>
    <row r="20" spans="2:2" ht="15" x14ac:dyDescent="0.25">
      <c r="B20" s="1"/>
    </row>
    <row r="21" spans="2:2" ht="15" x14ac:dyDescent="0.25">
      <c r="B21" s="1"/>
    </row>
    <row r="22" spans="2:2" ht="15" x14ac:dyDescent="0.25">
      <c r="B22" s="1"/>
    </row>
    <row r="23" spans="2:2" ht="15" x14ac:dyDescent="0.25">
      <c r="B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2" sqref="B2:I7"/>
    </sheetView>
  </sheetViews>
  <sheetFormatPr defaultRowHeight="14.4" x14ac:dyDescent="0.3"/>
  <cols>
    <col min="1" max="1" width="51" customWidth="1"/>
  </cols>
  <sheetData>
    <row r="1" spans="1:9" x14ac:dyDescent="0.3">
      <c r="B1" s="18" t="s">
        <v>18</v>
      </c>
      <c r="C1" s="18" t="s">
        <v>19</v>
      </c>
      <c r="D1" s="18" t="s">
        <v>20</v>
      </c>
      <c r="E1" s="18" t="s">
        <v>24</v>
      </c>
      <c r="F1" s="18" t="s">
        <v>21</v>
      </c>
      <c r="G1" s="18" t="s">
        <v>22</v>
      </c>
      <c r="H1" s="18" t="s">
        <v>23</v>
      </c>
      <c r="I1" s="18" t="s">
        <v>25</v>
      </c>
    </row>
    <row r="2" spans="1:9" x14ac:dyDescent="0.3">
      <c r="A2" s="1" t="s">
        <v>4</v>
      </c>
      <c r="B2" s="46">
        <v>3.6012935323479938</v>
      </c>
      <c r="C2" s="52">
        <v>5.9343548142775937</v>
      </c>
      <c r="D2" s="59">
        <v>3.2083188589267166</v>
      </c>
      <c r="E2" s="41"/>
      <c r="F2" s="18">
        <v>6.8302194864402814</v>
      </c>
      <c r="G2" s="18">
        <v>8.5552704905011367</v>
      </c>
      <c r="H2" s="30">
        <v>9.7695158828521365</v>
      </c>
      <c r="I2" s="30">
        <v>8.875444943632214</v>
      </c>
    </row>
    <row r="3" spans="1:9" x14ac:dyDescent="0.3">
      <c r="A3" s="1" t="s">
        <v>5</v>
      </c>
      <c r="B3" s="46">
        <v>2.2627789899713155</v>
      </c>
      <c r="C3" s="52">
        <v>2.0091394262476494</v>
      </c>
      <c r="D3" s="59">
        <v>1.9545244911629407</v>
      </c>
      <c r="E3" s="42"/>
      <c r="F3" s="19">
        <v>3.6579798234674157</v>
      </c>
      <c r="G3" s="19">
        <v>5.4379926698909307</v>
      </c>
      <c r="H3" s="31">
        <v>5.3449172624330599</v>
      </c>
      <c r="I3" s="31">
        <v>4.3348559491078236</v>
      </c>
    </row>
    <row r="4" spans="1:9" x14ac:dyDescent="0.3">
      <c r="A4" s="1" t="s">
        <v>6</v>
      </c>
      <c r="B4" s="46">
        <v>1.131453982271297</v>
      </c>
      <c r="C4" s="52">
        <v>1.4047263422045435</v>
      </c>
      <c r="D4" s="59">
        <v>0.99345564697832267</v>
      </c>
      <c r="E4" s="43"/>
      <c r="F4" s="20">
        <v>1.0282388496456829</v>
      </c>
      <c r="G4" s="20">
        <v>2.0084322231934779</v>
      </c>
      <c r="H4" s="32">
        <v>2</v>
      </c>
      <c r="I4" s="32">
        <v>2</v>
      </c>
    </row>
    <row r="5" spans="1:9" x14ac:dyDescent="0.3">
      <c r="A5" s="1" t="s">
        <v>7</v>
      </c>
      <c r="B5" s="46">
        <v>1.1313250077000185</v>
      </c>
      <c r="C5" s="52">
        <v>0.60441308404310568</v>
      </c>
      <c r="D5" s="59">
        <v>0.96106884418461802</v>
      </c>
      <c r="E5" s="43"/>
      <c r="F5" s="21">
        <v>2.629740973821733</v>
      </c>
      <c r="G5" s="21">
        <v>3.4295604466974519</v>
      </c>
      <c r="H5" s="33">
        <v>3.3449172624330599</v>
      </c>
      <c r="I5" s="33">
        <v>2.334855949107824</v>
      </c>
    </row>
    <row r="6" spans="1:9" x14ac:dyDescent="0.3">
      <c r="A6" s="1" t="s">
        <v>8</v>
      </c>
      <c r="B6">
        <v>0</v>
      </c>
      <c r="C6" s="52">
        <v>0.81229445829667268</v>
      </c>
      <c r="D6" s="59">
        <v>1.5557510731587592</v>
      </c>
      <c r="E6" s="43"/>
      <c r="F6" s="22">
        <v>0.68785514444282092</v>
      </c>
      <c r="G6" s="22">
        <v>1.2441251994395883</v>
      </c>
      <c r="H6" s="34">
        <v>2.85053684939429</v>
      </c>
      <c r="I6" s="34">
        <v>2.5359380856290534</v>
      </c>
    </row>
    <row r="7" spans="1:9" x14ac:dyDescent="0.3">
      <c r="A7" s="1" t="s">
        <v>9</v>
      </c>
      <c r="B7" s="46">
        <v>1.8207983931591958</v>
      </c>
      <c r="C7" s="52">
        <v>3.2839724959278471</v>
      </c>
      <c r="D7">
        <v>0</v>
      </c>
      <c r="E7" s="43"/>
      <c r="F7" s="23">
        <v>3.1148137328968404</v>
      </c>
      <c r="G7" s="23">
        <v>3.1322726362532181</v>
      </c>
      <c r="H7" s="35">
        <v>3</v>
      </c>
      <c r="I7" s="35">
        <v>3</v>
      </c>
    </row>
    <row r="9" spans="1:9" x14ac:dyDescent="0.3">
      <c r="A9" s="47"/>
    </row>
    <row r="10" spans="1:9" x14ac:dyDescent="0.3">
      <c r="A10" s="47"/>
    </row>
    <row r="11" spans="1:9" x14ac:dyDescent="0.3">
      <c r="A11" s="47"/>
    </row>
    <row r="12" spans="1:9" x14ac:dyDescent="0.3">
      <c r="A12" s="47"/>
    </row>
    <row r="13" spans="1:9" x14ac:dyDescent="0.3">
      <c r="A13" s="47"/>
      <c r="I13" s="1"/>
    </row>
    <row r="14" spans="1:9" x14ac:dyDescent="0.3">
      <c r="I14" s="1"/>
    </row>
    <row r="15" spans="1:9" x14ac:dyDescent="0.3">
      <c r="I15" s="1"/>
    </row>
    <row r="16" spans="1:9" x14ac:dyDescent="0.25">
      <c r="I16" s="1"/>
    </row>
    <row r="17" spans="9:9" x14ac:dyDescent="0.25">
      <c r="I17" s="1"/>
    </row>
    <row r="18" spans="9:9" x14ac:dyDescent="0.25">
      <c r="I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E2" sqref="E2:E3"/>
    </sheetView>
  </sheetViews>
  <sheetFormatPr defaultRowHeight="14.4" x14ac:dyDescent="0.3"/>
  <cols>
    <col min="2" max="2" width="9.5546875" bestFit="1" customWidth="1"/>
    <col min="3" max="5" width="10.5546875" bestFit="1" customWidth="1"/>
  </cols>
  <sheetData>
    <row r="1" spans="1:9" x14ac:dyDescent="0.3">
      <c r="B1" s="23" t="s">
        <v>18</v>
      </c>
      <c r="C1" s="23" t="s">
        <v>19</v>
      </c>
      <c r="D1" s="23" t="s">
        <v>20</v>
      </c>
      <c r="E1" s="23" t="s">
        <v>24</v>
      </c>
      <c r="F1" s="23" t="s">
        <v>21</v>
      </c>
      <c r="G1" s="23" t="s">
        <v>22</v>
      </c>
      <c r="H1" s="23" t="s">
        <v>23</v>
      </c>
      <c r="I1" s="23" t="s">
        <v>25</v>
      </c>
    </row>
    <row r="2" spans="1:9" x14ac:dyDescent="0.3">
      <c r="A2" t="s">
        <v>2</v>
      </c>
      <c r="B2" s="48">
        <v>1581.5373495241231</v>
      </c>
      <c r="C2" s="51">
        <v>1316.0661081667665</v>
      </c>
      <c r="D2" s="60">
        <v>1550.2821682892015</v>
      </c>
      <c r="E2" s="62">
        <v>9257.5807429304168</v>
      </c>
      <c r="F2" s="24">
        <v>4122.3121099480204</v>
      </c>
      <c r="G2" s="24">
        <v>9169.5349406984878</v>
      </c>
      <c r="H2" s="36">
        <v>8692.172133221482</v>
      </c>
      <c r="I2" s="36">
        <v>8098.3313621929574</v>
      </c>
    </row>
    <row r="3" spans="1:9" x14ac:dyDescent="0.3">
      <c r="A3" t="s">
        <v>26</v>
      </c>
      <c r="B3" s="48">
        <v>434.65329150271015</v>
      </c>
      <c r="C3" s="51">
        <v>877.78609274215034</v>
      </c>
      <c r="D3" s="60">
        <v>426.35188047778723</v>
      </c>
      <c r="E3" s="62">
        <v>217.39754618849622</v>
      </c>
      <c r="F3" s="24">
        <v>380.9656948658772</v>
      </c>
      <c r="G3" s="24">
        <v>79.469273199722991</v>
      </c>
      <c r="H3" s="36">
        <v>89.003984246220142</v>
      </c>
      <c r="I3" s="36">
        <v>80.428813615441186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B2" sqref="B2:I4"/>
    </sheetView>
  </sheetViews>
  <sheetFormatPr defaultRowHeight="14.4" x14ac:dyDescent="0.3"/>
  <cols>
    <col min="2" max="5" width="14.33203125" bestFit="1" customWidth="1"/>
    <col min="6" max="9" width="12.77734375" bestFit="1" customWidth="1"/>
  </cols>
  <sheetData>
    <row r="1" spans="1:9" x14ac:dyDescent="0.3">
      <c r="B1" s="24" t="s">
        <v>18</v>
      </c>
      <c r="C1" s="24" t="s">
        <v>19</v>
      </c>
      <c r="D1" s="24" t="s">
        <v>20</v>
      </c>
      <c r="E1" s="24" t="s">
        <v>24</v>
      </c>
      <c r="F1" s="24" t="s">
        <v>21</v>
      </c>
      <c r="G1" s="24" t="s">
        <v>22</v>
      </c>
      <c r="H1" s="24" t="s">
        <v>23</v>
      </c>
      <c r="I1" s="24" t="s">
        <v>25</v>
      </c>
    </row>
    <row r="2" spans="1:9" x14ac:dyDescent="0.3">
      <c r="A2" t="s">
        <v>3</v>
      </c>
      <c r="B2" s="2">
        <v>499938.64023387717</v>
      </c>
      <c r="C2" s="2">
        <v>817284.78329074057</v>
      </c>
      <c r="D2" s="2">
        <v>381635.70813780709</v>
      </c>
      <c r="E2" s="2"/>
      <c r="F2" s="2">
        <v>580439.1</v>
      </c>
      <c r="G2" s="2">
        <v>2248287.7999999998</v>
      </c>
      <c r="H2" s="2">
        <v>2567332.9836419253</v>
      </c>
      <c r="I2" s="2">
        <v>2641772.4627238996</v>
      </c>
    </row>
    <row r="3" spans="1:9" x14ac:dyDescent="0.3">
      <c r="D3" s="2"/>
      <c r="E3" s="2"/>
      <c r="F3" s="2"/>
      <c r="G3" s="2"/>
      <c r="H3" s="2"/>
      <c r="I3" s="2"/>
    </row>
    <row r="4" spans="1:9" x14ac:dyDescent="0.3">
      <c r="A4" t="s">
        <v>0</v>
      </c>
      <c r="B4" s="2">
        <v>2879938.6402338771</v>
      </c>
      <c r="C4" s="2">
        <v>3137284.7832907401</v>
      </c>
      <c r="D4" s="61">
        <v>2761635.708137807</v>
      </c>
      <c r="E4" s="2"/>
      <c r="F4" s="2">
        <v>2960439.06</v>
      </c>
      <c r="G4" s="2">
        <v>4568287.8</v>
      </c>
      <c r="H4" s="2">
        <v>4947332.9836419262</v>
      </c>
      <c r="I4" s="2">
        <v>4961772.4627238996</v>
      </c>
    </row>
    <row r="12" spans="1:9" ht="15" x14ac:dyDescent="0.25"/>
    <row r="13" spans="1:9" ht="15" x14ac:dyDescent="0.25"/>
    <row r="14" spans="1:9" ht="15" x14ac:dyDescent="0.25"/>
    <row r="19" spans="9:12" ht="15.75" thickBot="1" x14ac:dyDescent="0.3"/>
    <row r="20" spans="9:12" ht="15.75" thickBot="1" x14ac:dyDescent="0.3">
      <c r="I20" s="3">
        <v>1.1299999999999999</v>
      </c>
      <c r="J20" s="4">
        <v>0</v>
      </c>
      <c r="K20" s="4">
        <v>0.61</v>
      </c>
      <c r="L20" s="4">
        <v>1.1200000000000001</v>
      </c>
    </row>
    <row r="21" spans="9:12" ht="15.75" thickBot="1" x14ac:dyDescent="0.3">
      <c r="I21" s="5">
        <v>0.55000000000000004</v>
      </c>
      <c r="J21" s="6">
        <v>1.1100000000000001</v>
      </c>
      <c r="K21" s="6">
        <v>1.18</v>
      </c>
      <c r="L21" s="6">
        <v>1.69</v>
      </c>
    </row>
    <row r="22" spans="9:12" ht="15.75" thickBot="1" x14ac:dyDescent="0.3">
      <c r="I22" s="5">
        <v>2.89</v>
      </c>
      <c r="J22" s="6">
        <v>3</v>
      </c>
      <c r="K22" s="6">
        <v>1.04</v>
      </c>
      <c r="L22" s="6">
        <v>0.56000000000000005</v>
      </c>
    </row>
    <row r="23" spans="9:12" ht="15.75" thickBot="1" x14ac:dyDescent="0.3">
      <c r="I23" s="5">
        <v>0.01</v>
      </c>
      <c r="J23" s="6">
        <v>0.71</v>
      </c>
      <c r="K23" s="6">
        <v>1.34</v>
      </c>
      <c r="L23" s="6">
        <v>0.08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A13" sqref="A13:A16"/>
    </sheetView>
  </sheetViews>
  <sheetFormatPr defaultRowHeight="14.4" x14ac:dyDescent="0.3"/>
  <cols>
    <col min="1" max="1" width="17.6640625" customWidth="1"/>
    <col min="10" max="10" width="14" customWidth="1"/>
    <col min="12" max="12" width="7.6640625" customWidth="1"/>
  </cols>
  <sheetData>
    <row r="1" spans="1:14" x14ac:dyDescent="0.3">
      <c r="A1" t="s">
        <v>1</v>
      </c>
      <c r="B1" s="17" t="s">
        <v>18</v>
      </c>
      <c r="C1" s="17" t="s">
        <v>19</v>
      </c>
      <c r="D1" s="17" t="s">
        <v>20</v>
      </c>
      <c r="E1" s="17" t="s">
        <v>24</v>
      </c>
      <c r="F1" s="17" t="s">
        <v>21</v>
      </c>
      <c r="G1" s="17" t="s">
        <v>22</v>
      </c>
      <c r="H1" s="17" t="s">
        <v>23</v>
      </c>
      <c r="I1" s="17" t="s">
        <v>25</v>
      </c>
      <c r="L1" s="55" t="s">
        <v>31</v>
      </c>
      <c r="M1" s="55" t="s">
        <v>32</v>
      </c>
      <c r="N1" s="55" t="s">
        <v>33</v>
      </c>
    </row>
    <row r="2" spans="1:14" x14ac:dyDescent="0.3">
      <c r="A2" t="s">
        <v>28</v>
      </c>
      <c r="B2">
        <v>2.42</v>
      </c>
      <c r="C2">
        <v>0</v>
      </c>
      <c r="D2">
        <v>1.85</v>
      </c>
      <c r="F2">
        <v>2.48</v>
      </c>
      <c r="G2">
        <v>0</v>
      </c>
      <c r="H2">
        <v>2.46</v>
      </c>
      <c r="I2">
        <v>0</v>
      </c>
      <c r="L2" s="55" t="s">
        <v>34</v>
      </c>
      <c r="M2" s="55">
        <v>0.14000000000000001</v>
      </c>
      <c r="N2" s="55">
        <v>0.14000000000000001</v>
      </c>
    </row>
    <row r="3" spans="1:14" x14ac:dyDescent="0.3">
      <c r="A3" t="s">
        <v>27</v>
      </c>
      <c r="B3" s="1">
        <v>2.19</v>
      </c>
      <c r="C3" s="1">
        <v>0</v>
      </c>
      <c r="D3" s="58">
        <v>2.153169678179446</v>
      </c>
      <c r="F3">
        <v>2.2999999999999998</v>
      </c>
      <c r="G3">
        <v>0</v>
      </c>
      <c r="H3" s="29">
        <v>2.3262426923849562</v>
      </c>
      <c r="I3">
        <v>0</v>
      </c>
      <c r="L3" s="55" t="s">
        <v>35</v>
      </c>
      <c r="M3" s="55">
        <v>1.1000000000000001</v>
      </c>
      <c r="N3" s="55">
        <v>1.3</v>
      </c>
    </row>
    <row r="4" spans="1:14" x14ac:dyDescent="0.3">
      <c r="A4" t="s">
        <v>29</v>
      </c>
      <c r="B4">
        <v>0</v>
      </c>
      <c r="C4">
        <v>1.83</v>
      </c>
      <c r="D4">
        <v>0</v>
      </c>
      <c r="F4">
        <v>0</v>
      </c>
      <c r="G4">
        <v>2.5</v>
      </c>
      <c r="H4" s="1">
        <v>0.1</v>
      </c>
      <c r="I4">
        <v>2.5499999999999998</v>
      </c>
      <c r="L4" s="55" t="s">
        <v>36</v>
      </c>
      <c r="M4" s="55">
        <v>1.4</v>
      </c>
      <c r="N4" s="55">
        <v>1.8</v>
      </c>
    </row>
    <row r="5" spans="1:14" x14ac:dyDescent="0.3">
      <c r="A5" t="s">
        <v>30</v>
      </c>
      <c r="B5">
        <v>0</v>
      </c>
      <c r="C5" s="53">
        <v>1.2187735414199781</v>
      </c>
      <c r="D5">
        <v>0</v>
      </c>
      <c r="E5" s="1"/>
      <c r="F5">
        <v>0</v>
      </c>
      <c r="G5">
        <v>2.38</v>
      </c>
      <c r="H5" s="1">
        <v>0.56999999999999995</v>
      </c>
      <c r="I5">
        <v>2.39</v>
      </c>
    </row>
    <row r="6" spans="1:14" x14ac:dyDescent="0.3">
      <c r="D6" s="58"/>
      <c r="H6" s="1"/>
    </row>
    <row r="7" spans="1:14" x14ac:dyDescent="0.3">
      <c r="D7" s="58"/>
      <c r="H7" s="1"/>
    </row>
    <row r="8" spans="1:14" x14ac:dyDescent="0.3">
      <c r="D8" s="58"/>
    </row>
    <row r="9" spans="1:14" x14ac:dyDescent="0.3">
      <c r="D9" s="58"/>
    </row>
    <row r="10" spans="1:14" x14ac:dyDescent="0.3">
      <c r="I10" s="1"/>
      <c r="J10" s="1"/>
      <c r="K10" s="1"/>
      <c r="L10" s="1"/>
    </row>
    <row r="11" spans="1:14" x14ac:dyDescent="0.3">
      <c r="D11" s="58"/>
      <c r="I11" s="1"/>
      <c r="J11" s="1"/>
      <c r="K11" s="1"/>
      <c r="L11" s="1"/>
    </row>
    <row r="12" spans="1:14" x14ac:dyDescent="0.3">
      <c r="A12" s="55" t="s">
        <v>1</v>
      </c>
      <c r="B12" s="55" t="s">
        <v>18</v>
      </c>
      <c r="C12" s="55" t="s">
        <v>19</v>
      </c>
      <c r="D12" s="55" t="s">
        <v>20</v>
      </c>
      <c r="E12" s="55" t="s">
        <v>24</v>
      </c>
      <c r="F12" s="55" t="s">
        <v>21</v>
      </c>
      <c r="G12" s="55" t="s">
        <v>22</v>
      </c>
      <c r="H12" s="55" t="s">
        <v>23</v>
      </c>
      <c r="I12" s="55" t="s">
        <v>25</v>
      </c>
      <c r="J12" s="1"/>
      <c r="K12" s="1"/>
      <c r="L12" s="1"/>
    </row>
    <row r="13" spans="1:14" x14ac:dyDescent="0.3">
      <c r="A13" s="55" t="s">
        <v>28</v>
      </c>
      <c r="B13" s="55">
        <f>2.42*0.5</f>
        <v>1.21</v>
      </c>
      <c r="C13" s="55">
        <v>0</v>
      </c>
      <c r="D13" s="55">
        <f>2.42*2.4</f>
        <v>5.8079999999999998</v>
      </c>
      <c r="E13" s="55">
        <v>0</v>
      </c>
      <c r="F13" s="55">
        <f>2.42*2.48</f>
        <v>6.0015999999999998</v>
      </c>
      <c r="G13" s="55">
        <v>0</v>
      </c>
      <c r="H13" s="55">
        <f>2.42*2.46</f>
        <v>5.9531999999999998</v>
      </c>
      <c r="I13" s="55">
        <v>0</v>
      </c>
      <c r="J13" s="1"/>
      <c r="K13" s="1"/>
      <c r="L13" s="1"/>
    </row>
    <row r="14" spans="1:14" x14ac:dyDescent="0.3">
      <c r="A14" s="55" t="s">
        <v>27</v>
      </c>
      <c r="B14" s="54">
        <f>2.19*1.4</f>
        <v>3.0659999999999998</v>
      </c>
      <c r="C14" s="54">
        <v>0</v>
      </c>
      <c r="D14" s="55">
        <f>1.4*2.19</f>
        <v>3.0659999999999998</v>
      </c>
      <c r="E14" s="55">
        <v>0</v>
      </c>
      <c r="F14" s="55">
        <f>1.4*2.3</f>
        <v>3.2199999999999998</v>
      </c>
      <c r="G14" s="55">
        <v>0</v>
      </c>
      <c r="H14" s="55">
        <f>1.4*2.32624269238496</f>
        <v>3.2567397693389442</v>
      </c>
      <c r="I14" s="55">
        <v>0</v>
      </c>
      <c r="J14" s="1"/>
      <c r="K14" s="1"/>
      <c r="L14" s="1"/>
    </row>
    <row r="15" spans="1:14" x14ac:dyDescent="0.3">
      <c r="A15" s="55" t="s">
        <v>29</v>
      </c>
      <c r="B15" s="55">
        <v>0</v>
      </c>
      <c r="C15" s="55">
        <f>0.6*1.83</f>
        <v>1.0980000000000001</v>
      </c>
      <c r="D15" s="55">
        <v>0</v>
      </c>
      <c r="E15" s="55">
        <f>0.6*2.06</f>
        <v>1.236</v>
      </c>
      <c r="F15" s="55">
        <v>0</v>
      </c>
      <c r="G15" s="55">
        <f>0.6*2.5</f>
        <v>1.5</v>
      </c>
      <c r="H15" s="54">
        <f>0.6*0.1</f>
        <v>0.06</v>
      </c>
      <c r="I15" s="55">
        <f>0.6*2.55</f>
        <v>1.5299999999999998</v>
      </c>
      <c r="J15" s="1"/>
      <c r="K15" s="1"/>
    </row>
    <row r="16" spans="1:14" x14ac:dyDescent="0.25">
      <c r="A16" s="55" t="s">
        <v>30</v>
      </c>
      <c r="B16" s="55">
        <v>0</v>
      </c>
      <c r="C16" s="55">
        <f>1.8*1.21877354141998</f>
        <v>2.1937923745559642</v>
      </c>
      <c r="D16" s="55">
        <v>0</v>
      </c>
      <c r="E16" s="54">
        <f>1.8*1.2</f>
        <v>2.16</v>
      </c>
      <c r="F16" s="55">
        <v>0</v>
      </c>
      <c r="G16" s="55">
        <f>1.8*2.38</f>
        <v>4.2839999999999998</v>
      </c>
      <c r="H16" s="54">
        <f>1.8*0.57</f>
        <v>1.026</v>
      </c>
      <c r="I16" s="55">
        <f>1.8*2.39</f>
        <v>4.3020000000000005</v>
      </c>
      <c r="J16" s="1"/>
      <c r="K16" s="1"/>
    </row>
    <row r="17" spans="6:12" x14ac:dyDescent="0.25">
      <c r="F17" s="1"/>
      <c r="I17" s="1"/>
      <c r="J17" s="1"/>
      <c r="K17" s="1"/>
    </row>
    <row r="18" spans="6:12" x14ac:dyDescent="0.25">
      <c r="F18" s="1"/>
      <c r="I18" s="1"/>
      <c r="J18" s="1"/>
      <c r="K18" s="1"/>
    </row>
    <row r="19" spans="6:12" x14ac:dyDescent="0.25">
      <c r="F19" s="1"/>
      <c r="I19" s="1"/>
      <c r="J19" s="1"/>
      <c r="K19" s="1"/>
    </row>
    <row r="20" spans="6:12" x14ac:dyDescent="0.25">
      <c r="J20" s="1"/>
      <c r="K20" s="1"/>
      <c r="L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greenhouse_gases</vt:lpstr>
      <vt:lpstr>land</vt:lpstr>
      <vt:lpstr>production</vt:lpstr>
      <vt:lpstr>income</vt:lpstr>
      <vt:lpstr>herd</vt:lpstr>
    </vt:vector>
  </TitlesOfParts>
  <Company>Lancaster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Hawkins, James</dc:creator>
  <cp:lastModifiedBy>James</cp:lastModifiedBy>
  <dcterms:created xsi:type="dcterms:W3CDTF">2018-03-28T11:14:53Z</dcterms:created>
  <dcterms:modified xsi:type="dcterms:W3CDTF">2018-06-10T15:48:22Z</dcterms:modified>
</cp:coreProperties>
</file>