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rive\EMAP\101 Dissertation\R Code Diss\CD_Found\"/>
    </mc:Choice>
  </mc:AlternateContent>
  <xr:revisionPtr revIDLastSave="0" documentId="13_ncr:1_{ABCDADA8-3395-43AA-B9D6-EF20370F9F82}" xr6:coauthVersionLast="47" xr6:coauthVersionMax="47" xr10:uidLastSave="{00000000-0000-0000-0000-000000000000}"/>
  <bookViews>
    <workbookView xWindow="-120" yWindow="-120" windowWidth="29040" windowHeight="15840" xr2:uid="{E3B6D22E-3FFB-4F21-968D-28C607BA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3" i="1" l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U43" i="1"/>
  <c r="T43" i="1"/>
  <c r="S43" i="1"/>
  <c r="U42" i="1"/>
  <c r="T42" i="1"/>
  <c r="S42" i="1"/>
  <c r="U41" i="1"/>
  <c r="T41" i="1"/>
  <c r="S41" i="1"/>
  <c r="U40" i="1"/>
  <c r="T40" i="1"/>
  <c r="S40" i="1"/>
  <c r="U39" i="1"/>
  <c r="T39" i="1"/>
  <c r="S39" i="1"/>
  <c r="U38" i="1"/>
  <c r="T38" i="1"/>
  <c r="S38" i="1"/>
  <c r="U37" i="1"/>
  <c r="T37" i="1"/>
  <c r="S37" i="1"/>
  <c r="U36" i="1"/>
  <c r="T36" i="1"/>
  <c r="S36" i="1"/>
  <c r="U35" i="1"/>
  <c r="T35" i="1"/>
  <c r="S35" i="1"/>
  <c r="U34" i="1"/>
  <c r="T34" i="1"/>
  <c r="S34" i="1"/>
  <c r="U33" i="1"/>
  <c r="T33" i="1"/>
  <c r="S33" i="1"/>
  <c r="U32" i="1"/>
  <c r="T32" i="1"/>
  <c r="S32" i="1"/>
  <c r="U31" i="1"/>
  <c r="T31" i="1"/>
  <c r="S31" i="1"/>
  <c r="U30" i="1"/>
  <c r="T30" i="1"/>
  <c r="S30" i="1"/>
  <c r="U29" i="1"/>
  <c r="T29" i="1"/>
  <c r="S29" i="1"/>
  <c r="U28" i="1"/>
  <c r="T28" i="1"/>
  <c r="S28" i="1"/>
  <c r="U27" i="1"/>
  <c r="T27" i="1"/>
  <c r="S27" i="1"/>
  <c r="U26" i="1"/>
  <c r="T26" i="1"/>
  <c r="S26" i="1"/>
  <c r="U25" i="1"/>
  <c r="T25" i="1"/>
  <c r="S25" i="1"/>
  <c r="U24" i="1"/>
  <c r="T24" i="1"/>
  <c r="S24" i="1"/>
  <c r="U23" i="1"/>
  <c r="T23" i="1"/>
  <c r="S23" i="1"/>
  <c r="U22" i="1"/>
  <c r="T22" i="1"/>
  <c r="S22" i="1"/>
  <c r="U21" i="1"/>
  <c r="T21" i="1"/>
  <c r="S21" i="1"/>
  <c r="U20" i="1"/>
  <c r="T20" i="1"/>
  <c r="S20" i="1"/>
  <c r="U19" i="1"/>
  <c r="T19" i="1"/>
  <c r="S19" i="1"/>
  <c r="U18" i="1"/>
  <c r="T18" i="1"/>
  <c r="S18" i="1"/>
  <c r="U17" i="1"/>
  <c r="T17" i="1"/>
  <c r="S17" i="1"/>
  <c r="U16" i="1"/>
  <c r="T16" i="1"/>
  <c r="S16" i="1"/>
  <c r="U15" i="1"/>
  <c r="T15" i="1"/>
  <c r="S15" i="1"/>
  <c r="U14" i="1"/>
  <c r="T14" i="1"/>
  <c r="S14" i="1"/>
  <c r="U13" i="1"/>
  <c r="T13" i="1"/>
  <c r="S13" i="1"/>
  <c r="U12" i="1"/>
  <c r="T12" i="1"/>
  <c r="S12" i="1"/>
  <c r="U11" i="1"/>
  <c r="T11" i="1"/>
  <c r="S11" i="1"/>
  <c r="U10" i="1"/>
  <c r="T10" i="1"/>
  <c r="S10" i="1"/>
  <c r="U9" i="1"/>
  <c r="T9" i="1"/>
  <c r="S9" i="1"/>
  <c r="U8" i="1"/>
  <c r="T8" i="1"/>
  <c r="S8" i="1"/>
  <c r="U7" i="1"/>
  <c r="T7" i="1"/>
  <c r="S7" i="1"/>
  <c r="U6" i="1"/>
  <c r="T6" i="1"/>
  <c r="S6" i="1"/>
  <c r="U5" i="1"/>
  <c r="T5" i="1"/>
  <c r="S5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J9" i="1" l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C27" i="1"/>
  <c r="J5" i="1" s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48" i="1" s="1"/>
  <c r="C47" i="1" l="1"/>
  <c r="C35" i="1"/>
  <c r="C43" i="1"/>
  <c r="J10" i="1"/>
  <c r="C31" i="1"/>
  <c r="J17" i="1"/>
  <c r="J25" i="1"/>
  <c r="L25" i="1" s="1"/>
  <c r="C39" i="1"/>
  <c r="J26" i="1"/>
  <c r="J19" i="1"/>
  <c r="C28" i="1"/>
  <c r="C32" i="1"/>
  <c r="C36" i="1"/>
  <c r="C40" i="1"/>
  <c r="J18" i="1" s="1"/>
  <c r="C44" i="1"/>
  <c r="J22" i="1" s="1"/>
  <c r="J12" i="1"/>
  <c r="J20" i="1"/>
  <c r="J13" i="1"/>
  <c r="J21" i="1"/>
  <c r="C29" i="1"/>
  <c r="C33" i="1"/>
  <c r="J11" i="1" s="1"/>
  <c r="C37" i="1"/>
  <c r="J15" i="1" s="1"/>
  <c r="C41" i="1"/>
  <c r="C45" i="1"/>
  <c r="J23" i="1" s="1"/>
  <c r="J6" i="1"/>
  <c r="J14" i="1"/>
  <c r="J7" i="1"/>
  <c r="C30" i="1"/>
  <c r="J8" i="1" s="1"/>
  <c r="C34" i="1"/>
  <c r="C38" i="1"/>
  <c r="J16" i="1" s="1"/>
  <c r="C42" i="1"/>
  <c r="C46" i="1"/>
  <c r="J24" i="1"/>
  <c r="K26" i="1" l="1"/>
  <c r="L26" i="1"/>
  <c r="M17" i="1"/>
  <c r="O11" i="1"/>
  <c r="M11" i="1"/>
  <c r="L11" i="1"/>
  <c r="K11" i="1"/>
  <c r="K5" i="1"/>
  <c r="K10" i="1"/>
  <c r="L17" i="1"/>
  <c r="N17" i="1" s="1"/>
  <c r="M26" i="1"/>
  <c r="N26" i="1" s="1"/>
  <c r="M10" i="1"/>
  <c r="L5" i="1"/>
  <c r="L24" i="1"/>
  <c r="M24" i="1"/>
  <c r="K24" i="1"/>
  <c r="O24" i="1"/>
  <c r="O7" i="1"/>
  <c r="M7" i="1"/>
  <c r="L7" i="1"/>
  <c r="N7" i="1" s="1"/>
  <c r="K7" i="1"/>
  <c r="M25" i="1"/>
  <c r="N25" i="1" s="1"/>
  <c r="L9" i="1"/>
  <c r="K25" i="1"/>
  <c r="M5" i="1"/>
  <c r="L14" i="1"/>
  <c r="N14" i="1" s="1"/>
  <c r="K14" i="1"/>
  <c r="O14" i="1"/>
  <c r="M14" i="1"/>
  <c r="L20" i="1"/>
  <c r="K20" i="1"/>
  <c r="O20" i="1"/>
  <c r="M20" i="1"/>
  <c r="K17" i="1"/>
  <c r="O5" i="1"/>
  <c r="L6" i="1"/>
  <c r="O6" i="1"/>
  <c r="K6" i="1"/>
  <c r="M6" i="1"/>
  <c r="M9" i="1"/>
  <c r="L12" i="1"/>
  <c r="M12" i="1"/>
  <c r="K12" i="1"/>
  <c r="O12" i="1"/>
  <c r="K9" i="1"/>
  <c r="O25" i="1"/>
  <c r="L16" i="1"/>
  <c r="O16" i="1"/>
  <c r="K16" i="1"/>
  <c r="M16" i="1"/>
  <c r="O23" i="1"/>
  <c r="M23" i="1"/>
  <c r="L23" i="1"/>
  <c r="K23" i="1"/>
  <c r="O21" i="1"/>
  <c r="M21" i="1"/>
  <c r="L21" i="1"/>
  <c r="K21" i="1"/>
  <c r="L22" i="1"/>
  <c r="N22" i="1" s="1"/>
  <c r="O22" i="1"/>
  <c r="K22" i="1"/>
  <c r="M22" i="1"/>
  <c r="O19" i="1"/>
  <c r="M19" i="1"/>
  <c r="L19" i="1"/>
  <c r="K19" i="1"/>
  <c r="O17" i="1"/>
  <c r="O13" i="1"/>
  <c r="M13" i="1"/>
  <c r="L13" i="1"/>
  <c r="K13" i="1"/>
  <c r="L18" i="1"/>
  <c r="K18" i="1"/>
  <c r="O18" i="1"/>
  <c r="M18" i="1"/>
  <c r="O10" i="1"/>
  <c r="O9" i="1"/>
  <c r="L8" i="1"/>
  <c r="K8" i="1"/>
  <c r="O8" i="1"/>
  <c r="M8" i="1"/>
  <c r="O15" i="1"/>
  <c r="M15" i="1"/>
  <c r="L15" i="1"/>
  <c r="K15" i="1"/>
  <c r="O26" i="1"/>
  <c r="L10" i="1"/>
  <c r="N10" i="1" s="1"/>
  <c r="N18" i="1" l="1"/>
  <c r="N20" i="1"/>
  <c r="N24" i="1"/>
  <c r="N11" i="1"/>
  <c r="N15" i="1"/>
  <c r="N6" i="1"/>
  <c r="N19" i="1"/>
  <c r="N21" i="1"/>
  <c r="N12" i="1"/>
  <c r="N16" i="1"/>
  <c r="N9" i="1"/>
  <c r="N8" i="1"/>
  <c r="N13" i="1"/>
  <c r="N23" i="1"/>
  <c r="N5" i="1"/>
</calcChain>
</file>

<file path=xl/sharedStrings.xml><?xml version="1.0" encoding="utf-8"?>
<sst xmlns="http://schemas.openxmlformats.org/spreadsheetml/2006/main" count="129" uniqueCount="51">
  <si>
    <t>Sector</t>
  </si>
  <si>
    <t>A</t>
  </si>
  <si>
    <t>Alpha</t>
  </si>
  <si>
    <t>Beta</t>
  </si>
  <si>
    <t>MSE</t>
  </si>
  <si>
    <t>A03</t>
  </si>
  <si>
    <t>C10T12</t>
  </si>
  <si>
    <t>C13T15</t>
  </si>
  <si>
    <t>C16</t>
  </si>
  <si>
    <t>C17</t>
  </si>
  <si>
    <t>C20</t>
  </si>
  <si>
    <t>C21</t>
  </si>
  <si>
    <t>C24</t>
  </si>
  <si>
    <t>C26</t>
  </si>
  <si>
    <t>C27</t>
  </si>
  <si>
    <t>C29</t>
  </si>
  <si>
    <t>C30</t>
  </si>
  <si>
    <t>C33</t>
  </si>
  <si>
    <t>E</t>
  </si>
  <si>
    <t>G</t>
  </si>
  <si>
    <t>I</t>
  </si>
  <si>
    <t>J</t>
  </si>
  <si>
    <t>K</t>
  </si>
  <si>
    <t>L</t>
  </si>
  <si>
    <t>M</t>
  </si>
  <si>
    <t>R</t>
  </si>
  <si>
    <t>S</t>
  </si>
  <si>
    <t>Search</t>
  </si>
  <si>
    <t>Gamma</t>
  </si>
  <si>
    <t>A01</t>
  </si>
  <si>
    <t>A02</t>
  </si>
  <si>
    <t>B</t>
  </si>
  <si>
    <t>C18</t>
  </si>
  <si>
    <t>C19</t>
  </si>
  <si>
    <t>C22</t>
  </si>
  <si>
    <t>C23</t>
  </si>
  <si>
    <t>C25</t>
  </si>
  <si>
    <t>C28</t>
  </si>
  <si>
    <t>C31_32</t>
  </si>
  <si>
    <t>D</t>
  </si>
  <si>
    <t>F</t>
  </si>
  <si>
    <t>H</t>
  </si>
  <si>
    <t>N</t>
  </si>
  <si>
    <t>O</t>
  </si>
  <si>
    <t>P</t>
  </si>
  <si>
    <t>Q</t>
  </si>
  <si>
    <t>Search Results</t>
  </si>
  <si>
    <t>Minimum MSE</t>
  </si>
  <si>
    <t>Linear Regression Results</t>
  </si>
  <si>
    <t>Combined</t>
  </si>
  <si>
    <t>Check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</si>
</sst>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0A5F-C7FB-49DA-A929-97FF04A2D2ED}">
  <dimension ref="B2:W48"/>
  <sheetViews>
    <sheetView tabSelected="1" topLeftCell="A6" workbookViewId="0">
      <selection activeCell="Q15" sqref="Q15"/>
    </sheetView>
  </sheetViews>
  <sheetFormatPr defaultRowHeight="14.25" x14ac:dyDescent="0.2"/>
  <cols>
    <col min="1" max="21" width="9.140625" style="1"/>
    <col min="22" max="22" width="12.42578125" style="1" bestFit="1" customWidth="1"/>
    <col min="23" max="16384" width="9.140625" style="1"/>
  </cols>
  <sheetData>
    <row r="2" spans="2:23" ht="15" x14ac:dyDescent="0.25">
      <c r="B2" s="5" t="s">
        <v>46</v>
      </c>
      <c r="C2" s="4"/>
      <c r="D2" s="4"/>
      <c r="E2" s="4"/>
      <c r="F2" s="4"/>
      <c r="G2" s="4"/>
      <c r="I2" s="5" t="s">
        <v>47</v>
      </c>
      <c r="J2" s="5"/>
      <c r="K2" s="5"/>
      <c r="L2" s="5"/>
      <c r="M2" s="5"/>
      <c r="N2" s="5"/>
      <c r="O2" s="5"/>
      <c r="Q2" s="5" t="s">
        <v>49</v>
      </c>
      <c r="R2" s="5"/>
      <c r="S2" s="5"/>
      <c r="T2" s="5"/>
      <c r="U2" s="5"/>
      <c r="V2" s="5">
        <v>1.0000000000000001E-5</v>
      </c>
      <c r="W2" s="5"/>
    </row>
    <row r="4" spans="2:23" ht="15" x14ac:dyDescent="0.25">
      <c r="B4" s="3" t="s">
        <v>0</v>
      </c>
      <c r="C4" s="3" t="s">
        <v>27</v>
      </c>
      <c r="D4" s="3" t="s">
        <v>1</v>
      </c>
      <c r="E4" s="3" t="s">
        <v>2</v>
      </c>
      <c r="F4" s="3" t="s">
        <v>3</v>
      </c>
      <c r="G4" s="3" t="s">
        <v>4</v>
      </c>
      <c r="I4" s="3" t="s">
        <v>0</v>
      </c>
      <c r="J4" s="3" t="s">
        <v>27</v>
      </c>
      <c r="K4" s="3" t="s">
        <v>1</v>
      </c>
      <c r="L4" s="3" t="s">
        <v>2</v>
      </c>
      <c r="M4" s="3" t="s">
        <v>3</v>
      </c>
      <c r="N4" s="3" t="s">
        <v>28</v>
      </c>
      <c r="O4" s="3" t="s">
        <v>4</v>
      </c>
      <c r="Q4" s="3" t="s">
        <v>0</v>
      </c>
      <c r="R4" s="3" t="s">
        <v>1</v>
      </c>
      <c r="S4" s="3" t="s">
        <v>2</v>
      </c>
      <c r="T4" s="3" t="s">
        <v>3</v>
      </c>
      <c r="U4" s="3" t="s">
        <v>28</v>
      </c>
      <c r="V4" s="3" t="s">
        <v>50</v>
      </c>
      <c r="W4" s="3" t="s">
        <v>1</v>
      </c>
    </row>
    <row r="5" spans="2:23" x14ac:dyDescent="0.2">
      <c r="B5" s="2" t="s">
        <v>5</v>
      </c>
      <c r="C5" s="2">
        <v>1</v>
      </c>
      <c r="D5" s="2">
        <v>1.96334008203861</v>
      </c>
      <c r="E5" s="2">
        <v>0.69997741015393899</v>
      </c>
      <c r="F5" s="2">
        <v>1.1160769322855899E-2</v>
      </c>
      <c r="G5" s="2">
        <v>5.5635804079521303E-2</v>
      </c>
      <c r="I5" s="2" t="s">
        <v>5</v>
      </c>
      <c r="J5" s="2">
        <f>IF(G5&gt;=G27,C5,C27)</f>
        <v>2</v>
      </c>
      <c r="K5" s="2">
        <f>SUMIFS(D$5:D$48,$C$5:$C$48,$J5,$B$5:$B$48,$I5)</f>
        <v>3.3986637247951799</v>
      </c>
      <c r="L5" s="2">
        <f t="shared" ref="L5:N5" si="0">SUMIFS(E$5:E$48,$C$5:$C$48,$J5,$B$5:$B$48,$I5)</f>
        <v>0.41417169903782802</v>
      </c>
      <c r="M5" s="2">
        <f t="shared" si="0"/>
        <v>1E-3</v>
      </c>
      <c r="N5" s="2">
        <f>1-L5-M5</f>
        <v>0.58482830096217198</v>
      </c>
      <c r="O5" s="2">
        <f>SUMIFS(G$5:G$48,$C$5:$C$48,$J5,$B$5:$B$48,$I5)</f>
        <v>8.6296100210398893E-2</v>
      </c>
      <c r="Q5" s="2" t="s">
        <v>29</v>
      </c>
      <c r="R5" s="2">
        <f>IFERROR(INDEX(K$5:K$26,MATCH($Q5,$I$5:$I$26,0)),INDEX(K$31:K$47,MATCH($Q5,$J$31:$J$47,0)))</f>
        <v>1.3637965309069799</v>
      </c>
      <c r="S5" s="2">
        <f t="shared" ref="S5:U20" si="1">IFERROR(INDEX(L$5:L$26,MATCH($Q5,$I$5:$I$26,0)),INDEX(L$31:L$47,MATCH($Q5,$J$31:$J$47,0)))</f>
        <v>0.41360439414502298</v>
      </c>
      <c r="T5" s="2">
        <f t="shared" si="1"/>
        <v>0.111207217184912</v>
      </c>
      <c r="U5" s="2">
        <f t="shared" si="1"/>
        <v>0.47518838867006602</v>
      </c>
      <c r="V5" s="2" t="b">
        <f>ABS(1-(S5+T5+U5))&lt;=$V$2</f>
        <v>1</v>
      </c>
      <c r="W5" s="2">
        <f>EXP(R5)</f>
        <v>3.911013434830596</v>
      </c>
    </row>
    <row r="6" spans="2:23" x14ac:dyDescent="0.2">
      <c r="B6" s="2" t="s">
        <v>6</v>
      </c>
      <c r="C6" s="2">
        <f t="shared" ref="C6:C26" si="2">C5</f>
        <v>1</v>
      </c>
      <c r="D6" s="2">
        <v>1.97815396371539</v>
      </c>
      <c r="E6" s="2">
        <v>0.702712981542711</v>
      </c>
      <c r="F6" s="2">
        <v>3.03391202578236E-2</v>
      </c>
      <c r="G6" s="2">
        <v>1.6786810378830899E-3</v>
      </c>
      <c r="I6" s="2" t="s">
        <v>6</v>
      </c>
      <c r="J6" s="2">
        <f t="shared" ref="J6:J26" si="3">IF(G6&gt;=G28,C6,C28)</f>
        <v>1</v>
      </c>
      <c r="K6" s="2">
        <f t="shared" ref="K6:K26" si="4">SUMIFS(D$5:D$48,$C$5:$C$48,$J6,$B$5:$B$48,$I6)</f>
        <v>1.97815396371539</v>
      </c>
      <c r="L6" s="2">
        <f t="shared" ref="L6:L26" si="5">SUMIFS(E$5:E$48,$C$5:$C$48,$J6,$B$5:$B$48,$I6)</f>
        <v>0.702712981542711</v>
      </c>
      <c r="M6" s="2">
        <f t="shared" ref="M6:M26" si="6">SUMIFS(F$5:F$48,$C$5:$C$48,$J6,$B$5:$B$48,$I6)</f>
        <v>3.03391202578236E-2</v>
      </c>
      <c r="N6" s="2">
        <f t="shared" ref="N6:N26" si="7">1-L6-M6</f>
        <v>0.26694789819946541</v>
      </c>
      <c r="O6" s="2">
        <f>SUMIFS(G$5:G$48,$C$5:$C$48,$J6,$B$5:$B$48,$I6)</f>
        <v>1.6786810378830899E-3</v>
      </c>
      <c r="Q6" s="2" t="s">
        <v>30</v>
      </c>
      <c r="R6" s="2">
        <f t="shared" ref="R6:R44" si="8">IFERROR(INDEX(K$5:K$26,MATCH($Q6,$I$5:$I$26,0)),INDEX(K$31:K$47,MATCH($Q6,$J$31:$J$47,0)))</f>
        <v>1.60237743207415</v>
      </c>
      <c r="S6" s="2">
        <f t="shared" si="1"/>
        <v>0.18815710471813599</v>
      </c>
      <c r="T6" s="2">
        <f t="shared" si="1"/>
        <v>0.353350687569224</v>
      </c>
      <c r="U6" s="2">
        <f t="shared" si="1"/>
        <v>0.45849220771263899</v>
      </c>
      <c r="V6" s="2" t="b">
        <f t="shared" ref="V6:V43" si="9">ABS(1-(S6+T6+U6))&lt;=$V$2</f>
        <v>1</v>
      </c>
      <c r="W6" s="2">
        <f t="shared" ref="W6:W43" si="10">EXP(R6)</f>
        <v>4.9648219313681468</v>
      </c>
    </row>
    <row r="7" spans="2:23" x14ac:dyDescent="0.2">
      <c r="B7" s="2" t="s">
        <v>7</v>
      </c>
      <c r="C7" s="2">
        <f t="shared" si="2"/>
        <v>1</v>
      </c>
      <c r="D7" s="2">
        <v>2.0870112222873201</v>
      </c>
      <c r="E7" s="2">
        <v>0.75132254134909604</v>
      </c>
      <c r="F7" s="2">
        <v>0.18492648179656199</v>
      </c>
      <c r="G7" s="2">
        <v>3.2784229939243702E-2</v>
      </c>
      <c r="I7" s="2" t="s">
        <v>7</v>
      </c>
      <c r="J7" s="2">
        <f t="shared" si="3"/>
        <v>1</v>
      </c>
      <c r="K7" s="2">
        <f t="shared" si="4"/>
        <v>2.0870112222873201</v>
      </c>
      <c r="L7" s="2">
        <f t="shared" si="5"/>
        <v>0.75132254134909604</v>
      </c>
      <c r="M7" s="2">
        <f t="shared" si="6"/>
        <v>0.18492648179656199</v>
      </c>
      <c r="N7" s="2">
        <f t="shared" si="7"/>
        <v>6.3750976854341973E-2</v>
      </c>
      <c r="O7" s="2">
        <f>SUMIFS(G$5:G$48,$C$5:$C$48,$J7,$B$5:$B$48,$I7)</f>
        <v>3.2784229939243702E-2</v>
      </c>
      <c r="Q7" s="2" t="s">
        <v>5</v>
      </c>
      <c r="R7" s="2">
        <f t="shared" si="8"/>
        <v>3.3986637247951799</v>
      </c>
      <c r="S7" s="2">
        <f t="shared" si="1"/>
        <v>0.41417169903782802</v>
      </c>
      <c r="T7" s="2">
        <f t="shared" si="1"/>
        <v>1E-3</v>
      </c>
      <c r="U7" s="2">
        <f t="shared" si="1"/>
        <v>0.58482830096217198</v>
      </c>
      <c r="V7" s="2" t="b">
        <f t="shared" si="9"/>
        <v>1</v>
      </c>
      <c r="W7" s="2">
        <f t="shared" si="10"/>
        <v>29.92408650397601</v>
      </c>
    </row>
    <row r="8" spans="2:23" x14ac:dyDescent="0.2">
      <c r="B8" s="2" t="s">
        <v>8</v>
      </c>
      <c r="C8" s="2">
        <f t="shared" si="2"/>
        <v>1</v>
      </c>
      <c r="D8" s="2">
        <v>1.4780018703419999</v>
      </c>
      <c r="E8" s="2">
        <v>0.83414690173259098</v>
      </c>
      <c r="F8" s="2">
        <v>0.10560918275846699</v>
      </c>
      <c r="G8" s="2">
        <v>4.5964667921963402E-2</v>
      </c>
      <c r="I8" s="2" t="s">
        <v>8</v>
      </c>
      <c r="J8" s="2">
        <f t="shared" si="3"/>
        <v>2</v>
      </c>
      <c r="K8" s="2">
        <f t="shared" si="4"/>
        <v>1.1926662910194901</v>
      </c>
      <c r="L8" s="2">
        <f t="shared" si="5"/>
        <v>0.88082621616187595</v>
      </c>
      <c r="M8" s="2">
        <f t="shared" si="6"/>
        <v>6.5382978927292695E-2</v>
      </c>
      <c r="N8" s="2">
        <f t="shared" si="7"/>
        <v>5.3790804910831352E-2</v>
      </c>
      <c r="O8" s="2">
        <f>SUMIFS(G$5:G$48,$C$5:$C$48,$J8,$B$5:$B$48,$I8)</f>
        <v>5.3594119151897199E-2</v>
      </c>
      <c r="Q8" s="2" t="s">
        <v>31</v>
      </c>
      <c r="R8" s="2">
        <f t="shared" si="8"/>
        <v>1.1131907787195101</v>
      </c>
      <c r="S8" s="2">
        <f t="shared" si="1"/>
        <v>0.66611600176177299</v>
      </c>
      <c r="T8" s="2">
        <f t="shared" si="1"/>
        <v>0.118468832411614</v>
      </c>
      <c r="U8" s="2">
        <f t="shared" si="1"/>
        <v>0.21541516582661299</v>
      </c>
      <c r="V8" s="2" t="b">
        <f t="shared" si="9"/>
        <v>1</v>
      </c>
      <c r="W8" s="2">
        <f t="shared" si="10"/>
        <v>3.0440558235757602</v>
      </c>
    </row>
    <row r="9" spans="2:23" x14ac:dyDescent="0.2">
      <c r="B9" s="2" t="s">
        <v>9</v>
      </c>
      <c r="C9" s="2">
        <f t="shared" si="2"/>
        <v>1</v>
      </c>
      <c r="D9" s="2">
        <v>4.9557123911996701</v>
      </c>
      <c r="E9" s="2">
        <v>0.29435818113485201</v>
      </c>
      <c r="F9" s="2">
        <v>0.57296210597517705</v>
      </c>
      <c r="G9" s="2">
        <v>2.85926129446185E-3</v>
      </c>
      <c r="I9" s="2" t="s">
        <v>9</v>
      </c>
      <c r="J9" s="2">
        <f t="shared" si="3"/>
        <v>1</v>
      </c>
      <c r="K9" s="2">
        <f t="shared" si="4"/>
        <v>4.9557123911996701</v>
      </c>
      <c r="L9" s="2">
        <f t="shared" si="5"/>
        <v>0.29435818113485201</v>
      </c>
      <c r="M9" s="2">
        <f t="shared" si="6"/>
        <v>0.57296210597517705</v>
      </c>
      <c r="N9" s="2">
        <f t="shared" si="7"/>
        <v>0.13267971288997094</v>
      </c>
      <c r="O9" s="2">
        <f>SUMIFS(G$5:G$48,$C$5:$C$48,$J9,$B$5:$B$48,$I9)</f>
        <v>2.85926129446185E-3</v>
      </c>
      <c r="Q9" s="2" t="s">
        <v>6</v>
      </c>
      <c r="R9" s="2">
        <f t="shared" si="8"/>
        <v>1.97815396371539</v>
      </c>
      <c r="S9" s="2">
        <f t="shared" si="1"/>
        <v>0.702712981542711</v>
      </c>
      <c r="T9" s="2">
        <f t="shared" si="1"/>
        <v>3.03391202578236E-2</v>
      </c>
      <c r="U9" s="2">
        <f t="shared" si="1"/>
        <v>0.26694789819946541</v>
      </c>
      <c r="V9" s="2" t="b">
        <f t="shared" si="9"/>
        <v>1</v>
      </c>
      <c r="W9" s="2">
        <f t="shared" si="10"/>
        <v>7.2293849523104807</v>
      </c>
    </row>
    <row r="10" spans="2:23" x14ac:dyDescent="0.2">
      <c r="B10" s="2" t="s">
        <v>10</v>
      </c>
      <c r="C10" s="2">
        <f t="shared" si="2"/>
        <v>1</v>
      </c>
      <c r="D10" s="2">
        <v>1.57234502585725</v>
      </c>
      <c r="E10" s="2">
        <v>0.81086095333677299</v>
      </c>
      <c r="F10" s="2">
        <v>0.12910524574702301</v>
      </c>
      <c r="G10" s="2">
        <v>1.3445316577316501E-2</v>
      </c>
      <c r="I10" s="2" t="s">
        <v>10</v>
      </c>
      <c r="J10" s="2">
        <f t="shared" si="3"/>
        <v>1</v>
      </c>
      <c r="K10" s="2">
        <f t="shared" si="4"/>
        <v>1.57234502585725</v>
      </c>
      <c r="L10" s="2">
        <f t="shared" si="5"/>
        <v>0.81086095333677299</v>
      </c>
      <c r="M10" s="2">
        <f t="shared" si="6"/>
        <v>0.12910524574702301</v>
      </c>
      <c r="N10" s="2">
        <f t="shared" si="7"/>
        <v>6.0033800916204E-2</v>
      </c>
      <c r="O10" s="2">
        <f>SUMIFS(G$5:G$48,$C$5:$C$48,$J10,$B$5:$B$48,$I10)</f>
        <v>1.3445316577316501E-2</v>
      </c>
      <c r="Q10" s="2" t="s">
        <v>7</v>
      </c>
      <c r="R10" s="2">
        <f t="shared" si="8"/>
        <v>2.0870112222873201</v>
      </c>
      <c r="S10" s="2">
        <f t="shared" si="1"/>
        <v>0.75132254134909604</v>
      </c>
      <c r="T10" s="2">
        <f t="shared" si="1"/>
        <v>0.18492648179656199</v>
      </c>
      <c r="U10" s="2">
        <f t="shared" si="1"/>
        <v>6.3750976854341973E-2</v>
      </c>
      <c r="V10" s="2" t="b">
        <f t="shared" si="9"/>
        <v>1</v>
      </c>
      <c r="W10" s="2">
        <f t="shared" si="10"/>
        <v>8.0607872245382115</v>
      </c>
    </row>
    <row r="11" spans="2:23" x14ac:dyDescent="0.2">
      <c r="B11" s="2" t="s">
        <v>11</v>
      </c>
      <c r="C11" s="2">
        <f t="shared" si="2"/>
        <v>1</v>
      </c>
      <c r="D11" s="2">
        <v>6.3571090767710103</v>
      </c>
      <c r="E11" s="2">
        <v>0.141806892485386</v>
      </c>
      <c r="F11" s="2">
        <v>0.79796299310786301</v>
      </c>
      <c r="G11" s="2">
        <v>1.43246118726112E-2</v>
      </c>
      <c r="I11" s="2" t="s">
        <v>11</v>
      </c>
      <c r="J11" s="2">
        <f t="shared" si="3"/>
        <v>2</v>
      </c>
      <c r="K11" s="2">
        <f t="shared" si="4"/>
        <v>4.4334720204150404</v>
      </c>
      <c r="L11" s="2">
        <f t="shared" si="5"/>
        <v>0.41108818396018398</v>
      </c>
      <c r="M11" s="2">
        <f t="shared" si="6"/>
        <v>0.49475030137661102</v>
      </c>
      <c r="N11" s="2">
        <f t="shared" si="7"/>
        <v>9.4161514663204993E-2</v>
      </c>
      <c r="O11" s="2">
        <f>SUMIFS(G$5:G$48,$C$5:$C$48,$J11,$B$5:$B$48,$I11)</f>
        <v>2.1243267417594101E-2</v>
      </c>
      <c r="Q11" s="2" t="s">
        <v>8</v>
      </c>
      <c r="R11" s="2">
        <f t="shared" si="8"/>
        <v>1.1926662910194901</v>
      </c>
      <c r="S11" s="2">
        <f t="shared" si="1"/>
        <v>0.88082621616187595</v>
      </c>
      <c r="T11" s="2">
        <f t="shared" si="1"/>
        <v>6.5382978927292695E-2</v>
      </c>
      <c r="U11" s="2">
        <f t="shared" si="1"/>
        <v>5.3790804910831352E-2</v>
      </c>
      <c r="V11" s="2" t="b">
        <f t="shared" si="9"/>
        <v>1</v>
      </c>
      <c r="W11" s="2">
        <f t="shared" si="10"/>
        <v>3.2958572169853606</v>
      </c>
    </row>
    <row r="12" spans="2:23" x14ac:dyDescent="0.2">
      <c r="B12" s="2" t="s">
        <v>12</v>
      </c>
      <c r="C12" s="2">
        <f t="shared" si="2"/>
        <v>1</v>
      </c>
      <c r="D12" s="2">
        <v>1.09971467366565</v>
      </c>
      <c r="E12" s="2">
        <v>0.87246467357625901</v>
      </c>
      <c r="F12" s="2">
        <v>6.8783366814366795E-2</v>
      </c>
      <c r="G12" s="2">
        <v>3.7729784751490601E-2</v>
      </c>
      <c r="I12" s="2" t="s">
        <v>12</v>
      </c>
      <c r="J12" s="2">
        <f t="shared" si="3"/>
        <v>1</v>
      </c>
      <c r="K12" s="2">
        <f t="shared" si="4"/>
        <v>1.09971467366565</v>
      </c>
      <c r="L12" s="2">
        <f t="shared" si="5"/>
        <v>0.87246467357625901</v>
      </c>
      <c r="M12" s="2">
        <f t="shared" si="6"/>
        <v>6.8783366814366795E-2</v>
      </c>
      <c r="N12" s="2">
        <f t="shared" si="7"/>
        <v>5.8751959609374196E-2</v>
      </c>
      <c r="O12" s="2">
        <f>SUMIFS(G$5:G$48,$C$5:$C$48,$J12,$B$5:$B$48,$I12)</f>
        <v>3.7729784751490601E-2</v>
      </c>
      <c r="Q12" s="2" t="s">
        <v>9</v>
      </c>
      <c r="R12" s="2">
        <f t="shared" si="8"/>
        <v>4.9557123911996701</v>
      </c>
      <c r="S12" s="2">
        <f t="shared" si="1"/>
        <v>0.29435818113485201</v>
      </c>
      <c r="T12" s="2">
        <f t="shared" si="1"/>
        <v>0.57296210597517705</v>
      </c>
      <c r="U12" s="2">
        <f t="shared" si="1"/>
        <v>0.13267971288997094</v>
      </c>
      <c r="V12" s="2" t="b">
        <f t="shared" si="9"/>
        <v>1</v>
      </c>
      <c r="W12" s="2">
        <f t="shared" si="10"/>
        <v>141.98371830447368</v>
      </c>
    </row>
    <row r="13" spans="2:23" x14ac:dyDescent="0.2">
      <c r="B13" s="2" t="s">
        <v>13</v>
      </c>
      <c r="C13" s="2">
        <f t="shared" si="2"/>
        <v>1</v>
      </c>
      <c r="D13" s="2">
        <v>2.9107189587030899</v>
      </c>
      <c r="E13" s="2">
        <v>0.61835949066124696</v>
      </c>
      <c r="F13" s="2">
        <v>0.30574884260652202</v>
      </c>
      <c r="G13" s="2">
        <v>6.3209958742455497E-2</v>
      </c>
      <c r="I13" s="2" t="s">
        <v>13</v>
      </c>
      <c r="J13" s="2">
        <f t="shared" si="3"/>
        <v>1</v>
      </c>
      <c r="K13" s="2">
        <f t="shared" si="4"/>
        <v>2.9107189587030899</v>
      </c>
      <c r="L13" s="2">
        <f t="shared" si="5"/>
        <v>0.61835949066124696</v>
      </c>
      <c r="M13" s="2">
        <f t="shared" si="6"/>
        <v>0.30574884260652202</v>
      </c>
      <c r="N13" s="2">
        <f t="shared" si="7"/>
        <v>7.5891666732231022E-2</v>
      </c>
      <c r="O13" s="2">
        <f>SUMIFS(G$5:G$48,$C$5:$C$48,$J13,$B$5:$B$48,$I13)</f>
        <v>6.3209958742455497E-2</v>
      </c>
      <c r="Q13" s="2" t="s">
        <v>32</v>
      </c>
      <c r="R13" s="2">
        <f t="shared" si="8"/>
        <v>1.0582638133812099</v>
      </c>
      <c r="S13" s="2">
        <f t="shared" si="1"/>
        <v>0.58683204248243104</v>
      </c>
      <c r="T13" s="2">
        <f t="shared" si="1"/>
        <v>0.25932810891894797</v>
      </c>
      <c r="U13" s="2">
        <f t="shared" si="1"/>
        <v>0.15383984859862099</v>
      </c>
      <c r="V13" s="2" t="b">
        <f t="shared" si="9"/>
        <v>1</v>
      </c>
      <c r="W13" s="2">
        <f t="shared" si="10"/>
        <v>2.8813640583205009</v>
      </c>
    </row>
    <row r="14" spans="2:23" x14ac:dyDescent="0.2">
      <c r="B14" s="2" t="s">
        <v>14</v>
      </c>
      <c r="C14" s="2">
        <f t="shared" si="2"/>
        <v>1</v>
      </c>
      <c r="D14" s="2">
        <v>1.27371071435409</v>
      </c>
      <c r="E14" s="2">
        <v>0.86850128193065002</v>
      </c>
      <c r="F14" s="2">
        <v>7.5476167616387396E-2</v>
      </c>
      <c r="G14" s="2">
        <v>4.8726416253337297E-2</v>
      </c>
      <c r="I14" s="2" t="s">
        <v>14</v>
      </c>
      <c r="J14" s="2">
        <f t="shared" si="3"/>
        <v>1</v>
      </c>
      <c r="K14" s="2">
        <f t="shared" si="4"/>
        <v>1.27371071435409</v>
      </c>
      <c r="L14" s="2">
        <f t="shared" si="5"/>
        <v>0.86850128193065002</v>
      </c>
      <c r="M14" s="2">
        <f t="shared" si="6"/>
        <v>7.5476167616387396E-2</v>
      </c>
      <c r="N14" s="2">
        <f t="shared" si="7"/>
        <v>5.6022550452962588E-2</v>
      </c>
      <c r="O14" s="2">
        <f>SUMIFS(G$5:G$48,$C$5:$C$48,$J14,$B$5:$B$48,$I14)</f>
        <v>4.8726416253337297E-2</v>
      </c>
      <c r="Q14" s="2" t="s">
        <v>33</v>
      </c>
      <c r="R14" s="2">
        <f t="shared" si="8"/>
        <v>1.28153941327944</v>
      </c>
      <c r="S14" s="2">
        <f t="shared" si="1"/>
        <v>0.69841433292414401</v>
      </c>
      <c r="T14" s="2">
        <f t="shared" si="1"/>
        <v>7.2345549954229205E-2</v>
      </c>
      <c r="U14" s="2">
        <f t="shared" si="1"/>
        <v>0.22924011712162701</v>
      </c>
      <c r="V14" s="2" t="b">
        <f t="shared" si="9"/>
        <v>1</v>
      </c>
      <c r="W14" s="2">
        <f t="shared" si="10"/>
        <v>3.6021807043581009</v>
      </c>
    </row>
    <row r="15" spans="2:23" x14ac:dyDescent="0.2">
      <c r="B15" s="2" t="s">
        <v>15</v>
      </c>
      <c r="C15" s="2">
        <f t="shared" si="2"/>
        <v>1</v>
      </c>
      <c r="D15" s="2">
        <v>3.1880496252575599</v>
      </c>
      <c r="E15" s="2">
        <v>0.58492184336883302</v>
      </c>
      <c r="F15" s="2">
        <v>0.36227965397492901</v>
      </c>
      <c r="G15" s="2">
        <v>9.6238398443255994E-3</v>
      </c>
      <c r="I15" s="2" t="s">
        <v>15</v>
      </c>
      <c r="J15" s="2">
        <f t="shared" si="3"/>
        <v>2</v>
      </c>
      <c r="K15" s="2">
        <f t="shared" si="4"/>
        <v>2.0890761906804198</v>
      </c>
      <c r="L15" s="2">
        <f t="shared" si="5"/>
        <v>0.73399142206942203</v>
      </c>
      <c r="M15" s="2">
        <f t="shared" si="6"/>
        <v>0.20255026808452301</v>
      </c>
      <c r="N15" s="2">
        <f t="shared" si="7"/>
        <v>6.3458309846054967E-2</v>
      </c>
      <c r="O15" s="2">
        <f>SUMIFS(G$5:G$48,$C$5:$C$48,$J15,$B$5:$B$48,$I15)</f>
        <v>5.0043374804395302E-2</v>
      </c>
      <c r="Q15" s="2" t="s">
        <v>10</v>
      </c>
      <c r="R15" s="2">
        <f t="shared" si="8"/>
        <v>1.57234502585725</v>
      </c>
      <c r="S15" s="2">
        <f t="shared" si="1"/>
        <v>0.81086095333677299</v>
      </c>
      <c r="T15" s="2">
        <f t="shared" si="1"/>
        <v>0.12910524574702301</v>
      </c>
      <c r="U15" s="2">
        <f t="shared" si="1"/>
        <v>6.0033800916204E-2</v>
      </c>
      <c r="V15" s="2" t="b">
        <f t="shared" si="9"/>
        <v>1</v>
      </c>
      <c r="W15" s="2">
        <f t="shared" si="10"/>
        <v>4.8179331346438907</v>
      </c>
    </row>
    <row r="16" spans="2:23" x14ac:dyDescent="0.2">
      <c r="B16" s="2" t="s">
        <v>16</v>
      </c>
      <c r="C16" s="2">
        <f t="shared" si="2"/>
        <v>1</v>
      </c>
      <c r="D16" s="2">
        <v>5.3383488401884804</v>
      </c>
      <c r="E16" s="2">
        <v>0.25887660347694302</v>
      </c>
      <c r="F16" s="2">
        <v>0.633377277507019</v>
      </c>
      <c r="G16" s="2">
        <v>1.7109011348380599E-2</v>
      </c>
      <c r="I16" s="2" t="s">
        <v>16</v>
      </c>
      <c r="J16" s="2">
        <f t="shared" si="3"/>
        <v>2</v>
      </c>
      <c r="K16" s="2">
        <f t="shared" si="4"/>
        <v>3.33760466934964</v>
      </c>
      <c r="L16" s="2">
        <f t="shared" si="5"/>
        <v>0.57974988942148697</v>
      </c>
      <c r="M16" s="2">
        <f t="shared" si="6"/>
        <v>0.40054433465037997</v>
      </c>
      <c r="N16" s="2">
        <f t="shared" si="7"/>
        <v>1.9705775928133051E-2</v>
      </c>
      <c r="O16" s="2">
        <f>SUMIFS(G$5:G$48,$C$5:$C$48,$J16,$B$5:$B$48,$I16)</f>
        <v>3.8366040309637202E-2</v>
      </c>
      <c r="Q16" s="2" t="s">
        <v>11</v>
      </c>
      <c r="R16" s="2">
        <f t="shared" si="8"/>
        <v>4.4334720204150404</v>
      </c>
      <c r="S16" s="2">
        <f t="shared" si="1"/>
        <v>0.41108818396018398</v>
      </c>
      <c r="T16" s="2">
        <f t="shared" si="1"/>
        <v>0.49475030137661102</v>
      </c>
      <c r="U16" s="2">
        <f t="shared" si="1"/>
        <v>9.4161514663204993E-2</v>
      </c>
      <c r="V16" s="2" t="b">
        <f t="shared" si="9"/>
        <v>1</v>
      </c>
      <c r="W16" s="2">
        <f t="shared" si="10"/>
        <v>84.223334982743964</v>
      </c>
    </row>
    <row r="17" spans="2:23" x14ac:dyDescent="0.2">
      <c r="B17" s="2" t="s">
        <v>17</v>
      </c>
      <c r="C17" s="2">
        <f t="shared" si="2"/>
        <v>1</v>
      </c>
      <c r="D17" s="2">
        <v>4.2067553508226796</v>
      </c>
      <c r="E17" s="2">
        <v>0.40483382433717302</v>
      </c>
      <c r="F17" s="2">
        <v>0.43197731499456399</v>
      </c>
      <c r="G17" s="2">
        <v>4.2210784511626701E-2</v>
      </c>
      <c r="I17" s="2" t="s">
        <v>17</v>
      </c>
      <c r="J17" s="2">
        <f t="shared" si="3"/>
        <v>1</v>
      </c>
      <c r="K17" s="2">
        <f t="shared" si="4"/>
        <v>4.2067553508226796</v>
      </c>
      <c r="L17" s="2">
        <f t="shared" si="5"/>
        <v>0.40483382433717302</v>
      </c>
      <c r="M17" s="2">
        <f t="shared" si="6"/>
        <v>0.43197731499456399</v>
      </c>
      <c r="N17" s="2">
        <f t="shared" si="7"/>
        <v>0.16318886066826305</v>
      </c>
      <c r="O17" s="2">
        <f>SUMIFS(G$5:G$48,$C$5:$C$48,$J17,$B$5:$B$48,$I17)</f>
        <v>4.2210784511626701E-2</v>
      </c>
      <c r="Q17" s="2" t="s">
        <v>34</v>
      </c>
      <c r="R17" s="2">
        <f t="shared" si="8"/>
        <v>0.94132217108104999</v>
      </c>
      <c r="S17" s="2">
        <f t="shared" si="1"/>
        <v>0.51241778231636004</v>
      </c>
      <c r="T17" s="2">
        <f t="shared" si="1"/>
        <v>0.444729572943249</v>
      </c>
      <c r="U17" s="2">
        <f t="shared" si="1"/>
        <v>4.28526447403915E-2</v>
      </c>
      <c r="V17" s="2" t="b">
        <f t="shared" si="9"/>
        <v>1</v>
      </c>
      <c r="W17" s="2">
        <f t="shared" si="10"/>
        <v>2.5633683903134092</v>
      </c>
    </row>
    <row r="18" spans="2:23" x14ac:dyDescent="0.2">
      <c r="B18" s="2" t="s">
        <v>18</v>
      </c>
      <c r="C18" s="2">
        <f t="shared" si="2"/>
        <v>1</v>
      </c>
      <c r="D18" s="2">
        <v>3.2858897612679998</v>
      </c>
      <c r="E18" s="2">
        <v>0.56779412858768097</v>
      </c>
      <c r="F18" s="2">
        <v>0.33953741426435402</v>
      </c>
      <c r="G18" s="2">
        <v>1.8207116882187901E-2</v>
      </c>
      <c r="I18" s="2" t="s">
        <v>18</v>
      </c>
      <c r="J18" s="2">
        <f t="shared" si="3"/>
        <v>2</v>
      </c>
      <c r="K18" s="2">
        <f t="shared" si="4"/>
        <v>1.8690280739816401</v>
      </c>
      <c r="L18" s="2">
        <f t="shared" si="5"/>
        <v>0.79898807294152996</v>
      </c>
      <c r="M18" s="2">
        <f t="shared" si="6"/>
        <v>0.14217755077413899</v>
      </c>
      <c r="N18" s="2">
        <f t="shared" si="7"/>
        <v>5.8834376284331052E-2</v>
      </c>
      <c r="O18" s="2">
        <f>SUMIFS(G$5:G$48,$C$5:$C$48,$J18,$B$5:$B$48,$I18)</f>
        <v>2.7094029006002801E-2</v>
      </c>
      <c r="Q18" s="2" t="s">
        <v>35</v>
      </c>
      <c r="R18" s="2">
        <f t="shared" si="8"/>
        <v>1.26095734112882</v>
      </c>
      <c r="S18" s="2">
        <f t="shared" si="1"/>
        <v>0.395536465868423</v>
      </c>
      <c r="T18" s="2">
        <f t="shared" si="1"/>
        <v>0.46957266033425499</v>
      </c>
      <c r="U18" s="2">
        <f t="shared" si="1"/>
        <v>0.13489087379732201</v>
      </c>
      <c r="V18" s="2" t="b">
        <f t="shared" si="9"/>
        <v>1</v>
      </c>
      <c r="W18" s="2">
        <f t="shared" si="10"/>
        <v>3.5287981343953105</v>
      </c>
    </row>
    <row r="19" spans="2:23" x14ac:dyDescent="0.2">
      <c r="B19" s="2" t="s">
        <v>19</v>
      </c>
      <c r="C19" s="2">
        <f t="shared" si="2"/>
        <v>1</v>
      </c>
      <c r="D19" s="2">
        <v>3.6254481178160698</v>
      </c>
      <c r="E19" s="2">
        <v>0.36661423549650002</v>
      </c>
      <c r="F19" s="2">
        <v>1E-3</v>
      </c>
      <c r="G19" s="2">
        <v>7.7243515210850197E-2</v>
      </c>
      <c r="I19" s="2" t="s">
        <v>19</v>
      </c>
      <c r="J19" s="2">
        <f t="shared" si="3"/>
        <v>1</v>
      </c>
      <c r="K19" s="2">
        <f t="shared" si="4"/>
        <v>3.6254481178160698</v>
      </c>
      <c r="L19" s="2">
        <f t="shared" si="5"/>
        <v>0.36661423549650002</v>
      </c>
      <c r="M19" s="2">
        <f t="shared" si="6"/>
        <v>1E-3</v>
      </c>
      <c r="N19" s="2">
        <f t="shared" si="7"/>
        <v>0.63238576450349993</v>
      </c>
      <c r="O19" s="2">
        <f>SUMIFS(G$5:G$48,$C$5:$C$48,$J19,$B$5:$B$48,$I19)</f>
        <v>7.7243515210850197E-2</v>
      </c>
      <c r="Q19" s="2" t="s">
        <v>12</v>
      </c>
      <c r="R19" s="2">
        <f t="shared" si="8"/>
        <v>1.09971467366565</v>
      </c>
      <c r="S19" s="2">
        <f t="shared" si="1"/>
        <v>0.87246467357625901</v>
      </c>
      <c r="T19" s="2">
        <f t="shared" si="1"/>
        <v>6.8783366814366795E-2</v>
      </c>
      <c r="U19" s="2">
        <f t="shared" si="1"/>
        <v>5.8751959609374196E-2</v>
      </c>
      <c r="V19" s="2" t="b">
        <f t="shared" si="9"/>
        <v>1</v>
      </c>
      <c r="W19" s="2">
        <f t="shared" si="10"/>
        <v>3.0033089785416678</v>
      </c>
    </row>
    <row r="20" spans="2:23" x14ac:dyDescent="0.2">
      <c r="B20" s="2" t="s">
        <v>20</v>
      </c>
      <c r="C20" s="2">
        <f t="shared" si="2"/>
        <v>1</v>
      </c>
      <c r="D20" s="2">
        <v>1.75173896622252</v>
      </c>
      <c r="E20" s="2">
        <v>0.81035355177627599</v>
      </c>
      <c r="F20" s="2">
        <v>0.129078915539901</v>
      </c>
      <c r="G20" s="2">
        <v>6.0221761385589899E-2</v>
      </c>
      <c r="I20" s="2" t="s">
        <v>20</v>
      </c>
      <c r="J20" s="2">
        <f t="shared" si="3"/>
        <v>1</v>
      </c>
      <c r="K20" s="2">
        <f t="shared" si="4"/>
        <v>1.75173896622252</v>
      </c>
      <c r="L20" s="2">
        <f t="shared" si="5"/>
        <v>0.81035355177627599</v>
      </c>
      <c r="M20" s="2">
        <f t="shared" si="6"/>
        <v>0.129078915539901</v>
      </c>
      <c r="N20" s="2">
        <f t="shared" si="7"/>
        <v>6.0567532683823005E-2</v>
      </c>
      <c r="O20" s="2">
        <f>SUMIFS(G$5:G$48,$C$5:$C$48,$J20,$B$5:$B$48,$I20)</f>
        <v>6.0221761385589899E-2</v>
      </c>
      <c r="Q20" s="2" t="s">
        <v>36</v>
      </c>
      <c r="R20" s="2">
        <f t="shared" si="8"/>
        <v>1.6766512831276701</v>
      </c>
      <c r="S20" s="2">
        <f t="shared" si="1"/>
        <v>0.10975588060227</v>
      </c>
      <c r="T20" s="2">
        <f t="shared" si="1"/>
        <v>0.53759031032136595</v>
      </c>
      <c r="U20" s="2">
        <f t="shared" si="1"/>
        <v>0.35265380907636501</v>
      </c>
      <c r="V20" s="2" t="b">
        <f t="shared" si="9"/>
        <v>1</v>
      </c>
      <c r="W20" s="2">
        <f t="shared" si="10"/>
        <v>5.3476182941753825</v>
      </c>
    </row>
    <row r="21" spans="2:23" x14ac:dyDescent="0.2">
      <c r="B21" s="2" t="s">
        <v>21</v>
      </c>
      <c r="C21" s="2">
        <f t="shared" si="2"/>
        <v>1</v>
      </c>
      <c r="D21" s="2">
        <v>2.80417951774302</v>
      </c>
      <c r="E21" s="2">
        <v>0.65686903372030503</v>
      </c>
      <c r="F21" s="2">
        <v>0.27932809313823698</v>
      </c>
      <c r="G21" s="2">
        <v>9.6086476399506195E-4</v>
      </c>
      <c r="I21" s="2" t="s">
        <v>21</v>
      </c>
      <c r="J21" s="2">
        <f t="shared" si="3"/>
        <v>1</v>
      </c>
      <c r="K21" s="2">
        <f t="shared" si="4"/>
        <v>2.80417951774302</v>
      </c>
      <c r="L21" s="2">
        <f t="shared" si="5"/>
        <v>0.65686903372030503</v>
      </c>
      <c r="M21" s="2">
        <f t="shared" si="6"/>
        <v>0.27932809313823698</v>
      </c>
      <c r="N21" s="2">
        <f t="shared" si="7"/>
        <v>6.3802873141457994E-2</v>
      </c>
      <c r="O21" s="2">
        <f>SUMIFS(G$5:G$48,$C$5:$C$48,$J21,$B$5:$B$48,$I21)</f>
        <v>9.6086476399506195E-4</v>
      </c>
      <c r="Q21" s="2" t="s">
        <v>13</v>
      </c>
      <c r="R21" s="2">
        <f t="shared" si="8"/>
        <v>2.9107189587030899</v>
      </c>
      <c r="S21" s="2">
        <f t="shared" ref="S21:S43" si="11">IFERROR(INDEX(L$5:L$26,MATCH($Q21,$I$5:$I$26,0)),INDEX(L$31:L$47,MATCH($Q21,$J$31:$J$47,0)))</f>
        <v>0.61835949066124696</v>
      </c>
      <c r="T21" s="2">
        <f t="shared" ref="T21:T43" si="12">IFERROR(INDEX(M$5:M$26,MATCH($Q21,$I$5:$I$26,0)),INDEX(M$31:M$47,MATCH($Q21,$J$31:$J$47,0)))</f>
        <v>0.30574884260652202</v>
      </c>
      <c r="U21" s="2">
        <f t="shared" ref="U21:U43" si="13">IFERROR(INDEX(N$5:N$26,MATCH($Q21,$I$5:$I$26,0)),INDEX(N$31:N$47,MATCH($Q21,$J$31:$J$47,0)))</f>
        <v>7.5891666732231022E-2</v>
      </c>
      <c r="V21" s="2" t="b">
        <f t="shared" si="9"/>
        <v>1</v>
      </c>
      <c r="W21" s="2">
        <f t="shared" si="10"/>
        <v>18.370001092575176</v>
      </c>
    </row>
    <row r="22" spans="2:23" x14ac:dyDescent="0.2">
      <c r="B22" s="2" t="s">
        <v>22</v>
      </c>
      <c r="C22" s="2">
        <f t="shared" si="2"/>
        <v>1</v>
      </c>
      <c r="D22" s="2">
        <v>5.7769175298041802</v>
      </c>
      <c r="E22" s="2">
        <v>0.214948728193987</v>
      </c>
      <c r="F22" s="2">
        <v>0.72238927266424302</v>
      </c>
      <c r="G22" s="2">
        <v>4.5847973779118001E-4</v>
      </c>
      <c r="I22" s="2" t="s">
        <v>22</v>
      </c>
      <c r="J22" s="2">
        <f t="shared" si="3"/>
        <v>2</v>
      </c>
      <c r="K22" s="2">
        <f t="shared" si="4"/>
        <v>5.0897540149007101</v>
      </c>
      <c r="L22" s="2">
        <f t="shared" si="5"/>
        <v>0.31622836091108802</v>
      </c>
      <c r="M22" s="2">
        <f t="shared" si="6"/>
        <v>0.61554813485083404</v>
      </c>
      <c r="N22" s="2">
        <f t="shared" si="7"/>
        <v>6.8223504238077881E-2</v>
      </c>
      <c r="O22" s="2">
        <f>SUMIFS(G$5:G$48,$C$5:$C$48,$J22,$B$5:$B$48,$I22)</f>
        <v>6.0767619992788601E-4</v>
      </c>
      <c r="Q22" s="2" t="s">
        <v>14</v>
      </c>
      <c r="R22" s="2">
        <f t="shared" si="8"/>
        <v>1.27371071435409</v>
      </c>
      <c r="S22" s="2">
        <f t="shared" si="11"/>
        <v>0.86850128193065002</v>
      </c>
      <c r="T22" s="2">
        <f t="shared" si="12"/>
        <v>7.5476167616387396E-2</v>
      </c>
      <c r="U22" s="2">
        <f t="shared" si="13"/>
        <v>5.6022550452962588E-2</v>
      </c>
      <c r="V22" s="2" t="b">
        <f t="shared" si="9"/>
        <v>1</v>
      </c>
      <c r="W22" s="2">
        <f t="shared" si="10"/>
        <v>3.5740904148262702</v>
      </c>
    </row>
    <row r="23" spans="2:23" x14ac:dyDescent="0.2">
      <c r="B23" s="2" t="s">
        <v>23</v>
      </c>
      <c r="C23" s="2">
        <f t="shared" si="2"/>
        <v>1</v>
      </c>
      <c r="D23" s="2">
        <v>5.0594916239883903</v>
      </c>
      <c r="E23" s="2">
        <v>0.153579742061008</v>
      </c>
      <c r="F23" s="2">
        <v>0.36050264038188001</v>
      </c>
      <c r="G23" s="2">
        <v>2.5248029885814399E-2</v>
      </c>
      <c r="I23" s="2" t="s">
        <v>23</v>
      </c>
      <c r="J23" s="2">
        <f t="shared" si="3"/>
        <v>2</v>
      </c>
      <c r="K23" s="2">
        <f t="shared" si="4"/>
        <v>5.6682251337635696</v>
      </c>
      <c r="L23" s="2">
        <f t="shared" si="5"/>
        <v>0.14679871665692401</v>
      </c>
      <c r="M23" s="2">
        <f t="shared" si="6"/>
        <v>0.48114651305051598</v>
      </c>
      <c r="N23" s="2">
        <f t="shared" si="7"/>
        <v>0.37205477029256001</v>
      </c>
      <c r="O23" s="2">
        <f>SUMIFS(G$5:G$48,$C$5:$C$48,$J23,$B$5:$B$48,$I23)</f>
        <v>2.77521018347264E-2</v>
      </c>
      <c r="Q23" s="2" t="s">
        <v>37</v>
      </c>
      <c r="R23" s="2">
        <f t="shared" si="8"/>
        <v>1.0363481359352</v>
      </c>
      <c r="S23" s="2">
        <f t="shared" si="11"/>
        <v>0.46601892209409201</v>
      </c>
      <c r="T23" s="2">
        <f t="shared" si="12"/>
        <v>0.458993948514753</v>
      </c>
      <c r="U23" s="2">
        <f t="shared" si="13"/>
        <v>7.4987129391154803E-2</v>
      </c>
      <c r="V23" s="2" t="b">
        <f t="shared" si="9"/>
        <v>1</v>
      </c>
      <c r="W23" s="2">
        <f t="shared" si="10"/>
        <v>2.8189039408379646</v>
      </c>
    </row>
    <row r="24" spans="2:23" x14ac:dyDescent="0.2">
      <c r="B24" s="2" t="s">
        <v>24</v>
      </c>
      <c r="C24" s="2">
        <f t="shared" si="2"/>
        <v>1</v>
      </c>
      <c r="D24" s="2">
        <v>4.1053550844942999</v>
      </c>
      <c r="E24" s="2">
        <v>0.43197160511849397</v>
      </c>
      <c r="F24" s="2">
        <v>0.47785310926968599</v>
      </c>
      <c r="G24" s="2">
        <v>2.4449306626904898E-3</v>
      </c>
      <c r="I24" s="2" t="s">
        <v>24</v>
      </c>
      <c r="J24" s="2">
        <f t="shared" si="3"/>
        <v>1</v>
      </c>
      <c r="K24" s="2">
        <f t="shared" si="4"/>
        <v>4.1053550844942999</v>
      </c>
      <c r="L24" s="2">
        <f t="shared" si="5"/>
        <v>0.43197160511849397</v>
      </c>
      <c r="M24" s="2">
        <f t="shared" si="6"/>
        <v>0.47785310926968599</v>
      </c>
      <c r="N24" s="2">
        <f t="shared" si="7"/>
        <v>9.0175285611820033E-2</v>
      </c>
      <c r="O24" s="2">
        <f>SUMIFS(G$5:G$48,$C$5:$C$48,$J24,$B$5:$B$48,$I24)</f>
        <v>2.4449306626904898E-3</v>
      </c>
      <c r="Q24" s="2" t="s">
        <v>15</v>
      </c>
      <c r="R24" s="2">
        <f t="shared" si="8"/>
        <v>2.0890761906804198</v>
      </c>
      <c r="S24" s="2">
        <f t="shared" si="11"/>
        <v>0.73399142206942203</v>
      </c>
      <c r="T24" s="2">
        <f t="shared" si="12"/>
        <v>0.20255026808452301</v>
      </c>
      <c r="U24" s="2">
        <f t="shared" si="13"/>
        <v>6.3458309846054967E-2</v>
      </c>
      <c r="V24" s="2" t="b">
        <f t="shared" si="9"/>
        <v>1</v>
      </c>
      <c r="W24" s="2">
        <f t="shared" si="10"/>
        <v>8.0774496931950868</v>
      </c>
    </row>
    <row r="25" spans="2:23" x14ac:dyDescent="0.2">
      <c r="B25" s="2" t="s">
        <v>25</v>
      </c>
      <c r="C25" s="2">
        <f t="shared" si="2"/>
        <v>1</v>
      </c>
      <c r="D25" s="2">
        <v>2.8795529333896699</v>
      </c>
      <c r="E25" s="2">
        <v>0.61480024784722698</v>
      </c>
      <c r="F25" s="2">
        <v>0.31426816917397699</v>
      </c>
      <c r="G25" s="2">
        <v>3.9493765328856003E-3</v>
      </c>
      <c r="I25" s="2" t="s">
        <v>25</v>
      </c>
      <c r="J25" s="2">
        <f t="shared" si="3"/>
        <v>1</v>
      </c>
      <c r="K25" s="2">
        <f t="shared" si="4"/>
        <v>2.8795529333896699</v>
      </c>
      <c r="L25" s="2">
        <f t="shared" si="5"/>
        <v>0.61480024784722698</v>
      </c>
      <c r="M25" s="2">
        <f t="shared" si="6"/>
        <v>0.31426816917397699</v>
      </c>
      <c r="N25" s="2">
        <f t="shared" si="7"/>
        <v>7.0931582978796037E-2</v>
      </c>
      <c r="O25" s="2">
        <f>SUMIFS(G$5:G$48,$C$5:$C$48,$J25,$B$5:$B$48,$I25)</f>
        <v>3.9493765328856003E-3</v>
      </c>
      <c r="Q25" s="2" t="s">
        <v>16</v>
      </c>
      <c r="R25" s="2">
        <f t="shared" si="8"/>
        <v>3.33760466934964</v>
      </c>
      <c r="S25" s="2">
        <f t="shared" si="11"/>
        <v>0.57974988942148697</v>
      </c>
      <c r="T25" s="2">
        <f t="shared" si="12"/>
        <v>0.40054433465037997</v>
      </c>
      <c r="U25" s="2">
        <f t="shared" si="13"/>
        <v>1.9705775928133051E-2</v>
      </c>
      <c r="V25" s="2" t="b">
        <f t="shared" si="9"/>
        <v>1</v>
      </c>
      <c r="W25" s="2">
        <f t="shared" si="10"/>
        <v>28.151613456841933</v>
      </c>
    </row>
    <row r="26" spans="2:23" x14ac:dyDescent="0.2">
      <c r="B26" s="2" t="s">
        <v>26</v>
      </c>
      <c r="C26" s="2">
        <f>C25</f>
        <v>1</v>
      </c>
      <c r="D26" s="2">
        <v>4.14091764665356</v>
      </c>
      <c r="E26" s="2">
        <v>0.40968044296080602</v>
      </c>
      <c r="F26" s="2">
        <v>0.47511897318598301</v>
      </c>
      <c r="G26" s="2">
        <v>2.4622105448258699E-2</v>
      </c>
      <c r="I26" s="2" t="s">
        <v>26</v>
      </c>
      <c r="J26" s="2">
        <f t="shared" si="3"/>
        <v>1</v>
      </c>
      <c r="K26" s="2">
        <f t="shared" si="4"/>
        <v>4.14091764665356</v>
      </c>
      <c r="L26" s="2">
        <f t="shared" si="5"/>
        <v>0.40968044296080602</v>
      </c>
      <c r="M26" s="2">
        <f t="shared" si="6"/>
        <v>0.47511897318598301</v>
      </c>
      <c r="N26" s="2">
        <f t="shared" si="7"/>
        <v>0.11520058385321091</v>
      </c>
      <c r="O26" s="2">
        <f>SUMIFS(G$5:G$48,$C$5:$C$48,$J26,$B$5:$B$48,$I26)</f>
        <v>2.4622105448258699E-2</v>
      </c>
      <c r="Q26" s="2" t="s">
        <v>38</v>
      </c>
      <c r="R26" s="2">
        <f t="shared" si="8"/>
        <v>0.84278728525379698</v>
      </c>
      <c r="S26" s="2">
        <f t="shared" si="11"/>
        <v>0.75376295084709899</v>
      </c>
      <c r="T26" s="2">
        <f t="shared" si="12"/>
        <v>0.22013635144093099</v>
      </c>
      <c r="U26" s="2">
        <f t="shared" si="13"/>
        <v>2.6100697711970201E-2</v>
      </c>
      <c r="V26" s="2" t="b">
        <f t="shared" si="9"/>
        <v>1</v>
      </c>
      <c r="W26" s="2">
        <f t="shared" si="10"/>
        <v>2.3228323585437063</v>
      </c>
    </row>
    <row r="27" spans="2:23" x14ac:dyDescent="0.2">
      <c r="B27" s="2" t="str">
        <f>B5</f>
        <v>A03</v>
      </c>
      <c r="C27" s="2">
        <f>C5+1</f>
        <v>2</v>
      </c>
      <c r="D27" s="2">
        <v>3.3986637247951799</v>
      </c>
      <c r="E27" s="2">
        <v>0.41417169903782802</v>
      </c>
      <c r="F27" s="2">
        <v>1E-3</v>
      </c>
      <c r="G27" s="2">
        <v>8.6296100210398893E-2</v>
      </c>
      <c r="Q27" s="2" t="s">
        <v>17</v>
      </c>
      <c r="R27" s="2">
        <f t="shared" si="8"/>
        <v>4.2067553508226796</v>
      </c>
      <c r="S27" s="2">
        <f t="shared" si="11"/>
        <v>0.40483382433717302</v>
      </c>
      <c r="T27" s="2">
        <f t="shared" si="12"/>
        <v>0.43197731499456399</v>
      </c>
      <c r="U27" s="2">
        <f t="shared" si="13"/>
        <v>0.16318886066826305</v>
      </c>
      <c r="V27" s="2" t="b">
        <f t="shared" si="9"/>
        <v>1</v>
      </c>
      <c r="W27" s="2">
        <f t="shared" si="10"/>
        <v>67.138345641823264</v>
      </c>
    </row>
    <row r="28" spans="2:23" ht="15" x14ac:dyDescent="0.25">
      <c r="B28" s="2" t="str">
        <f t="shared" ref="B28:B48" si="14">B6</f>
        <v>C10T12</v>
      </c>
      <c r="C28" s="2">
        <f t="shared" ref="C28:C48" si="15">C6+1</f>
        <v>2</v>
      </c>
      <c r="D28" s="2">
        <v>1.6093852277457401</v>
      </c>
      <c r="E28" s="2">
        <v>0.76603406382499095</v>
      </c>
      <c r="F28" s="2">
        <v>8.9827587456386693E-3</v>
      </c>
      <c r="G28" s="2">
        <v>1.45428510994406E-3</v>
      </c>
      <c r="I28" s="5" t="s">
        <v>48</v>
      </c>
      <c r="J28" s="5"/>
      <c r="K28" s="5"/>
      <c r="L28" s="5"/>
      <c r="M28" s="5"/>
      <c r="N28" s="5"/>
      <c r="O28" s="5"/>
      <c r="Q28" s="2" t="s">
        <v>39</v>
      </c>
      <c r="R28" s="2">
        <f t="shared" si="8"/>
        <v>0.87304073082233302</v>
      </c>
      <c r="S28" s="2">
        <f t="shared" si="11"/>
        <v>0.751773632856366</v>
      </c>
      <c r="T28" s="2">
        <f t="shared" si="12"/>
        <v>8.6651151878363197E-2</v>
      </c>
      <c r="U28" s="2">
        <f t="shared" si="13"/>
        <v>0.16157521526527099</v>
      </c>
      <c r="V28" s="2" t="b">
        <f t="shared" si="9"/>
        <v>1</v>
      </c>
      <c r="W28" s="2">
        <f t="shared" si="10"/>
        <v>2.3941798528611251</v>
      </c>
    </row>
    <row r="29" spans="2:23" x14ac:dyDescent="0.2">
      <c r="B29" s="2" t="str">
        <f t="shared" si="14"/>
        <v>C13T15</v>
      </c>
      <c r="C29" s="2">
        <f t="shared" si="15"/>
        <v>2</v>
      </c>
      <c r="D29" s="2">
        <v>2.4808789821035999</v>
      </c>
      <c r="E29" s="2">
        <v>0.68394815346122795</v>
      </c>
      <c r="F29" s="2">
        <v>0.24921843204837399</v>
      </c>
      <c r="G29" s="2">
        <v>2.2982473594367201E-2</v>
      </c>
      <c r="Q29" s="2" t="s">
        <v>18</v>
      </c>
      <c r="R29" s="2">
        <f t="shared" si="8"/>
        <v>1.8690280739816401</v>
      </c>
      <c r="S29" s="2">
        <f t="shared" si="11"/>
        <v>0.79898807294152996</v>
      </c>
      <c r="T29" s="2">
        <f t="shared" si="12"/>
        <v>0.14217755077413899</v>
      </c>
      <c r="U29" s="2">
        <f t="shared" si="13"/>
        <v>5.8834376284331052E-2</v>
      </c>
      <c r="V29" s="2" t="b">
        <f t="shared" si="9"/>
        <v>1</v>
      </c>
      <c r="W29" s="2">
        <f t="shared" si="10"/>
        <v>6.481993318761571</v>
      </c>
    </row>
    <row r="30" spans="2:23" ht="15" x14ac:dyDescent="0.25">
      <c r="B30" s="2" t="str">
        <f t="shared" si="14"/>
        <v>C16</v>
      </c>
      <c r="C30" s="2">
        <f t="shared" si="15"/>
        <v>2</v>
      </c>
      <c r="D30" s="2">
        <v>1.1926662910194901</v>
      </c>
      <c r="E30" s="2">
        <v>0.88082621616187595</v>
      </c>
      <c r="F30" s="2">
        <v>6.5382978927292695E-2</v>
      </c>
      <c r="G30" s="2">
        <v>5.3594119151897199E-2</v>
      </c>
      <c r="J30" s="3" t="s">
        <v>0</v>
      </c>
      <c r="K30" s="3" t="s">
        <v>1</v>
      </c>
      <c r="L30" s="3" t="s">
        <v>2</v>
      </c>
      <c r="M30" s="3" t="s">
        <v>3</v>
      </c>
      <c r="N30" s="3" t="s">
        <v>28</v>
      </c>
      <c r="Q30" s="2" t="s">
        <v>40</v>
      </c>
      <c r="R30" s="2">
        <f t="shared" si="8"/>
        <v>1.7579225505571301</v>
      </c>
      <c r="S30" s="2">
        <f t="shared" si="11"/>
        <v>0.57071487282924305</v>
      </c>
      <c r="T30" s="2">
        <f t="shared" si="12"/>
        <v>9.8747087123221694E-2</v>
      </c>
      <c r="U30" s="2">
        <f t="shared" si="13"/>
        <v>0.33053804004753501</v>
      </c>
      <c r="V30" s="2" t="b">
        <f t="shared" si="9"/>
        <v>1</v>
      </c>
      <c r="W30" s="2">
        <f t="shared" si="10"/>
        <v>5.8003748835423821</v>
      </c>
    </row>
    <row r="31" spans="2:23" x14ac:dyDescent="0.2">
      <c r="B31" s="2" t="str">
        <f t="shared" si="14"/>
        <v>C17</v>
      </c>
      <c r="C31" s="2">
        <f t="shared" si="15"/>
        <v>2</v>
      </c>
      <c r="D31" s="2">
        <v>4.5815212968895302</v>
      </c>
      <c r="E31" s="2">
        <v>0.36560506313629598</v>
      </c>
      <c r="F31" s="2">
        <v>0.56565062430065305</v>
      </c>
      <c r="G31" s="2">
        <v>2.0190950503532201E-3</v>
      </c>
      <c r="J31" s="2" t="s">
        <v>29</v>
      </c>
      <c r="K31" s="2">
        <v>1.3637965309069799</v>
      </c>
      <c r="L31" s="2">
        <v>0.41360439414502298</v>
      </c>
      <c r="M31" s="2">
        <v>0.111207217184912</v>
      </c>
      <c r="N31" s="2">
        <v>0.47518838867006602</v>
      </c>
      <c r="Q31" s="2" t="s">
        <v>19</v>
      </c>
      <c r="R31" s="2">
        <f t="shared" si="8"/>
        <v>3.6254481178160698</v>
      </c>
      <c r="S31" s="2">
        <f t="shared" si="11"/>
        <v>0.36661423549650002</v>
      </c>
      <c r="T31" s="2">
        <f t="shared" si="12"/>
        <v>1E-3</v>
      </c>
      <c r="U31" s="2">
        <f t="shared" si="13"/>
        <v>0.63238576450349993</v>
      </c>
      <c r="V31" s="2" t="b">
        <f t="shared" si="9"/>
        <v>1</v>
      </c>
      <c r="W31" s="2">
        <f t="shared" si="10"/>
        <v>37.541542424816647</v>
      </c>
    </row>
    <row r="32" spans="2:23" x14ac:dyDescent="0.2">
      <c r="B32" s="2" t="str">
        <f t="shared" si="14"/>
        <v>C20</v>
      </c>
      <c r="C32" s="2">
        <f t="shared" si="15"/>
        <v>2</v>
      </c>
      <c r="D32" s="2">
        <v>4.5273508315569897</v>
      </c>
      <c r="E32" s="2">
        <v>0.401598261091347</v>
      </c>
      <c r="F32" s="2">
        <v>0.52685896691735301</v>
      </c>
      <c r="G32" s="2">
        <v>1.2750191433214699E-2</v>
      </c>
      <c r="J32" s="2" t="s">
        <v>30</v>
      </c>
      <c r="K32" s="2">
        <v>1.60237743207415</v>
      </c>
      <c r="L32" s="2">
        <v>0.18815710471813599</v>
      </c>
      <c r="M32" s="2">
        <v>0.353350687569224</v>
      </c>
      <c r="N32" s="2">
        <v>0.45849220771263899</v>
      </c>
      <c r="Q32" s="2" t="s">
        <v>41</v>
      </c>
      <c r="R32" s="2">
        <f t="shared" si="8"/>
        <v>1.1109411765374699</v>
      </c>
      <c r="S32" s="2">
        <f t="shared" si="11"/>
        <v>0.314388385550597</v>
      </c>
      <c r="T32" s="2">
        <f t="shared" si="12"/>
        <v>0.56456145886661302</v>
      </c>
      <c r="U32" s="2">
        <f t="shared" si="13"/>
        <v>0.12105015558279</v>
      </c>
      <c r="V32" s="2" t="b">
        <f t="shared" si="9"/>
        <v>1</v>
      </c>
      <c r="W32" s="2">
        <f t="shared" si="10"/>
        <v>3.0372156057219932</v>
      </c>
    </row>
    <row r="33" spans="2:23" x14ac:dyDescent="0.2">
      <c r="B33" s="2" t="str">
        <f t="shared" si="14"/>
        <v>C21</v>
      </c>
      <c r="C33" s="2">
        <f t="shared" si="15"/>
        <v>2</v>
      </c>
      <c r="D33" s="2">
        <v>4.4334720204150404</v>
      </c>
      <c r="E33" s="2">
        <v>0.41108818396018398</v>
      </c>
      <c r="F33" s="2">
        <v>0.49475030137661102</v>
      </c>
      <c r="G33" s="2">
        <v>2.1243267417594101E-2</v>
      </c>
      <c r="J33" s="2" t="s">
        <v>31</v>
      </c>
      <c r="K33" s="2">
        <v>1.1131907787195101</v>
      </c>
      <c r="L33" s="2">
        <v>0.66611600176177299</v>
      </c>
      <c r="M33" s="2">
        <v>0.118468832411614</v>
      </c>
      <c r="N33" s="2">
        <v>0.21541516582661299</v>
      </c>
      <c r="Q33" s="2" t="s">
        <v>20</v>
      </c>
      <c r="R33" s="2">
        <f t="shared" si="8"/>
        <v>1.75173896622252</v>
      </c>
      <c r="S33" s="2">
        <f t="shared" si="11"/>
        <v>0.81035355177627599</v>
      </c>
      <c r="T33" s="2">
        <f t="shared" si="12"/>
        <v>0.129078915539901</v>
      </c>
      <c r="U33" s="2">
        <f t="shared" si="13"/>
        <v>6.0567532683823005E-2</v>
      </c>
      <c r="V33" s="2" t="b">
        <f t="shared" si="9"/>
        <v>1</v>
      </c>
      <c r="W33" s="2">
        <f t="shared" si="10"/>
        <v>5.7646184416984685</v>
      </c>
    </row>
    <row r="34" spans="2:23" x14ac:dyDescent="0.2">
      <c r="B34" s="2" t="str">
        <f t="shared" si="14"/>
        <v>C24</v>
      </c>
      <c r="C34" s="2">
        <f t="shared" si="15"/>
        <v>2</v>
      </c>
      <c r="D34" s="2">
        <v>0.78528439039299902</v>
      </c>
      <c r="E34" s="2">
        <v>0.91432928443216499</v>
      </c>
      <c r="F34" s="2">
        <v>3.2239646983763297E-2</v>
      </c>
      <c r="G34" s="2">
        <v>3.4156562575274503E-2</v>
      </c>
      <c r="J34" s="2" t="s">
        <v>32</v>
      </c>
      <c r="K34" s="2">
        <v>1.0582638133812099</v>
      </c>
      <c r="L34" s="2">
        <v>0.58683204248243104</v>
      </c>
      <c r="M34" s="2">
        <v>0.25932810891894797</v>
      </c>
      <c r="N34" s="2">
        <v>0.15383984859862099</v>
      </c>
      <c r="Q34" s="2" t="s">
        <v>21</v>
      </c>
      <c r="R34" s="2">
        <f t="shared" si="8"/>
        <v>2.80417951774302</v>
      </c>
      <c r="S34" s="2">
        <f t="shared" si="11"/>
        <v>0.65686903372030503</v>
      </c>
      <c r="T34" s="2">
        <f t="shared" si="12"/>
        <v>0.27932809313823698</v>
      </c>
      <c r="U34" s="2">
        <f t="shared" si="13"/>
        <v>6.3802873141457994E-2</v>
      </c>
      <c r="V34" s="2" t="b">
        <f t="shared" si="9"/>
        <v>1</v>
      </c>
      <c r="W34" s="2">
        <f t="shared" si="10"/>
        <v>16.513521294941338</v>
      </c>
    </row>
    <row r="35" spans="2:23" x14ac:dyDescent="0.2">
      <c r="B35" s="2" t="str">
        <f t="shared" si="14"/>
        <v>C26</v>
      </c>
      <c r="C35" s="2">
        <f t="shared" si="15"/>
        <v>2</v>
      </c>
      <c r="D35" s="2">
        <v>2.8879104391659798</v>
      </c>
      <c r="E35" s="2">
        <v>0.62392521396991796</v>
      </c>
      <c r="F35" s="2">
        <v>0.30624777468178099</v>
      </c>
      <c r="G35" s="2">
        <v>6.3156932644462704E-2</v>
      </c>
      <c r="J35" s="2" t="s">
        <v>33</v>
      </c>
      <c r="K35" s="2">
        <v>1.28153941327944</v>
      </c>
      <c r="L35" s="2">
        <v>0.69841433292414401</v>
      </c>
      <c r="M35" s="2">
        <v>7.2345549954229205E-2</v>
      </c>
      <c r="N35" s="2">
        <v>0.22924011712162701</v>
      </c>
      <c r="Q35" s="2" t="s">
        <v>22</v>
      </c>
      <c r="R35" s="2">
        <f t="shared" si="8"/>
        <v>5.0897540149007101</v>
      </c>
      <c r="S35" s="2">
        <f t="shared" si="11"/>
        <v>0.31622836091108802</v>
      </c>
      <c r="T35" s="2">
        <f t="shared" si="12"/>
        <v>0.61554813485083404</v>
      </c>
      <c r="U35" s="2">
        <f t="shared" si="13"/>
        <v>6.8223504238077881E-2</v>
      </c>
      <c r="V35" s="2" t="b">
        <f t="shared" si="9"/>
        <v>1</v>
      </c>
      <c r="W35" s="2">
        <f t="shared" si="10"/>
        <v>162.34992147974268</v>
      </c>
    </row>
    <row r="36" spans="2:23" x14ac:dyDescent="0.2">
      <c r="B36" s="2" t="str">
        <f t="shared" si="14"/>
        <v>C27</v>
      </c>
      <c r="C36" s="2">
        <f t="shared" si="15"/>
        <v>2</v>
      </c>
      <c r="D36" s="2">
        <v>1.02298166870993</v>
      </c>
      <c r="E36" s="2">
        <v>0.907161755643627</v>
      </c>
      <c r="F36" s="2">
        <v>3.9868451326538101E-2</v>
      </c>
      <c r="G36" s="2">
        <v>3.9044992555698398E-2</v>
      </c>
      <c r="J36" s="2" t="s">
        <v>34</v>
      </c>
      <c r="K36" s="2">
        <v>0.94132217108104999</v>
      </c>
      <c r="L36" s="2">
        <v>0.51241778231636004</v>
      </c>
      <c r="M36" s="2">
        <v>0.444729572943249</v>
      </c>
      <c r="N36" s="2">
        <v>4.28526447403915E-2</v>
      </c>
      <c r="Q36" s="2" t="s">
        <v>23</v>
      </c>
      <c r="R36" s="2">
        <f t="shared" si="8"/>
        <v>5.6682251337635696</v>
      </c>
      <c r="S36" s="2">
        <f t="shared" si="11"/>
        <v>0.14679871665692401</v>
      </c>
      <c r="T36" s="2">
        <f t="shared" si="12"/>
        <v>0.48114651305051598</v>
      </c>
      <c r="U36" s="2">
        <f t="shared" si="13"/>
        <v>0.37205477029256001</v>
      </c>
      <c r="V36" s="2" t="b">
        <f t="shared" si="9"/>
        <v>1</v>
      </c>
      <c r="W36" s="2">
        <f t="shared" si="10"/>
        <v>289.52021844526251</v>
      </c>
    </row>
    <row r="37" spans="2:23" x14ac:dyDescent="0.2">
      <c r="B37" s="2" t="str">
        <f t="shared" si="14"/>
        <v>C29</v>
      </c>
      <c r="C37" s="2">
        <f t="shared" si="15"/>
        <v>2</v>
      </c>
      <c r="D37" s="2">
        <v>2.0890761906804198</v>
      </c>
      <c r="E37" s="2">
        <v>0.73399142206942203</v>
      </c>
      <c r="F37" s="2">
        <v>0.20255026808452301</v>
      </c>
      <c r="G37" s="2">
        <v>5.0043374804395302E-2</v>
      </c>
      <c r="J37" s="2" t="s">
        <v>35</v>
      </c>
      <c r="K37" s="2">
        <v>1.26095734112882</v>
      </c>
      <c r="L37" s="2">
        <v>0.395536465868423</v>
      </c>
      <c r="M37" s="2">
        <v>0.46957266033425499</v>
      </c>
      <c r="N37" s="2">
        <v>0.13489087379732201</v>
      </c>
      <c r="Q37" s="2" t="s">
        <v>24</v>
      </c>
      <c r="R37" s="2">
        <f t="shared" si="8"/>
        <v>4.1053550844942999</v>
      </c>
      <c r="S37" s="2">
        <f t="shared" si="11"/>
        <v>0.43197160511849397</v>
      </c>
      <c r="T37" s="2">
        <f t="shared" si="12"/>
        <v>0.47785310926968599</v>
      </c>
      <c r="U37" s="2">
        <f t="shared" si="13"/>
        <v>9.0175285611820033E-2</v>
      </c>
      <c r="V37" s="2" t="b">
        <f t="shared" si="9"/>
        <v>1</v>
      </c>
      <c r="W37" s="2">
        <f t="shared" si="10"/>
        <v>60.664281669409355</v>
      </c>
    </row>
    <row r="38" spans="2:23" x14ac:dyDescent="0.2">
      <c r="B38" s="2" t="str">
        <f t="shared" si="14"/>
        <v>C30</v>
      </c>
      <c r="C38" s="2">
        <f t="shared" si="15"/>
        <v>2</v>
      </c>
      <c r="D38" s="2">
        <v>3.33760466934964</v>
      </c>
      <c r="E38" s="2">
        <v>0.57974988942148697</v>
      </c>
      <c r="F38" s="2">
        <v>0.40054433465037997</v>
      </c>
      <c r="G38" s="2">
        <v>3.8366040309637202E-2</v>
      </c>
      <c r="J38" s="2" t="s">
        <v>36</v>
      </c>
      <c r="K38" s="2">
        <v>1.6766512831276701</v>
      </c>
      <c r="L38" s="2">
        <v>0.10975588060227</v>
      </c>
      <c r="M38" s="2">
        <v>0.53759031032136595</v>
      </c>
      <c r="N38" s="2">
        <v>0.35265380907636501</v>
      </c>
      <c r="Q38" s="2" t="s">
        <v>42</v>
      </c>
      <c r="R38" s="2">
        <f t="shared" si="8"/>
        <v>0.95229476317060002</v>
      </c>
      <c r="S38" s="2">
        <f t="shared" si="11"/>
        <v>0.59650395261176303</v>
      </c>
      <c r="T38" s="2">
        <f t="shared" si="12"/>
        <v>0.38373796914585501</v>
      </c>
      <c r="U38" s="2">
        <f t="shared" si="13"/>
        <v>1.97580782423823E-2</v>
      </c>
      <c r="V38" s="2" t="b">
        <f t="shared" si="9"/>
        <v>1</v>
      </c>
      <c r="W38" s="2">
        <f t="shared" si="10"/>
        <v>2.5916500639159397</v>
      </c>
    </row>
    <row r="39" spans="2:23" x14ac:dyDescent="0.2">
      <c r="B39" s="2" t="str">
        <f t="shared" si="14"/>
        <v>C33</v>
      </c>
      <c r="C39" s="2">
        <f t="shared" si="15"/>
        <v>2</v>
      </c>
      <c r="D39" s="2">
        <v>2.4796615684699601</v>
      </c>
      <c r="E39" s="2">
        <v>0.68696488763230701</v>
      </c>
      <c r="F39" s="2">
        <v>0.24656231963157499</v>
      </c>
      <c r="G39" s="2">
        <v>1.41767036239093E-2</v>
      </c>
      <c r="J39" s="2" t="s">
        <v>37</v>
      </c>
      <c r="K39" s="2">
        <v>1.0363481359352</v>
      </c>
      <c r="L39" s="2">
        <v>0.46601892209409201</v>
      </c>
      <c r="M39" s="2">
        <v>0.458993948514753</v>
      </c>
      <c r="N39" s="2">
        <v>7.4987129391154803E-2</v>
      </c>
      <c r="Q39" s="2" t="s">
        <v>43</v>
      </c>
      <c r="R39" s="2">
        <f t="shared" si="8"/>
        <v>1.09396084851901</v>
      </c>
      <c r="S39" s="2">
        <f t="shared" si="11"/>
        <v>0.137647895490417</v>
      </c>
      <c r="T39" s="2">
        <f t="shared" si="12"/>
        <v>0.63025652316951897</v>
      </c>
      <c r="U39" s="2">
        <f t="shared" si="13"/>
        <v>0.232095581340064</v>
      </c>
      <c r="V39" s="2" t="b">
        <f t="shared" si="9"/>
        <v>1</v>
      </c>
      <c r="W39" s="2">
        <f t="shared" si="10"/>
        <v>2.9860780831353151</v>
      </c>
    </row>
    <row r="40" spans="2:23" x14ac:dyDescent="0.2">
      <c r="B40" s="2" t="str">
        <f t="shared" si="14"/>
        <v>E</v>
      </c>
      <c r="C40" s="2">
        <f t="shared" si="15"/>
        <v>2</v>
      </c>
      <c r="D40" s="2">
        <v>1.8690280739816401</v>
      </c>
      <c r="E40" s="2">
        <v>0.79898807294152996</v>
      </c>
      <c r="F40" s="2">
        <v>0.14217755077413899</v>
      </c>
      <c r="G40" s="2">
        <v>2.7094029006002801E-2</v>
      </c>
      <c r="J40" s="2" t="s">
        <v>38</v>
      </c>
      <c r="K40" s="2">
        <v>0.84278728525379698</v>
      </c>
      <c r="L40" s="2">
        <v>0.75376295084709899</v>
      </c>
      <c r="M40" s="2">
        <v>0.22013635144093099</v>
      </c>
      <c r="N40" s="2">
        <v>2.6100697711970201E-2</v>
      </c>
      <c r="Q40" s="2" t="s">
        <v>44</v>
      </c>
      <c r="R40" s="2">
        <f t="shared" si="8"/>
        <v>1.24776538291322</v>
      </c>
      <c r="S40" s="2">
        <f t="shared" si="11"/>
        <v>0.31880473799321002</v>
      </c>
      <c r="T40" s="2">
        <f t="shared" si="12"/>
        <v>0.35776690809754802</v>
      </c>
      <c r="U40" s="2">
        <f t="shared" si="13"/>
        <v>0.32342835390924202</v>
      </c>
      <c r="V40" s="2" t="b">
        <f t="shared" si="9"/>
        <v>1</v>
      </c>
      <c r="W40" s="2">
        <f t="shared" si="10"/>
        <v>3.4825520855001635</v>
      </c>
    </row>
    <row r="41" spans="2:23" x14ac:dyDescent="0.2">
      <c r="B41" s="2" t="str">
        <f t="shared" si="14"/>
        <v>G</v>
      </c>
      <c r="C41" s="2">
        <f t="shared" si="15"/>
        <v>2</v>
      </c>
      <c r="D41" s="2">
        <v>3.58891212690548</v>
      </c>
      <c r="E41" s="2">
        <v>0.384186069114062</v>
      </c>
      <c r="F41" s="2">
        <v>1E-3</v>
      </c>
      <c r="G41" s="2">
        <v>6.0512983830826497E-2</v>
      </c>
      <c r="J41" s="2" t="s">
        <v>39</v>
      </c>
      <c r="K41" s="2">
        <v>0.87304073082233302</v>
      </c>
      <c r="L41" s="2">
        <v>0.751773632856366</v>
      </c>
      <c r="M41" s="2">
        <v>8.6651151878363197E-2</v>
      </c>
      <c r="N41" s="2">
        <v>0.16157521526527099</v>
      </c>
      <c r="Q41" s="2" t="s">
        <v>45</v>
      </c>
      <c r="R41" s="2">
        <f t="shared" si="8"/>
        <v>1.90378074377364</v>
      </c>
      <c r="S41" s="2">
        <f t="shared" si="11"/>
        <v>0.29328612304111701</v>
      </c>
      <c r="T41" s="2">
        <f t="shared" si="12"/>
        <v>0.244476708210004</v>
      </c>
      <c r="U41" s="2">
        <f t="shared" si="13"/>
        <v>0.46223716874887899</v>
      </c>
      <c r="V41" s="2" t="b">
        <f t="shared" si="9"/>
        <v>1</v>
      </c>
      <c r="W41" s="2">
        <f t="shared" si="10"/>
        <v>6.7112199405060675</v>
      </c>
    </row>
    <row r="42" spans="2:23" x14ac:dyDescent="0.2">
      <c r="B42" s="2" t="str">
        <f t="shared" si="14"/>
        <v>I</v>
      </c>
      <c r="C42" s="2">
        <f t="shared" si="15"/>
        <v>2</v>
      </c>
      <c r="D42" s="2">
        <v>3.8828302375924801</v>
      </c>
      <c r="E42" s="2">
        <v>0.38856535692230199</v>
      </c>
      <c r="F42" s="2">
        <v>0.57726315609664203</v>
      </c>
      <c r="G42" s="2">
        <v>4.32043862468863E-2</v>
      </c>
      <c r="J42" s="2" t="s">
        <v>40</v>
      </c>
      <c r="K42" s="2">
        <v>1.7579225505571301</v>
      </c>
      <c r="L42" s="2">
        <v>0.57071487282924305</v>
      </c>
      <c r="M42" s="2">
        <v>9.8747087123221694E-2</v>
      </c>
      <c r="N42" s="2">
        <v>0.33053804004753501</v>
      </c>
      <c r="Q42" s="2" t="s">
        <v>25</v>
      </c>
      <c r="R42" s="2">
        <f t="shared" si="8"/>
        <v>2.8795529333896699</v>
      </c>
      <c r="S42" s="2">
        <f t="shared" si="11"/>
        <v>0.61480024784722698</v>
      </c>
      <c r="T42" s="2">
        <f t="shared" si="12"/>
        <v>0.31426816917397699</v>
      </c>
      <c r="U42" s="2">
        <f t="shared" si="13"/>
        <v>7.0931582978796037E-2</v>
      </c>
      <c r="V42" s="2" t="b">
        <f t="shared" si="9"/>
        <v>1</v>
      </c>
      <c r="W42" s="2">
        <f t="shared" si="10"/>
        <v>17.806310792877539</v>
      </c>
    </row>
    <row r="43" spans="2:23" x14ac:dyDescent="0.2">
      <c r="B43" s="2" t="str">
        <f t="shared" si="14"/>
        <v>J</v>
      </c>
      <c r="C43" s="2">
        <f t="shared" si="15"/>
        <v>2</v>
      </c>
      <c r="D43" s="2">
        <v>3.15259666604554</v>
      </c>
      <c r="E43" s="2">
        <v>0.596969038309209</v>
      </c>
      <c r="F43" s="2">
        <v>0.33288446023363699</v>
      </c>
      <c r="G43" s="2">
        <v>5.8508357842759501E-4</v>
      </c>
      <c r="J43" s="2" t="s">
        <v>41</v>
      </c>
      <c r="K43" s="2">
        <v>1.1109411765374699</v>
      </c>
      <c r="L43" s="2">
        <v>0.314388385550597</v>
      </c>
      <c r="M43" s="2">
        <v>0.56456145886661302</v>
      </c>
      <c r="N43" s="2">
        <v>0.12105015558279</v>
      </c>
      <c r="Q43" s="2" t="s">
        <v>26</v>
      </c>
      <c r="R43" s="2">
        <f t="shared" si="8"/>
        <v>4.14091764665356</v>
      </c>
      <c r="S43" s="2">
        <f t="shared" si="11"/>
        <v>0.40968044296080602</v>
      </c>
      <c r="T43" s="2">
        <f t="shared" si="12"/>
        <v>0.47511897318598301</v>
      </c>
      <c r="U43" s="2">
        <f t="shared" si="13"/>
        <v>0.11520058385321091</v>
      </c>
      <c r="V43" s="2" t="b">
        <f t="shared" si="9"/>
        <v>1</v>
      </c>
      <c r="W43" s="2">
        <f t="shared" si="10"/>
        <v>62.860478698583655</v>
      </c>
    </row>
    <row r="44" spans="2:23" x14ac:dyDescent="0.2">
      <c r="B44" s="2" t="str">
        <f t="shared" si="14"/>
        <v>K</v>
      </c>
      <c r="C44" s="2">
        <f t="shared" si="15"/>
        <v>2</v>
      </c>
      <c r="D44" s="2">
        <v>5.0897540149007101</v>
      </c>
      <c r="E44" s="2">
        <v>0.31622836091108802</v>
      </c>
      <c r="F44" s="2">
        <v>0.61554813485083404</v>
      </c>
      <c r="G44" s="2">
        <v>6.0767619992788601E-4</v>
      </c>
      <c r="J44" s="2" t="s">
        <v>42</v>
      </c>
      <c r="K44" s="2">
        <v>0.95229476317060002</v>
      </c>
      <c r="L44" s="2">
        <v>0.59650395261176303</v>
      </c>
      <c r="M44" s="2">
        <v>0.38373796914585501</v>
      </c>
      <c r="N44" s="2">
        <v>1.97580782423823E-2</v>
      </c>
    </row>
    <row r="45" spans="2:23" x14ac:dyDescent="0.2">
      <c r="B45" s="2" t="str">
        <f t="shared" si="14"/>
        <v>L</v>
      </c>
      <c r="C45" s="2">
        <f t="shared" si="15"/>
        <v>2</v>
      </c>
      <c r="D45" s="2">
        <v>5.6682251337635696</v>
      </c>
      <c r="E45" s="2">
        <v>0.14679871665692401</v>
      </c>
      <c r="F45" s="2">
        <v>0.48114651305051598</v>
      </c>
      <c r="G45" s="2">
        <v>2.77521018347264E-2</v>
      </c>
      <c r="J45" s="2" t="s">
        <v>43</v>
      </c>
      <c r="K45" s="2">
        <v>1.09396084851901</v>
      </c>
      <c r="L45" s="2">
        <v>0.137647895490417</v>
      </c>
      <c r="M45" s="2">
        <v>0.63025652316951897</v>
      </c>
      <c r="N45" s="2">
        <v>0.232095581340064</v>
      </c>
    </row>
    <row r="46" spans="2:23" x14ac:dyDescent="0.2">
      <c r="B46" s="2" t="str">
        <f t="shared" si="14"/>
        <v>M</v>
      </c>
      <c r="C46" s="2">
        <f t="shared" si="15"/>
        <v>2</v>
      </c>
      <c r="D46" s="2">
        <v>5.73771891536461</v>
      </c>
      <c r="E46" s="2">
        <v>0.18335831777453601</v>
      </c>
      <c r="F46" s="2">
        <v>0.816158507650247</v>
      </c>
      <c r="G46" s="2">
        <v>6.29628150451125E-4</v>
      </c>
      <c r="J46" s="2" t="s">
        <v>44</v>
      </c>
      <c r="K46" s="2">
        <v>1.24776538291322</v>
      </c>
      <c r="L46" s="2">
        <v>0.31880473799321002</v>
      </c>
      <c r="M46" s="2">
        <v>0.35776690809754802</v>
      </c>
      <c r="N46" s="2">
        <v>0.32342835390924202</v>
      </c>
    </row>
    <row r="47" spans="2:23" x14ac:dyDescent="0.2">
      <c r="B47" s="2" t="str">
        <f t="shared" si="14"/>
        <v>R</v>
      </c>
      <c r="C47" s="2">
        <f t="shared" si="15"/>
        <v>2</v>
      </c>
      <c r="D47" s="2">
        <v>2.9253182530509698</v>
      </c>
      <c r="E47" s="2">
        <v>0.60652783802574495</v>
      </c>
      <c r="F47" s="2">
        <v>0.32199480799685098</v>
      </c>
      <c r="G47" s="2">
        <v>3.9346642174967897E-3</v>
      </c>
      <c r="J47" s="2" t="s">
        <v>45</v>
      </c>
      <c r="K47" s="2">
        <v>1.90378074377364</v>
      </c>
      <c r="L47" s="2">
        <v>0.29328612304111701</v>
      </c>
      <c r="M47" s="2">
        <v>0.244476708210004</v>
      </c>
      <c r="N47" s="2">
        <v>0.46223716874887899</v>
      </c>
    </row>
    <row r="48" spans="2:23" x14ac:dyDescent="0.2">
      <c r="B48" s="2" t="str">
        <f t="shared" si="14"/>
        <v>S</v>
      </c>
      <c r="C48" s="2">
        <f t="shared" si="15"/>
        <v>2</v>
      </c>
      <c r="D48" s="2">
        <v>3.9716628448670499</v>
      </c>
      <c r="E48" s="2">
        <v>0.42557170017761597</v>
      </c>
      <c r="F48" s="2">
        <v>0.34877935270975502</v>
      </c>
      <c r="G48" s="2">
        <v>2.4083733549597201E-2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Lambert</dc:creator>
  <cp:lastModifiedBy>James Lambert</cp:lastModifiedBy>
  <dcterms:created xsi:type="dcterms:W3CDTF">2023-07-24T08:46:54Z</dcterms:created>
  <dcterms:modified xsi:type="dcterms:W3CDTF">2023-07-24T08:59:22Z</dcterms:modified>
</cp:coreProperties>
</file>