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Drive\EMAP\101 Dissertation\Dissertation\R Model - Regressions\R Code Diss\Output_3\"/>
    </mc:Choice>
  </mc:AlternateContent>
  <xr:revisionPtr revIDLastSave="0" documentId="13_ncr:1_{39B3A3E7-2461-44D5-8CD2-49EF0DBFB49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LASSO" sheetId="1" r:id="rId1"/>
    <sheet name="Linea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111" i="2" l="1"/>
  <c r="AF111" i="2"/>
  <c r="AE111" i="2"/>
  <c r="AD111" i="2"/>
  <c r="AC111" i="2"/>
  <c r="AB111" i="2"/>
  <c r="AA111" i="2"/>
  <c r="Z111" i="2"/>
  <c r="Y111" i="2"/>
  <c r="X111" i="2"/>
  <c r="W111" i="2"/>
  <c r="V111" i="2"/>
  <c r="U111" i="2"/>
  <c r="T111" i="2"/>
  <c r="AG110" i="2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AG109" i="2"/>
  <c r="AF109" i="2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AG108" i="2"/>
  <c r="AF108" i="2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AG107" i="2"/>
  <c r="AF107" i="2"/>
  <c r="AE107" i="2"/>
  <c r="AD107" i="2"/>
  <c r="AC107" i="2"/>
  <c r="AB107" i="2"/>
  <c r="AA107" i="2"/>
  <c r="Z107" i="2"/>
  <c r="Y107" i="2"/>
  <c r="X107" i="2"/>
  <c r="W107" i="2"/>
  <c r="V107" i="2"/>
  <c r="U107" i="2"/>
  <c r="T107" i="2"/>
  <c r="AG106" i="2"/>
  <c r="AF106" i="2"/>
  <c r="AE106" i="2"/>
  <c r="AD106" i="2"/>
  <c r="AC106" i="2"/>
  <c r="AB106" i="2"/>
  <c r="AA106" i="2"/>
  <c r="Z106" i="2"/>
  <c r="Y106" i="2"/>
  <c r="X106" i="2"/>
  <c r="W106" i="2"/>
  <c r="V106" i="2"/>
  <c r="U106" i="2"/>
  <c r="T106" i="2"/>
  <c r="AG105" i="2"/>
  <c r="AF105" i="2"/>
  <c r="AE105" i="2"/>
  <c r="AD105" i="2"/>
  <c r="AC105" i="2"/>
  <c r="AB105" i="2"/>
  <c r="AA105" i="2"/>
  <c r="Z105" i="2"/>
  <c r="Y105" i="2"/>
  <c r="X105" i="2"/>
  <c r="W105" i="2"/>
  <c r="V105" i="2"/>
  <c r="U105" i="2"/>
  <c r="T105" i="2"/>
  <c r="AG104" i="2"/>
  <c r="AF104" i="2"/>
  <c r="AE104" i="2"/>
  <c r="AD104" i="2"/>
  <c r="AC104" i="2"/>
  <c r="AB104" i="2"/>
  <c r="AA104" i="2"/>
  <c r="Z104" i="2"/>
  <c r="Y104" i="2"/>
  <c r="X104" i="2"/>
  <c r="W104" i="2"/>
  <c r="V104" i="2"/>
  <c r="U104" i="2"/>
  <c r="T104" i="2"/>
  <c r="AG103" i="2"/>
  <c r="AF103" i="2"/>
  <c r="AE103" i="2"/>
  <c r="AD103" i="2"/>
  <c r="AC103" i="2"/>
  <c r="AB103" i="2"/>
  <c r="AA103" i="2"/>
  <c r="Z103" i="2"/>
  <c r="Y103" i="2"/>
  <c r="X103" i="2"/>
  <c r="W103" i="2"/>
  <c r="V103" i="2"/>
  <c r="U103" i="2"/>
  <c r="T103" i="2"/>
  <c r="AG102" i="2"/>
  <c r="AF102" i="2"/>
  <c r="AE102" i="2"/>
  <c r="AD102" i="2"/>
  <c r="AC102" i="2"/>
  <c r="AB102" i="2"/>
  <c r="AA102" i="2"/>
  <c r="Z102" i="2"/>
  <c r="Y102" i="2"/>
  <c r="X102" i="2"/>
  <c r="W102" i="2"/>
  <c r="V102" i="2"/>
  <c r="U102" i="2"/>
  <c r="T102" i="2"/>
  <c r="AG101" i="2"/>
  <c r="AF101" i="2"/>
  <c r="AE101" i="2"/>
  <c r="AD101" i="2"/>
  <c r="AC101" i="2"/>
  <c r="AB101" i="2"/>
  <c r="AA101" i="2"/>
  <c r="Z101" i="2"/>
  <c r="Y101" i="2"/>
  <c r="X101" i="2"/>
  <c r="W101" i="2"/>
  <c r="V101" i="2"/>
  <c r="U101" i="2"/>
  <c r="T101" i="2"/>
  <c r="AG100" i="2"/>
  <c r="AF100" i="2"/>
  <c r="AE100" i="2"/>
  <c r="AD100" i="2"/>
  <c r="AC100" i="2"/>
  <c r="AB100" i="2"/>
  <c r="AA100" i="2"/>
  <c r="Z100" i="2"/>
  <c r="Y100" i="2"/>
  <c r="X100" i="2"/>
  <c r="W100" i="2"/>
  <c r="V100" i="2"/>
  <c r="U100" i="2"/>
  <c r="T100" i="2"/>
  <c r="AG99" i="2"/>
  <c r="AF99" i="2"/>
  <c r="AE99" i="2"/>
  <c r="AD99" i="2"/>
  <c r="AC99" i="2"/>
  <c r="AB99" i="2"/>
  <c r="AA99" i="2"/>
  <c r="Z99" i="2"/>
  <c r="Y99" i="2"/>
  <c r="X99" i="2"/>
  <c r="W99" i="2"/>
  <c r="V99" i="2"/>
  <c r="U99" i="2"/>
  <c r="T99" i="2"/>
  <c r="R100" i="2"/>
  <c r="R101" i="2" s="1"/>
  <c r="S99" i="2" a="1"/>
  <c r="S99" i="2" s="1"/>
  <c r="U98" i="2" a="1"/>
  <c r="U98" i="2" s="1"/>
  <c r="T98" i="2"/>
  <c r="T98" i="2" a="1"/>
  <c r="V97" i="2"/>
  <c r="V98" i="2" s="1" a="1"/>
  <c r="V98" i="2" s="1"/>
  <c r="U9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A115" i="2"/>
  <c r="A116" i="2" s="1"/>
  <c r="B114" i="2" a="1"/>
  <c r="B114" i="2" s="1"/>
  <c r="D98" i="2" a="1"/>
  <c r="D98" i="2" s="1"/>
  <c r="D97" i="2"/>
  <c r="E97" i="2" s="1"/>
  <c r="E98" i="2" s="1" a="1"/>
  <c r="E98" i="2" s="1"/>
  <c r="C98" i="2" a="1"/>
  <c r="C98" i="2" s="1"/>
  <c r="A100" i="2"/>
  <c r="A101" i="2" s="1"/>
  <c r="B99" i="2" a="1"/>
  <c r="B99" i="2" s="1"/>
  <c r="T77" i="2"/>
  <c r="U77" i="2" s="1"/>
  <c r="V77" i="2" s="1"/>
  <c r="W77" i="2" s="1"/>
  <c r="X77" i="2" s="1"/>
  <c r="Y77" i="2" s="1"/>
  <c r="Z77" i="2" s="1"/>
  <c r="AA77" i="2" s="1"/>
  <c r="AB77" i="2" s="1"/>
  <c r="AC77" i="2" s="1"/>
  <c r="AD77" i="2" s="1"/>
  <c r="AE77" i="2" s="1"/>
  <c r="E77" i="2"/>
  <c r="F77" i="2" s="1"/>
  <c r="G77" i="2" s="1"/>
  <c r="H77" i="2" s="1"/>
  <c r="J77" i="2" s="1"/>
  <c r="K77" i="2" s="1"/>
  <c r="L77" i="2" s="1"/>
  <c r="M77" i="2" s="1"/>
  <c r="N77" i="2" s="1"/>
  <c r="O77" i="2" s="1"/>
  <c r="D77" i="2"/>
  <c r="A82" i="2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81" i="2"/>
  <c r="AI50" i="2"/>
  <c r="AI46" i="2"/>
  <c r="AI42" i="2"/>
  <c r="P74" i="2"/>
  <c r="O74" i="2"/>
  <c r="P73" i="2"/>
  <c r="O73" i="2"/>
  <c r="P72" i="2"/>
  <c r="O72" i="2"/>
  <c r="P71" i="2"/>
  <c r="O71" i="2"/>
  <c r="P70" i="2"/>
  <c r="O70" i="2"/>
  <c r="P69" i="2"/>
  <c r="O69" i="2"/>
  <c r="P68" i="2"/>
  <c r="O68" i="2"/>
  <c r="P67" i="2"/>
  <c r="O67" i="2"/>
  <c r="P66" i="2"/>
  <c r="O66" i="2"/>
  <c r="P65" i="2"/>
  <c r="O65" i="2"/>
  <c r="P64" i="2"/>
  <c r="O64" i="2"/>
  <c r="P63" i="2"/>
  <c r="O63" i="2"/>
  <c r="P62" i="2"/>
  <c r="O62" i="2"/>
  <c r="N74" i="2"/>
  <c r="N73" i="2"/>
  <c r="N72" i="2"/>
  <c r="N71" i="2"/>
  <c r="N70" i="2"/>
  <c r="N69" i="2"/>
  <c r="N68" i="2"/>
  <c r="N67" i="2"/>
  <c r="N66" i="2"/>
  <c r="N65" i="2"/>
  <c r="N64" i="2"/>
  <c r="N63" i="2"/>
  <c r="N62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L57" i="2"/>
  <c r="Q5" i="2"/>
  <c r="Q17" i="2"/>
  <c r="Q16" i="2"/>
  <c r="Q15" i="2"/>
  <c r="Q14" i="2"/>
  <c r="Q13" i="2"/>
  <c r="Q12" i="2"/>
  <c r="Q11" i="2"/>
  <c r="Q10" i="2"/>
  <c r="Q9" i="2"/>
  <c r="Q8" i="2"/>
  <c r="Q7" i="2"/>
  <c r="Q6" i="2"/>
  <c r="BH36" i="2"/>
  <c r="BH35" i="2"/>
  <c r="BH34" i="2"/>
  <c r="BH33" i="2"/>
  <c r="BH32" i="2"/>
  <c r="BH31" i="2"/>
  <c r="BH30" i="2"/>
  <c r="BH29" i="2"/>
  <c r="BH28" i="2"/>
  <c r="BH27" i="2"/>
  <c r="BH26" i="2"/>
  <c r="BH25" i="2"/>
  <c r="BH24" i="2"/>
  <c r="BG36" i="2"/>
  <c r="BG35" i="2"/>
  <c r="BG34" i="2"/>
  <c r="BG33" i="2"/>
  <c r="BG32" i="2"/>
  <c r="BG31" i="2"/>
  <c r="BG30" i="2"/>
  <c r="BG29" i="2"/>
  <c r="BG28" i="2"/>
  <c r="BG27" i="2"/>
  <c r="BG26" i="2"/>
  <c r="BG25" i="2"/>
  <c r="BG24" i="2"/>
  <c r="BE36" i="2"/>
  <c r="BE35" i="2"/>
  <c r="BE34" i="2"/>
  <c r="BE33" i="2"/>
  <c r="BE32" i="2"/>
  <c r="BE31" i="2"/>
  <c r="BE30" i="2"/>
  <c r="BE29" i="2"/>
  <c r="BE28" i="2"/>
  <c r="BE27" i="2"/>
  <c r="BE26" i="2"/>
  <c r="BE25" i="2"/>
  <c r="BE24" i="2"/>
  <c r="BC36" i="2"/>
  <c r="BC35" i="2"/>
  <c r="BC34" i="2"/>
  <c r="BC33" i="2"/>
  <c r="BC32" i="2"/>
  <c r="BC31" i="2"/>
  <c r="BC30" i="2"/>
  <c r="BC29" i="2"/>
  <c r="BC28" i="2"/>
  <c r="BC27" i="2"/>
  <c r="BC26" i="2"/>
  <c r="BC25" i="2"/>
  <c r="BC24" i="2"/>
  <c r="AZ36" i="2"/>
  <c r="AZ35" i="2"/>
  <c r="AZ34" i="2"/>
  <c r="AZ33" i="2"/>
  <c r="AZ32" i="2"/>
  <c r="AZ31" i="2"/>
  <c r="AZ30" i="2"/>
  <c r="AZ29" i="2"/>
  <c r="AZ28" i="2"/>
  <c r="AZ27" i="2"/>
  <c r="AZ26" i="2"/>
  <c r="AZ25" i="2"/>
  <c r="AZ24" i="2"/>
  <c r="AY36" i="2"/>
  <c r="AY35" i="2"/>
  <c r="AY34" i="2"/>
  <c r="AY33" i="2"/>
  <c r="AY32" i="2"/>
  <c r="AY31" i="2"/>
  <c r="AY30" i="2"/>
  <c r="AY29" i="2"/>
  <c r="AY28" i="2"/>
  <c r="AY27" i="2"/>
  <c r="AY26" i="2"/>
  <c r="AY25" i="2"/>
  <c r="AY24" i="2"/>
  <c r="AW36" i="2"/>
  <c r="AW35" i="2"/>
  <c r="AW34" i="2"/>
  <c r="AW33" i="2"/>
  <c r="AW32" i="2"/>
  <c r="AW31" i="2"/>
  <c r="AW30" i="2"/>
  <c r="AW29" i="2"/>
  <c r="AW28" i="2"/>
  <c r="AW27" i="2"/>
  <c r="AW26" i="2"/>
  <c r="AW25" i="2"/>
  <c r="AW24" i="2"/>
  <c r="AU36" i="2"/>
  <c r="AU35" i="2"/>
  <c r="AU34" i="2"/>
  <c r="AU33" i="2"/>
  <c r="AU32" i="2"/>
  <c r="AU31" i="2"/>
  <c r="AU30" i="2"/>
  <c r="AU29" i="2"/>
  <c r="AU28" i="2"/>
  <c r="AU27" i="2"/>
  <c r="AU26" i="2"/>
  <c r="AU25" i="2"/>
  <c r="AU24" i="2"/>
  <c r="AR36" i="2"/>
  <c r="AR35" i="2"/>
  <c r="AR34" i="2"/>
  <c r="AR33" i="2"/>
  <c r="AR32" i="2"/>
  <c r="AJ47" i="2" s="1"/>
  <c r="AR31" i="2"/>
  <c r="AR30" i="2"/>
  <c r="AR29" i="2"/>
  <c r="AR28" i="2"/>
  <c r="AR27" i="2"/>
  <c r="AR26" i="2"/>
  <c r="AR25" i="2"/>
  <c r="AR24" i="2"/>
  <c r="AJ39" i="2" s="1"/>
  <c r="AQ36" i="2"/>
  <c r="AQ35" i="2"/>
  <c r="AQ34" i="2"/>
  <c r="AQ33" i="2"/>
  <c r="AQ32" i="2"/>
  <c r="AQ31" i="2"/>
  <c r="AQ30" i="2"/>
  <c r="AQ29" i="2"/>
  <c r="AQ28" i="2"/>
  <c r="AQ27" i="2"/>
  <c r="AQ26" i="2"/>
  <c r="AQ25" i="2"/>
  <c r="AQ24" i="2"/>
  <c r="AO36" i="2"/>
  <c r="AO35" i="2"/>
  <c r="AO34" i="2"/>
  <c r="AO33" i="2"/>
  <c r="AO32" i="2"/>
  <c r="AO31" i="2"/>
  <c r="AO30" i="2"/>
  <c r="AO29" i="2"/>
  <c r="AO28" i="2"/>
  <c r="AO27" i="2"/>
  <c r="AO26" i="2"/>
  <c r="AO25" i="2"/>
  <c r="AO24" i="2"/>
  <c r="AM36" i="2"/>
  <c r="AM35" i="2"/>
  <c r="AM34" i="2"/>
  <c r="AM33" i="2"/>
  <c r="AM32" i="2"/>
  <c r="AM31" i="2"/>
  <c r="AM30" i="2"/>
  <c r="AM29" i="2"/>
  <c r="AM28" i="2"/>
  <c r="AM27" i="2"/>
  <c r="AM26" i="2"/>
  <c r="AM25" i="2"/>
  <c r="AM24" i="2"/>
  <c r="AJ36" i="2"/>
  <c r="AJ51" i="2" s="1"/>
  <c r="AJ35" i="2"/>
  <c r="AJ50" i="2" s="1"/>
  <c r="AJ34" i="2"/>
  <c r="AJ49" i="2" s="1"/>
  <c r="AJ33" i="2"/>
  <c r="AJ48" i="2" s="1"/>
  <c r="AJ32" i="2"/>
  <c r="AJ31" i="2"/>
  <c r="AJ46" i="2" s="1"/>
  <c r="AJ30" i="2"/>
  <c r="AJ45" i="2" s="1"/>
  <c r="AJ29" i="2"/>
  <c r="AJ44" i="2" s="1"/>
  <c r="AJ28" i="2"/>
  <c r="AJ43" i="2" s="1"/>
  <c r="AJ27" i="2"/>
  <c r="AJ42" i="2" s="1"/>
  <c r="AJ26" i="2"/>
  <c r="AJ41" i="2" s="1"/>
  <c r="AJ25" i="2"/>
  <c r="AJ40" i="2" s="1"/>
  <c r="AJ24" i="2"/>
  <c r="AI36" i="2"/>
  <c r="AI51" i="2" s="1"/>
  <c r="AI35" i="2"/>
  <c r="AI34" i="2"/>
  <c r="AI49" i="2" s="1"/>
  <c r="AI33" i="2"/>
  <c r="AI48" i="2" s="1"/>
  <c r="AI32" i="2"/>
  <c r="AI47" i="2" s="1"/>
  <c r="AI31" i="2"/>
  <c r="AI30" i="2"/>
  <c r="AI45" i="2" s="1"/>
  <c r="AI29" i="2"/>
  <c r="AI44" i="2" s="1"/>
  <c r="AI28" i="2"/>
  <c r="AI43" i="2" s="1"/>
  <c r="AI27" i="2"/>
  <c r="AI26" i="2"/>
  <c r="AI41" i="2" s="1"/>
  <c r="AI25" i="2"/>
  <c r="AI40" i="2" s="1"/>
  <c r="AI24" i="2"/>
  <c r="AI39" i="2" s="1"/>
  <c r="AG36" i="2"/>
  <c r="AG35" i="2"/>
  <c r="AG34" i="2"/>
  <c r="AG33" i="2"/>
  <c r="AG32" i="2"/>
  <c r="AG31" i="2"/>
  <c r="AG30" i="2"/>
  <c r="AG29" i="2"/>
  <c r="AG28" i="2"/>
  <c r="AG27" i="2"/>
  <c r="AG26" i="2"/>
  <c r="AG25" i="2"/>
  <c r="AG24" i="2"/>
  <c r="AG37" i="2" s="1"/>
  <c r="U3" i="1"/>
  <c r="R102" i="2" l="1"/>
  <c r="S101" i="2" a="1"/>
  <c r="S101" i="2" s="1"/>
  <c r="W97" i="2"/>
  <c r="S100" i="2" a="1"/>
  <c r="S100" i="2" s="1"/>
  <c r="A117" i="2"/>
  <c r="B116" i="2" a="1"/>
  <c r="B116" i="2" s="1"/>
  <c r="B115" i="2" a="1"/>
  <c r="B115" i="2" s="1"/>
  <c r="E99" i="2"/>
  <c r="C99" i="2"/>
  <c r="D99" i="2"/>
  <c r="F97" i="2"/>
  <c r="B101" i="2" a="1"/>
  <c r="B101" i="2" s="1"/>
  <c r="D101" i="2" s="1"/>
  <c r="A102" i="2"/>
  <c r="A103" i="2" s="1"/>
  <c r="A104" i="2" s="1"/>
  <c r="B100" i="2" a="1"/>
  <c r="B100" i="2" s="1"/>
  <c r="C100" i="2" s="1"/>
  <c r="R103" i="2" l="1"/>
  <c r="S102" i="2" a="1"/>
  <c r="S102" i="2" s="1"/>
  <c r="W98" i="2" a="1"/>
  <c r="W98" i="2" s="1"/>
  <c r="X97" i="2"/>
  <c r="A118" i="2"/>
  <c r="B117" i="2" a="1"/>
  <c r="B117" i="2" s="1"/>
  <c r="E101" i="2"/>
  <c r="C101" i="2"/>
  <c r="D100" i="2"/>
  <c r="E100" i="2"/>
  <c r="B102" i="2" a="1"/>
  <c r="B102" i="2" s="1"/>
  <c r="B103" i="2" a="1"/>
  <c r="B103" i="2" s="1"/>
  <c r="G97" i="2"/>
  <c r="F98" i="2" a="1"/>
  <c r="F98" i="2" s="1"/>
  <c r="A105" i="2"/>
  <c r="B104" i="2" a="1"/>
  <c r="B104" i="2" s="1"/>
  <c r="Y97" i="2" l="1"/>
  <c r="X98" i="2" a="1"/>
  <c r="X98" i="2" s="1"/>
  <c r="R104" i="2"/>
  <c r="S103" i="2" a="1"/>
  <c r="S103" i="2" s="1"/>
  <c r="B118" i="2" a="1"/>
  <c r="B118" i="2" s="1"/>
  <c r="A119" i="2"/>
  <c r="D103" i="2"/>
  <c r="C103" i="2"/>
  <c r="E103" i="2"/>
  <c r="D102" i="2"/>
  <c r="E102" i="2"/>
  <c r="C102" i="2"/>
  <c r="F102" i="2"/>
  <c r="F103" i="2"/>
  <c r="F99" i="2"/>
  <c r="F104" i="2"/>
  <c r="F100" i="2"/>
  <c r="F101" i="2"/>
  <c r="C104" i="2"/>
  <c r="D104" i="2"/>
  <c r="E104" i="2"/>
  <c r="H97" i="2"/>
  <c r="G98" i="2" a="1"/>
  <c r="G98" i="2" s="1"/>
  <c r="A106" i="2"/>
  <c r="B105" i="2" a="1"/>
  <c r="B105" i="2" s="1"/>
  <c r="R105" i="2" l="1"/>
  <c r="S104" i="2" a="1"/>
  <c r="S104" i="2" s="1"/>
  <c r="Y98" i="2" a="1"/>
  <c r="Y98" i="2" s="1"/>
  <c r="Z97" i="2"/>
  <c r="B119" i="2" a="1"/>
  <c r="B119" i="2" s="1"/>
  <c r="A120" i="2"/>
  <c r="G103" i="2"/>
  <c r="G99" i="2"/>
  <c r="G104" i="2"/>
  <c r="G100" i="2"/>
  <c r="G105" i="2"/>
  <c r="G101" i="2"/>
  <c r="G102" i="2"/>
  <c r="C105" i="2"/>
  <c r="E105" i="2"/>
  <c r="D105" i="2"/>
  <c r="F105" i="2"/>
  <c r="I97" i="2"/>
  <c r="H98" i="2" a="1"/>
  <c r="H98" i="2" s="1"/>
  <c r="A107" i="2"/>
  <c r="B106" i="2" a="1"/>
  <c r="B106" i="2" s="1"/>
  <c r="G106" i="2" s="1"/>
  <c r="Z98" i="2" l="1" a="1"/>
  <c r="Z98" i="2" s="1"/>
  <c r="AA97" i="2"/>
  <c r="S105" i="2" a="1"/>
  <c r="S105" i="2" s="1"/>
  <c r="R106" i="2"/>
  <c r="B120" i="2" a="1"/>
  <c r="B120" i="2" s="1"/>
  <c r="A121" i="2"/>
  <c r="H103" i="2"/>
  <c r="H99" i="2"/>
  <c r="H101" i="2"/>
  <c r="H104" i="2"/>
  <c r="H100" i="2"/>
  <c r="H105" i="2"/>
  <c r="H106" i="2"/>
  <c r="H102" i="2"/>
  <c r="E106" i="2"/>
  <c r="D106" i="2"/>
  <c r="C106" i="2"/>
  <c r="F106" i="2"/>
  <c r="I98" i="2" a="1"/>
  <c r="I98" i="2" s="1"/>
  <c r="J97" i="2"/>
  <c r="A108" i="2"/>
  <c r="B107" i="2" a="1"/>
  <c r="B107" i="2" s="1"/>
  <c r="R107" i="2" l="1"/>
  <c r="S106" i="2" a="1"/>
  <c r="S106" i="2" s="1"/>
  <c r="AA98" i="2" a="1"/>
  <c r="AA98" i="2" s="1"/>
  <c r="AB97" i="2"/>
  <c r="B121" i="2" a="1"/>
  <c r="B121" i="2" s="1"/>
  <c r="A122" i="2"/>
  <c r="D107" i="2"/>
  <c r="C107" i="2"/>
  <c r="E107" i="2"/>
  <c r="F107" i="2"/>
  <c r="G107" i="2"/>
  <c r="I104" i="2"/>
  <c r="I100" i="2"/>
  <c r="I105" i="2"/>
  <c r="I101" i="2"/>
  <c r="I106" i="2"/>
  <c r="I102" i="2"/>
  <c r="I107" i="2"/>
  <c r="I99" i="2"/>
  <c r="I103" i="2"/>
  <c r="H107" i="2"/>
  <c r="K97" i="2"/>
  <c r="J98" i="2" a="1"/>
  <c r="J98" i="2" s="1"/>
  <c r="A109" i="2"/>
  <c r="B108" i="2" a="1"/>
  <c r="B108" i="2" s="1"/>
  <c r="I108" i="2" s="1"/>
  <c r="AC97" i="2" l="1"/>
  <c r="AB98" i="2" a="1"/>
  <c r="AB98" i="2" s="1"/>
  <c r="R108" i="2"/>
  <c r="S107" i="2" a="1"/>
  <c r="S107" i="2" s="1"/>
  <c r="B122" i="2" a="1"/>
  <c r="B122" i="2" s="1"/>
  <c r="A123" i="2"/>
  <c r="C108" i="2"/>
  <c r="E108" i="2"/>
  <c r="D108" i="2"/>
  <c r="F108" i="2"/>
  <c r="G108" i="2"/>
  <c r="H108" i="2"/>
  <c r="J108" i="2"/>
  <c r="J104" i="2"/>
  <c r="J100" i="2"/>
  <c r="J106" i="2"/>
  <c r="J105" i="2"/>
  <c r="J101" i="2"/>
  <c r="J102" i="2"/>
  <c r="J107" i="2"/>
  <c r="J103" i="2"/>
  <c r="J99" i="2"/>
  <c r="L97" i="2"/>
  <c r="K98" i="2" a="1"/>
  <c r="K98" i="2" s="1"/>
  <c r="B109" i="2" a="1"/>
  <c r="B109" i="2" s="1"/>
  <c r="A110" i="2"/>
  <c r="R109" i="2" l="1"/>
  <c r="S108" i="2" a="1"/>
  <c r="S108" i="2" s="1"/>
  <c r="AC98" i="2" a="1"/>
  <c r="AC98" i="2" s="1"/>
  <c r="AD97" i="2"/>
  <c r="A124" i="2"/>
  <c r="B123" i="2" a="1"/>
  <c r="B123" i="2" s="1"/>
  <c r="C109" i="2"/>
  <c r="E109" i="2"/>
  <c r="D109" i="2"/>
  <c r="F109" i="2"/>
  <c r="G109" i="2"/>
  <c r="H109" i="2"/>
  <c r="I109" i="2"/>
  <c r="K109" i="2"/>
  <c r="K105" i="2"/>
  <c r="K101" i="2"/>
  <c r="K106" i="2"/>
  <c r="K102" i="2"/>
  <c r="K107" i="2"/>
  <c r="K103" i="2"/>
  <c r="K99" i="2"/>
  <c r="K108" i="2"/>
  <c r="K100" i="2"/>
  <c r="K104" i="2"/>
  <c r="J109" i="2"/>
  <c r="M97" i="2"/>
  <c r="L98" i="2" a="1"/>
  <c r="L98" i="2" s="1"/>
  <c r="A111" i="2"/>
  <c r="B110" i="2" a="1"/>
  <c r="B110" i="2" s="1"/>
  <c r="K110" i="2" s="1"/>
  <c r="AD98" i="2" l="1" a="1"/>
  <c r="AD98" i="2" s="1"/>
  <c r="AE97" i="2"/>
  <c r="R110" i="2"/>
  <c r="S109" i="2" a="1"/>
  <c r="S109" i="2" s="1"/>
  <c r="A125" i="2"/>
  <c r="B124" i="2" a="1"/>
  <c r="B124" i="2" s="1"/>
  <c r="L109" i="2"/>
  <c r="L105" i="2"/>
  <c r="L101" i="2"/>
  <c r="L103" i="2"/>
  <c r="L110" i="2"/>
  <c r="L106" i="2"/>
  <c r="L102" i="2"/>
  <c r="L107" i="2"/>
  <c r="L99" i="2"/>
  <c r="L108" i="2"/>
  <c r="L104" i="2"/>
  <c r="L100" i="2"/>
  <c r="C110" i="2"/>
  <c r="E110" i="2"/>
  <c r="D110" i="2"/>
  <c r="F110" i="2"/>
  <c r="G110" i="2"/>
  <c r="H110" i="2"/>
  <c r="I110" i="2"/>
  <c r="J110" i="2"/>
  <c r="M98" i="2" a="1"/>
  <c r="M98" i="2" s="1"/>
  <c r="N97" i="2"/>
  <c r="B111" i="2" a="1"/>
  <c r="B111" i="2" s="1"/>
  <c r="AE98" i="2" l="1" a="1"/>
  <c r="AE98" i="2" s="1"/>
  <c r="AF97" i="2"/>
  <c r="R111" i="2"/>
  <c r="S111" i="2" s="1" a="1"/>
  <c r="S111" i="2" s="1"/>
  <c r="S110" i="2" a="1"/>
  <c r="S110" i="2" s="1"/>
  <c r="A126" i="2"/>
  <c r="B126" i="2" s="1" a="1"/>
  <c r="B126" i="2" s="1"/>
  <c r="B125" i="2" a="1"/>
  <c r="B125" i="2" s="1"/>
  <c r="D111" i="2"/>
  <c r="E111" i="2"/>
  <c r="C111" i="2"/>
  <c r="F111" i="2"/>
  <c r="G111" i="2"/>
  <c r="H111" i="2"/>
  <c r="I111" i="2"/>
  <c r="J111" i="2"/>
  <c r="K111" i="2"/>
  <c r="M110" i="2"/>
  <c r="M106" i="2"/>
  <c r="M102" i="2"/>
  <c r="M111" i="2"/>
  <c r="M107" i="2"/>
  <c r="M103" i="2"/>
  <c r="M99" i="2"/>
  <c r="M108" i="2"/>
  <c r="M104" i="2"/>
  <c r="M100" i="2"/>
  <c r="M109" i="2"/>
  <c r="M105" i="2"/>
  <c r="M101" i="2"/>
  <c r="L111" i="2"/>
  <c r="O97" i="2"/>
  <c r="N98" i="2" a="1"/>
  <c r="N98" i="2" s="1"/>
  <c r="AG97" i="2" l="1"/>
  <c r="AG98" i="2" s="1" a="1"/>
  <c r="AG98" i="2" s="1"/>
  <c r="AF98" i="2" a="1"/>
  <c r="AF98" i="2" s="1"/>
  <c r="N110" i="2"/>
  <c r="N106" i="2"/>
  <c r="N102" i="2"/>
  <c r="N108" i="2"/>
  <c r="N100" i="2"/>
  <c r="N104" i="2"/>
  <c r="N111" i="2"/>
  <c r="N107" i="2"/>
  <c r="N103" i="2"/>
  <c r="N99" i="2"/>
  <c r="N109" i="2"/>
  <c r="N105" i="2"/>
  <c r="N101" i="2"/>
  <c r="P97" i="2"/>
  <c r="O98" i="2" a="1"/>
  <c r="O98" i="2" s="1"/>
  <c r="O111" i="2" l="1"/>
  <c r="O107" i="2"/>
  <c r="O103" i="2"/>
  <c r="O99" i="2"/>
  <c r="O108" i="2"/>
  <c r="O104" i="2"/>
  <c r="O100" i="2"/>
  <c r="O109" i="2"/>
  <c r="O105" i="2"/>
  <c r="O101" i="2"/>
  <c r="O110" i="2"/>
  <c r="O106" i="2"/>
  <c r="O102" i="2"/>
  <c r="P98" i="2" a="1"/>
  <c r="P98" i="2" s="1"/>
  <c r="P111" i="2" l="1"/>
  <c r="P107" i="2"/>
  <c r="P103" i="2"/>
  <c r="P99" i="2"/>
  <c r="P105" i="2"/>
  <c r="P108" i="2"/>
  <c r="P104" i="2"/>
  <c r="P100" i="2"/>
  <c r="P109" i="2"/>
  <c r="P101" i="2"/>
  <c r="P110" i="2"/>
  <c r="P106" i="2"/>
  <c r="P10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<sst xmlns="http://schemas.openxmlformats.org/spreadsheetml/2006/main" count="476" uniqueCount="95">
  <si>
    <t>Income</t>
  </si>
  <si>
    <t>Price of Good 1</t>
  </si>
  <si>
    <t>Price of Good 2</t>
  </si>
  <si>
    <t>Price of Good 3</t>
  </si>
  <si>
    <t>Price of Good 4</t>
  </si>
  <si>
    <t>Price of Good 5</t>
  </si>
  <si>
    <t>Price of Good 6</t>
  </si>
  <si>
    <t>Price of Good 8</t>
  </si>
  <si>
    <t>Price of Good 9</t>
  </si>
  <si>
    <t>Price of Good 10</t>
  </si>
  <si>
    <t>Price of Good 11</t>
  </si>
  <si>
    <t>Price of Good 12</t>
  </si>
  <si>
    <t>Price of Good 7.1</t>
  </si>
  <si>
    <t>Price of Good 7 Other</t>
  </si>
  <si>
    <t>Lasso</t>
  </si>
  <si>
    <t>Good 1</t>
  </si>
  <si>
    <t>Good 2</t>
  </si>
  <si>
    <t>Good 3</t>
  </si>
  <si>
    <t>Good 4</t>
  </si>
  <si>
    <t>Good 5</t>
  </si>
  <si>
    <t>Good 6</t>
  </si>
  <si>
    <t>Good 8</t>
  </si>
  <si>
    <t>Good 9</t>
  </si>
  <si>
    <t>Good 10</t>
  </si>
  <si>
    <t>Good 11</t>
  </si>
  <si>
    <t>Good 12</t>
  </si>
  <si>
    <t>Good 7.1</t>
  </si>
  <si>
    <t>Good 7_Other</t>
  </si>
  <si>
    <t>Ridge</t>
  </si>
  <si>
    <t>NA</t>
  </si>
  <si>
    <t>anova_pr_1</t>
  </si>
  <si>
    <t>anova_pr_2</t>
  </si>
  <si>
    <t>anova_pr_3</t>
  </si>
  <si>
    <t>anova_pr_4</t>
  </si>
  <si>
    <t>anova_pr_5</t>
  </si>
  <si>
    <t>Anova</t>
  </si>
  <si>
    <t>coef_1</t>
  </si>
  <si>
    <t>coef_1_pr</t>
  </si>
  <si>
    <t>model_r2</t>
  </si>
  <si>
    <t>model_ad_r2</t>
  </si>
  <si>
    <t>Linear Income - Zero Int</t>
  </si>
  <si>
    <t xml:space="preserve">Linear Income </t>
  </si>
  <si>
    <t>int</t>
  </si>
  <si>
    <t>int_pr</t>
  </si>
  <si>
    <t>Linear Price</t>
  </si>
  <si>
    <t>Log Income</t>
  </si>
  <si>
    <t>Double Regressions</t>
  </si>
  <si>
    <t>Single Regressions</t>
  </si>
  <si>
    <t>coef_2</t>
  </si>
  <si>
    <t>coef_2_pr</t>
  </si>
  <si>
    <t>Linear Income  and Price</t>
  </si>
  <si>
    <t>coef 1: Income</t>
  </si>
  <si>
    <t>coef 2: Price</t>
  </si>
  <si>
    <t>Log Income  and Price</t>
  </si>
  <si>
    <t>Null</t>
  </si>
  <si>
    <t>Income Linear</t>
  </si>
  <si>
    <t>Income Linear + Zero</t>
  </si>
  <si>
    <t>Test</t>
  </si>
  <si>
    <t>Income + Price Linear</t>
  </si>
  <si>
    <t>Income Log</t>
  </si>
  <si>
    <t>Income + Price Log</t>
  </si>
  <si>
    <t>Commodity 1</t>
  </si>
  <si>
    <t>Commodity 2</t>
  </si>
  <si>
    <t>Commodity 3</t>
  </si>
  <si>
    <t>Commodity 4</t>
  </si>
  <si>
    <t>Commodity 5</t>
  </si>
  <si>
    <t>Commodity 6</t>
  </si>
  <si>
    <t>Commodity 8</t>
  </si>
  <si>
    <t>Commodity 9</t>
  </si>
  <si>
    <t>Commodity 10</t>
  </si>
  <si>
    <t>Commodity 11</t>
  </si>
  <si>
    <t>Commodity 12</t>
  </si>
  <si>
    <t>Commodity 7.1</t>
  </si>
  <si>
    <t>Commodity 7 - Other</t>
  </si>
  <si>
    <t>Pr(&gt;|t|)</t>
  </si>
  <si>
    <t>Pr(&gt;F)</t>
  </si>
  <si>
    <t>Fixed Effect</t>
  </si>
  <si>
    <t>Price vs Spend</t>
  </si>
  <si>
    <t>Rounded</t>
  </si>
  <si>
    <t xml:space="preserve">Income </t>
  </si>
  <si>
    <t>Price 1</t>
  </si>
  <si>
    <t>Price 2</t>
  </si>
  <si>
    <t>Price 3</t>
  </si>
  <si>
    <t>Price 4</t>
  </si>
  <si>
    <t>Price 5</t>
  </si>
  <si>
    <t>Price 6</t>
  </si>
  <si>
    <t>Price 8</t>
  </si>
  <si>
    <t>Price 9</t>
  </si>
  <si>
    <t>Price 10</t>
  </si>
  <si>
    <t>Price 11</t>
  </si>
  <si>
    <t>Price 12</t>
  </si>
  <si>
    <t>Price 7.1</t>
  </si>
  <si>
    <t>Price 7 Other</t>
  </si>
  <si>
    <t>LASSO</t>
  </si>
  <si>
    <t>Commodity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</si>
</sst>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9" fillId="33" borderId="0" xfId="0" applyFont="1" applyFill="1"/>
    <xf numFmtId="164" fontId="19" fillId="33" borderId="0" xfId="0" applyNumberFormat="1" applyFont="1" applyFill="1"/>
    <xf numFmtId="0" fontId="19" fillId="33" borderId="10" xfId="0" applyFont="1" applyFill="1" applyBorder="1"/>
    <xf numFmtId="0" fontId="19" fillId="33" borderId="11" xfId="0" applyFont="1" applyFill="1" applyBorder="1"/>
    <xf numFmtId="164" fontId="19" fillId="33" borderId="11" xfId="0" applyNumberFormat="1" applyFont="1" applyFill="1" applyBorder="1"/>
    <xf numFmtId="2" fontId="19" fillId="33" borderId="0" xfId="0" applyNumberFormat="1" applyFont="1" applyFill="1"/>
    <xf numFmtId="2" fontId="19" fillId="33" borderId="11" xfId="0" applyNumberFormat="1" applyFont="1" applyFill="1" applyBorder="1"/>
    <xf numFmtId="0" fontId="19" fillId="34" borderId="0" xfId="0" applyFont="1" applyFill="1"/>
    <xf numFmtId="0" fontId="20" fillId="34" borderId="0" xfId="0" applyFont="1" applyFill="1"/>
    <xf numFmtId="0" fontId="19" fillId="35" borderId="0" xfId="0" applyFont="1" applyFill="1"/>
    <xf numFmtId="0" fontId="20" fillId="35" borderId="0" xfId="0" applyFont="1" applyFill="1"/>
    <xf numFmtId="0" fontId="19" fillId="33" borderId="0" xfId="0" applyFont="1" applyFill="1" applyAlignment="1">
      <alignment horizontal="right"/>
    </xf>
    <xf numFmtId="0" fontId="19" fillId="33" borderId="12" xfId="0" applyFont="1" applyFill="1" applyBorder="1"/>
    <xf numFmtId="0" fontId="19" fillId="33" borderId="13" xfId="0" applyFont="1" applyFill="1" applyBorder="1"/>
    <xf numFmtId="0" fontId="19" fillId="33" borderId="0" xfId="0" applyFont="1" applyFill="1" applyBorder="1"/>
    <xf numFmtId="0" fontId="19" fillId="33" borderId="14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33"/>
  <sheetViews>
    <sheetView tabSelected="1" workbookViewId="0">
      <selection activeCell="N13" sqref="N13"/>
    </sheetView>
  </sheetViews>
  <sheetFormatPr defaultRowHeight="14.25" x14ac:dyDescent="0.2"/>
  <cols>
    <col min="1" max="1" width="9.140625" style="1"/>
    <col min="2" max="2" width="20.140625" style="1" bestFit="1" customWidth="1"/>
    <col min="3" max="9" width="9.140625" style="1"/>
    <col min="10" max="10" width="13.42578125" style="1" bestFit="1" customWidth="1"/>
    <col min="11" max="16384" width="9.140625" style="1"/>
  </cols>
  <sheetData>
    <row r="2" spans="2:21" x14ac:dyDescent="0.2"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26</v>
      </c>
      <c r="J2" s="3" t="s">
        <v>27</v>
      </c>
      <c r="K2" s="3" t="s">
        <v>21</v>
      </c>
      <c r="L2" s="3" t="s">
        <v>22</v>
      </c>
      <c r="M2" s="3" t="s">
        <v>23</v>
      </c>
      <c r="N2" s="3" t="s">
        <v>24</v>
      </c>
      <c r="O2" s="3" t="s">
        <v>25</v>
      </c>
    </row>
    <row r="3" spans="2:21" x14ac:dyDescent="0.2">
      <c r="B3" s="4" t="s">
        <v>0</v>
      </c>
      <c r="C3" s="5">
        <v>39.285677888040802</v>
      </c>
      <c r="D3" s="5">
        <v>1.85073537420012</v>
      </c>
      <c r="E3" s="5">
        <v>31.112390641154001</v>
      </c>
      <c r="F3" s="5">
        <v>30.446971915716599</v>
      </c>
      <c r="G3" s="5">
        <v>-1.1925911455045699</v>
      </c>
      <c r="H3" s="5">
        <v>-3.2120630044924301</v>
      </c>
      <c r="I3" s="5">
        <v>6.6473544909154096</v>
      </c>
      <c r="J3" s="5">
        <v>-1.0973569526865801</v>
      </c>
      <c r="K3" s="5">
        <v>-29.048353332411502</v>
      </c>
      <c r="L3" s="5">
        <v>9.9426378731575102</v>
      </c>
      <c r="M3" s="5">
        <v>-308.771948288592</v>
      </c>
      <c r="N3" s="5">
        <v>34.607230252554899</v>
      </c>
      <c r="O3" s="5">
        <v>5.1136209153349999</v>
      </c>
      <c r="U3" s="1" t="str">
        <f>RIGHT(Q3,6)</f>
        <v/>
      </c>
    </row>
    <row r="4" spans="2:21" x14ac:dyDescent="0.2">
      <c r="B4" s="1" t="s">
        <v>1</v>
      </c>
      <c r="C4" s="2">
        <v>7.8405162754498103E-2</v>
      </c>
      <c r="D4" s="2">
        <v>1.5643611765458899E-2</v>
      </c>
      <c r="E4" s="2">
        <v>6.2173547846085399E-2</v>
      </c>
      <c r="F4" s="2">
        <v>5.8635983374744897E-2</v>
      </c>
      <c r="G4" s="2">
        <v>8.4385625481294094E-2</v>
      </c>
      <c r="H4" s="2">
        <v>1.37325952332325E-2</v>
      </c>
      <c r="I4" s="2">
        <v>7.5591571198841898E-2</v>
      </c>
      <c r="J4" s="2">
        <v>0.13429275420762199</v>
      </c>
      <c r="K4" s="2">
        <v>2.2294575114007498E-2</v>
      </c>
      <c r="L4" s="2">
        <v>0.17885629006839501</v>
      </c>
      <c r="M4" s="2">
        <v>4.3874011754379501E-2</v>
      </c>
      <c r="N4" s="2">
        <v>0.12865796824567199</v>
      </c>
      <c r="O4" s="2">
        <v>9.9937425022901094E-2</v>
      </c>
    </row>
    <row r="5" spans="2:21" x14ac:dyDescent="0.2">
      <c r="B5" s="1" t="s">
        <v>2</v>
      </c>
      <c r="C5" s="2">
        <v>0.194689700886369</v>
      </c>
      <c r="D5" s="2">
        <v>1.9270660538063498E-2</v>
      </c>
      <c r="E5" s="2">
        <v>-1.54467211641312E-2</v>
      </c>
      <c r="F5" s="2">
        <v>0.67025484786663903</v>
      </c>
      <c r="G5" s="2">
        <v>-7.5960678575676703E-3</v>
      </c>
      <c r="H5" s="2">
        <v>3.6402593150780902E-3</v>
      </c>
      <c r="I5" s="2">
        <v>0</v>
      </c>
      <c r="J5" s="2">
        <v>0</v>
      </c>
      <c r="K5" s="2">
        <v>0</v>
      </c>
      <c r="L5" s="2">
        <v>-3.6636683484980101E-2</v>
      </c>
      <c r="M5" s="2">
        <v>0.56730227778848696</v>
      </c>
      <c r="N5" s="2">
        <v>-0.88881070023199804</v>
      </c>
      <c r="O5" s="2">
        <v>0</v>
      </c>
    </row>
    <row r="6" spans="2:21" x14ac:dyDescent="0.2">
      <c r="B6" s="1" t="s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0.190511373590186</v>
      </c>
      <c r="N6" s="2">
        <v>-4.3340996293592801E-3</v>
      </c>
      <c r="O6" s="2">
        <v>0</v>
      </c>
    </row>
    <row r="7" spans="2:21" x14ac:dyDescent="0.2">
      <c r="B7" s="1" t="s">
        <v>4</v>
      </c>
      <c r="C7" s="2">
        <v>-3.5105793852563898E-2</v>
      </c>
      <c r="D7" s="2">
        <v>-2.6715100411432099E-2</v>
      </c>
      <c r="E7" s="2">
        <v>-5.3224154339453503E-2</v>
      </c>
      <c r="F7" s="2">
        <v>-0.173912088226159</v>
      </c>
      <c r="G7" s="2">
        <v>0.13715811321815599</v>
      </c>
      <c r="H7" s="2">
        <v>0</v>
      </c>
      <c r="I7" s="2">
        <v>1.1265947061477</v>
      </c>
      <c r="J7" s="2">
        <v>0</v>
      </c>
      <c r="K7" s="2">
        <v>3.2965596138507199E-2</v>
      </c>
      <c r="L7" s="2">
        <v>0.20348779194142999</v>
      </c>
      <c r="M7" s="2">
        <v>5.8643339146143898E-2</v>
      </c>
      <c r="N7" s="2">
        <v>-0.32537239797879602</v>
      </c>
      <c r="O7" s="2">
        <v>0</v>
      </c>
    </row>
    <row r="8" spans="2:21" x14ac:dyDescent="0.2">
      <c r="B8" s="1" t="s">
        <v>5</v>
      </c>
      <c r="C8" s="2">
        <v>0</v>
      </c>
      <c r="D8" s="2">
        <v>0</v>
      </c>
      <c r="E8" s="2">
        <v>-3.6384861545132E-2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1.36244675610776</v>
      </c>
      <c r="N8" s="2">
        <v>-7.1394683604179596E-2</v>
      </c>
      <c r="O8" s="2">
        <v>0</v>
      </c>
    </row>
    <row r="9" spans="2:21" x14ac:dyDescent="0.2">
      <c r="B9" s="1" t="s">
        <v>6</v>
      </c>
      <c r="C9" s="2">
        <v>0</v>
      </c>
      <c r="D9" s="2">
        <v>0</v>
      </c>
      <c r="E9" s="2">
        <v>0</v>
      </c>
      <c r="F9" s="2">
        <v>0</v>
      </c>
      <c r="G9" s="2">
        <v>-0.10991774552232</v>
      </c>
      <c r="H9" s="2">
        <v>0</v>
      </c>
      <c r="I9" s="2">
        <v>-0.36135611449752902</v>
      </c>
      <c r="J9" s="2">
        <v>0</v>
      </c>
      <c r="K9" s="2">
        <v>0</v>
      </c>
      <c r="L9" s="2">
        <v>0</v>
      </c>
      <c r="M9" s="2">
        <v>-2.6668875486252501</v>
      </c>
      <c r="N9" s="2">
        <v>1.0710196872828599</v>
      </c>
      <c r="O9" s="2">
        <v>0</v>
      </c>
    </row>
    <row r="10" spans="2:21" x14ac:dyDescent="0.2">
      <c r="B10" s="1" t="s">
        <v>12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-4.3805611658675199E-2</v>
      </c>
      <c r="K10" s="2">
        <v>0</v>
      </c>
      <c r="L10" s="2">
        <v>0</v>
      </c>
      <c r="M10" s="2">
        <v>0</v>
      </c>
      <c r="N10" s="2">
        <v>-0.22449528490414</v>
      </c>
      <c r="O10" s="2">
        <v>0</v>
      </c>
    </row>
    <row r="11" spans="2:21" x14ac:dyDescent="0.2">
      <c r="B11" s="1" t="s">
        <v>13</v>
      </c>
      <c r="C11" s="2">
        <v>0</v>
      </c>
      <c r="D11" s="2">
        <v>6.61942367815858E-2</v>
      </c>
      <c r="E11" s="2">
        <v>0</v>
      </c>
      <c r="F11" s="2">
        <v>-0.269863208378333</v>
      </c>
      <c r="G11" s="2">
        <v>0</v>
      </c>
      <c r="H11" s="2">
        <v>0</v>
      </c>
      <c r="I11" s="2">
        <v>-0.98283479900061399</v>
      </c>
      <c r="J11" s="2">
        <v>0</v>
      </c>
      <c r="K11" s="2">
        <v>0</v>
      </c>
      <c r="L11" s="2">
        <v>-0.13789695995024001</v>
      </c>
      <c r="M11" s="2">
        <v>2.5601545222626099</v>
      </c>
      <c r="N11" s="2">
        <v>-1.29204016881114</v>
      </c>
      <c r="O11" s="2">
        <v>0</v>
      </c>
    </row>
    <row r="12" spans="2:21" x14ac:dyDescent="0.2">
      <c r="B12" s="1" t="s">
        <v>7</v>
      </c>
      <c r="C12" s="2">
        <v>0</v>
      </c>
      <c r="D12" s="2">
        <v>0</v>
      </c>
      <c r="E12" s="2">
        <v>0</v>
      </c>
      <c r="F12" s="2">
        <v>0</v>
      </c>
      <c r="G12" s="2">
        <v>-0.14039589100493999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-2.15859191117252</v>
      </c>
      <c r="N12" s="2">
        <v>0.46796659656130901</v>
      </c>
      <c r="O12" s="2">
        <v>0</v>
      </c>
    </row>
    <row r="13" spans="2:21" x14ac:dyDescent="0.2">
      <c r="B13" s="1" t="s">
        <v>8</v>
      </c>
      <c r="C13" s="2">
        <v>-5.7185527598004E-2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2.0400624100180901E-2</v>
      </c>
      <c r="L13" s="2">
        <v>0</v>
      </c>
      <c r="M13" s="2">
        <v>3.4825030003106399</v>
      </c>
      <c r="N13" s="2">
        <v>-0.76683827769261304</v>
      </c>
      <c r="O13" s="2">
        <v>0</v>
      </c>
    </row>
    <row r="14" spans="2:21" x14ac:dyDescent="0.2">
      <c r="B14" s="1" t="s">
        <v>9</v>
      </c>
      <c r="C14" s="2">
        <v>-0.25067102535528502</v>
      </c>
      <c r="D14" s="2">
        <v>-6.1083783463427204E-3</v>
      </c>
      <c r="E14" s="2">
        <v>-0.247831073882431</v>
      </c>
      <c r="F14" s="2">
        <v>-0.12521818225437001</v>
      </c>
      <c r="G14" s="2">
        <v>0</v>
      </c>
      <c r="H14" s="2">
        <v>0</v>
      </c>
      <c r="I14" s="2">
        <v>0.69862464440320704</v>
      </c>
      <c r="J14" s="2">
        <v>-2.64908900035902E-3</v>
      </c>
      <c r="K14" s="2">
        <v>0.28363080497751703</v>
      </c>
      <c r="L14" s="2">
        <v>-0.24865283686269701</v>
      </c>
      <c r="M14" s="2">
        <v>0.81482906137419198</v>
      </c>
      <c r="N14" s="2">
        <v>0.77386478416422499</v>
      </c>
      <c r="O14" s="2">
        <v>-6.8435783737981704E-2</v>
      </c>
    </row>
    <row r="15" spans="2:21" x14ac:dyDescent="0.2">
      <c r="B15" s="1" t="s">
        <v>10</v>
      </c>
      <c r="C15" s="2">
        <v>-4.7535493025757797E-2</v>
      </c>
      <c r="D15" s="2">
        <v>-2.9422843508013202E-2</v>
      </c>
      <c r="E15" s="2">
        <v>0</v>
      </c>
      <c r="F15" s="2">
        <v>0</v>
      </c>
      <c r="G15" s="2">
        <v>0.11049983584742901</v>
      </c>
      <c r="H15" s="2">
        <v>0</v>
      </c>
      <c r="I15" s="2">
        <v>1.68461618793453E-2</v>
      </c>
      <c r="J15" s="2">
        <v>-5.3911525268944403E-2</v>
      </c>
      <c r="K15" s="2">
        <v>0</v>
      </c>
      <c r="L15" s="2">
        <v>0</v>
      </c>
      <c r="M15" s="2">
        <v>-1.06693201009017</v>
      </c>
      <c r="N15" s="2">
        <v>8.3181653092293997E-3</v>
      </c>
      <c r="O15" s="2">
        <v>-3.2542845595279299E-2</v>
      </c>
    </row>
    <row r="16" spans="2:21" x14ac:dyDescent="0.2">
      <c r="B16" s="1" t="s">
        <v>11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0.65355316149436204</v>
      </c>
      <c r="N16" s="2">
        <v>6.0449253679847902E-2</v>
      </c>
      <c r="O16" s="2">
        <v>0</v>
      </c>
    </row>
    <row r="19" spans="2:15" x14ac:dyDescent="0.2">
      <c r="B19" s="3" t="s">
        <v>28</v>
      </c>
      <c r="C19" s="3" t="s">
        <v>15</v>
      </c>
      <c r="D19" s="3" t="s">
        <v>16</v>
      </c>
      <c r="E19" s="3" t="s">
        <v>17</v>
      </c>
      <c r="F19" s="3" t="s">
        <v>18</v>
      </c>
      <c r="G19" s="3" t="s">
        <v>19</v>
      </c>
      <c r="H19" s="3" t="s">
        <v>20</v>
      </c>
      <c r="I19" s="3" t="s">
        <v>26</v>
      </c>
      <c r="J19" s="3" t="s">
        <v>27</v>
      </c>
      <c r="K19" s="3" t="s">
        <v>21</v>
      </c>
      <c r="L19" s="3" t="s">
        <v>22</v>
      </c>
      <c r="M19" s="3" t="s">
        <v>23</v>
      </c>
      <c r="N19" s="3" t="s">
        <v>24</v>
      </c>
      <c r="O19" s="3" t="s">
        <v>25</v>
      </c>
    </row>
    <row r="20" spans="2:15" x14ac:dyDescent="0.2">
      <c r="B20" s="4" t="s">
        <v>0</v>
      </c>
      <c r="C20" s="7">
        <v>23.241885564962001</v>
      </c>
      <c r="D20" s="7">
        <v>6.0389156170735498</v>
      </c>
      <c r="E20" s="7">
        <v>-1.3626900061193901</v>
      </c>
      <c r="F20" s="7">
        <v>5.1570014811063096</v>
      </c>
      <c r="G20" s="7">
        <v>-0.19300302981557099</v>
      </c>
      <c r="H20" s="7">
        <v>0.72180260382116401</v>
      </c>
      <c r="I20" s="7">
        <v>-7.3702309424580701</v>
      </c>
      <c r="J20" s="7">
        <v>-5.2560657833926996</v>
      </c>
      <c r="K20" s="7">
        <v>-17.6810218022644</v>
      </c>
      <c r="L20" s="7">
        <v>-4.8589386878391103</v>
      </c>
      <c r="M20" s="7">
        <v>-66.103576054531302</v>
      </c>
      <c r="N20" s="7">
        <v>-7.5940787797614</v>
      </c>
      <c r="O20" s="7">
        <v>-0.58992131115706303</v>
      </c>
    </row>
    <row r="21" spans="2:15" x14ac:dyDescent="0.2">
      <c r="B21" s="1" t="s">
        <v>1</v>
      </c>
      <c r="C21" s="6">
        <v>7.0290830324704304E-2</v>
      </c>
      <c r="D21" s="6">
        <v>1.40729968739375E-2</v>
      </c>
      <c r="E21" s="6">
        <v>5.5628598295210101E-2</v>
      </c>
      <c r="F21" s="6">
        <v>5.3194545872212798E-2</v>
      </c>
      <c r="G21" s="6">
        <v>7.6492245151917507E-2</v>
      </c>
      <c r="H21" s="6">
        <v>1.28270130737846E-2</v>
      </c>
      <c r="I21" s="6">
        <v>6.8409096827106997E-2</v>
      </c>
      <c r="J21" s="6">
        <v>0.121172575725079</v>
      </c>
      <c r="K21" s="6">
        <v>2.04261307045785E-2</v>
      </c>
      <c r="L21" s="6">
        <v>0.16105216300181399</v>
      </c>
      <c r="M21" s="6">
        <v>3.9145552991816303E-2</v>
      </c>
      <c r="N21" s="6">
        <v>0.115509070150457</v>
      </c>
      <c r="O21" s="6">
        <v>9.0179738973479001E-2</v>
      </c>
    </row>
    <row r="22" spans="2:15" x14ac:dyDescent="0.2">
      <c r="B22" s="1" t="s">
        <v>2</v>
      </c>
      <c r="C22" s="6">
        <v>0</v>
      </c>
      <c r="D22" s="6">
        <v>0</v>
      </c>
      <c r="E22" s="6">
        <v>0</v>
      </c>
      <c r="F22" s="6">
        <v>0.36590744561813499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</row>
    <row r="23" spans="2:15" x14ac:dyDescent="0.2">
      <c r="B23" s="1" t="s">
        <v>3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</row>
    <row r="24" spans="2:15" x14ac:dyDescent="0.2">
      <c r="B24" s="1" t="s">
        <v>4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</row>
    <row r="25" spans="2:15" x14ac:dyDescent="0.2">
      <c r="B25" s="1" t="s">
        <v>5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</row>
    <row r="26" spans="2:15" x14ac:dyDescent="0.2">
      <c r="B26" s="1" t="s">
        <v>6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</row>
    <row r="27" spans="2:15" x14ac:dyDescent="0.2">
      <c r="B27" s="1" t="s">
        <v>12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2.1090798357468799E-3</v>
      </c>
      <c r="L27" s="6">
        <v>0</v>
      </c>
      <c r="M27" s="6">
        <v>0</v>
      </c>
      <c r="N27" s="6">
        <v>0</v>
      </c>
      <c r="O27" s="6">
        <v>0</v>
      </c>
    </row>
    <row r="28" spans="2:15" x14ac:dyDescent="0.2">
      <c r="B28" s="1" t="s">
        <v>13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0.32297949060214498</v>
      </c>
      <c r="N28" s="6">
        <v>0</v>
      </c>
      <c r="O28" s="6">
        <v>0</v>
      </c>
    </row>
    <row r="29" spans="2:15" x14ac:dyDescent="0.2">
      <c r="B29" s="1" t="s">
        <v>7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</row>
    <row r="30" spans="2:15" x14ac:dyDescent="0.2">
      <c r="B30" s="1" t="s">
        <v>8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2.0995470089447699E-5</v>
      </c>
      <c r="L30" s="6">
        <v>0</v>
      </c>
      <c r="M30" s="6">
        <v>0</v>
      </c>
      <c r="N30" s="6">
        <v>0</v>
      </c>
      <c r="O30" s="6">
        <v>0</v>
      </c>
    </row>
    <row r="31" spans="2:15" x14ac:dyDescent="0.2">
      <c r="B31" s="1" t="s">
        <v>9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0.228264132794298</v>
      </c>
      <c r="L31" s="6">
        <v>0</v>
      </c>
      <c r="M31" s="6">
        <v>0.26242673217005502</v>
      </c>
      <c r="N31" s="6">
        <v>0</v>
      </c>
      <c r="O31" s="6">
        <v>0</v>
      </c>
    </row>
    <row r="32" spans="2:15" x14ac:dyDescent="0.2">
      <c r="B32" s="1" t="s">
        <v>10</v>
      </c>
      <c r="C32" s="6">
        <v>0</v>
      </c>
      <c r="D32" s="6">
        <v>-9.7432942232035906E-3</v>
      </c>
      <c r="E32" s="6">
        <v>0</v>
      </c>
      <c r="F32" s="6">
        <v>0</v>
      </c>
      <c r="G32" s="6">
        <v>0</v>
      </c>
      <c r="H32" s="6">
        <v>0</v>
      </c>
      <c r="I32" s="6">
        <v>4.4003131508467599E-3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</row>
    <row r="33" spans="2:15" x14ac:dyDescent="0.2">
      <c r="B33" s="1" t="s">
        <v>11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</row>
  </sheetData>
  <phoneticPr fontId="18" type="noConversion"/>
  <conditionalFormatting sqref="C4:O1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0:O2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1:O33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H126"/>
  <sheetViews>
    <sheetView topLeftCell="A76" workbookViewId="0">
      <selection activeCell="D99" sqref="D99"/>
    </sheetView>
  </sheetViews>
  <sheetFormatPr defaultRowHeight="14.25" x14ac:dyDescent="0.2"/>
  <cols>
    <col min="1" max="1" width="9.140625" style="1"/>
    <col min="2" max="2" width="16.5703125" style="1" customWidth="1"/>
    <col min="3" max="4" width="15.42578125" style="1" bestFit="1" customWidth="1"/>
    <col min="5" max="5" width="14.42578125" style="1" bestFit="1" customWidth="1"/>
    <col min="6" max="8" width="9.140625" style="1"/>
    <col min="9" max="9" width="13.140625" style="1" customWidth="1"/>
    <col min="10" max="10" width="9.140625" style="1"/>
    <col min="11" max="11" width="14.42578125" style="1" customWidth="1"/>
    <col min="12" max="16" width="9.140625" style="1"/>
    <col min="17" max="17" width="14.140625" style="1" bestFit="1" customWidth="1"/>
    <col min="18" max="25" width="9.140625" style="1"/>
    <col min="26" max="26" width="11.5703125" style="1" customWidth="1"/>
    <col min="27" max="16384" width="9.140625" style="1"/>
  </cols>
  <sheetData>
    <row r="2" spans="2:21" ht="15" x14ac:dyDescent="0.25">
      <c r="B2" s="9" t="s">
        <v>35</v>
      </c>
      <c r="C2" s="8"/>
      <c r="D2" s="8"/>
      <c r="E2" s="8"/>
      <c r="F2" s="8"/>
      <c r="G2" s="8"/>
      <c r="P2" s="9" t="s">
        <v>35</v>
      </c>
      <c r="Q2" s="8"/>
      <c r="R2" s="8"/>
      <c r="S2" s="8"/>
      <c r="T2" s="8"/>
      <c r="U2" s="8"/>
    </row>
    <row r="3" spans="2:21" x14ac:dyDescent="0.2">
      <c r="K3" s="1" t="s">
        <v>54</v>
      </c>
      <c r="M3" s="1" t="s">
        <v>57</v>
      </c>
    </row>
    <row r="4" spans="2:21" x14ac:dyDescent="0.2">
      <c r="C4" s="1" t="s">
        <v>75</v>
      </c>
      <c r="D4" s="1" t="s">
        <v>31</v>
      </c>
      <c r="E4" s="1" t="s">
        <v>32</v>
      </c>
      <c r="F4" s="1" t="s">
        <v>33</v>
      </c>
      <c r="G4" s="1" t="s">
        <v>34</v>
      </c>
      <c r="J4" s="12" t="s">
        <v>30</v>
      </c>
      <c r="K4" s="1" t="s">
        <v>55</v>
      </c>
      <c r="M4" s="1" t="s">
        <v>56</v>
      </c>
      <c r="Q4" s="1" t="s">
        <v>75</v>
      </c>
      <c r="R4" s="1" t="s">
        <v>31</v>
      </c>
      <c r="S4" s="1" t="s">
        <v>75</v>
      </c>
      <c r="T4" s="1" t="s">
        <v>33</v>
      </c>
      <c r="U4" s="1" t="s">
        <v>34</v>
      </c>
    </row>
    <row r="5" spans="2:21" x14ac:dyDescent="0.2">
      <c r="B5" s="3" t="s">
        <v>61</v>
      </c>
      <c r="C5" s="1">
        <v>2.2672046358247201E-34</v>
      </c>
      <c r="D5" s="1">
        <v>2.6278814700239799E-52</v>
      </c>
      <c r="E5" s="1">
        <v>1.0054633858830199E-40</v>
      </c>
      <c r="F5" s="1">
        <v>8.9034123437759593E-71</v>
      </c>
      <c r="G5" s="1" t="s">
        <v>29</v>
      </c>
      <c r="J5" s="12" t="s">
        <v>31</v>
      </c>
      <c r="K5" s="1" t="s">
        <v>56</v>
      </c>
      <c r="M5" s="1" t="s">
        <v>58</v>
      </c>
      <c r="P5" s="3" t="s">
        <v>61</v>
      </c>
      <c r="Q5" s="1">
        <f>IF(ABS(C5)&gt;0.05,ROUND(C5,3),C5)</f>
        <v>2.2672046358247201E-34</v>
      </c>
      <c r="R5" s="1">
        <v>2.6964382299072901E-49</v>
      </c>
      <c r="S5" s="1">
        <v>7.9638211231318699E-67</v>
      </c>
      <c r="T5" s="1">
        <v>6.3545070717007304E-67</v>
      </c>
      <c r="U5" s="1" t="s">
        <v>29</v>
      </c>
    </row>
    <row r="6" spans="2:21" x14ac:dyDescent="0.2">
      <c r="B6" s="3" t="s">
        <v>62</v>
      </c>
      <c r="C6" s="1">
        <v>1.35029778204175E-15</v>
      </c>
      <c r="D6" s="1">
        <v>2.2811863600478001E-53</v>
      </c>
      <c r="E6" s="1">
        <v>1.07350791440881E-16</v>
      </c>
      <c r="F6" s="1">
        <v>5.6510236435490405E-60</v>
      </c>
      <c r="G6" s="1" t="s">
        <v>29</v>
      </c>
      <c r="J6" s="12" t="s">
        <v>32</v>
      </c>
      <c r="K6" s="1" t="s">
        <v>56</v>
      </c>
      <c r="M6" s="1" t="s">
        <v>59</v>
      </c>
      <c r="P6" s="3" t="s">
        <v>62</v>
      </c>
      <c r="Q6" s="1">
        <f t="shared" ref="Q6:Q17" si="0">IF(ABS(C6)&gt;0.05,ROUND(C6,3),C6)</f>
        <v>1.35029778204175E-15</v>
      </c>
      <c r="R6" s="1">
        <v>2.1768016008661201E-43</v>
      </c>
      <c r="S6" s="1">
        <v>1.61806584249962E-43</v>
      </c>
      <c r="T6" s="1">
        <v>1.5307690544442799E-48</v>
      </c>
      <c r="U6" s="1" t="s">
        <v>29</v>
      </c>
    </row>
    <row r="7" spans="2:21" x14ac:dyDescent="0.2">
      <c r="B7" s="3" t="s">
        <v>63</v>
      </c>
      <c r="C7" s="1">
        <v>5.4760565928979197E-10</v>
      </c>
      <c r="D7" s="1">
        <v>3.6261391596504902E-16</v>
      </c>
      <c r="E7" s="1" t="s">
        <v>29</v>
      </c>
      <c r="F7" s="1" t="s">
        <v>29</v>
      </c>
      <c r="G7" s="1" t="s">
        <v>29</v>
      </c>
      <c r="J7" s="12" t="s">
        <v>33</v>
      </c>
      <c r="K7" s="1" t="s">
        <v>56</v>
      </c>
      <c r="M7" s="1" t="s">
        <v>60</v>
      </c>
      <c r="P7" s="3" t="s">
        <v>63</v>
      </c>
      <c r="Q7" s="1">
        <f t="shared" si="0"/>
        <v>5.4760565928979197E-10</v>
      </c>
      <c r="R7" s="1">
        <v>2.4643080969714299E-14</v>
      </c>
      <c r="S7" s="1" t="s">
        <v>29</v>
      </c>
      <c r="T7" s="1" t="s">
        <v>29</v>
      </c>
      <c r="U7" s="1" t="s">
        <v>29</v>
      </c>
    </row>
    <row r="8" spans="2:21" x14ac:dyDescent="0.2">
      <c r="B8" s="3" t="s">
        <v>64</v>
      </c>
      <c r="C8" s="1">
        <v>1.6413651441189601E-59</v>
      </c>
      <c r="D8" s="1">
        <v>1.20558814447917E-64</v>
      </c>
      <c r="E8" s="1">
        <v>9.9735213093775405E-67</v>
      </c>
      <c r="F8" s="1">
        <v>1.8177179577612402E-74</v>
      </c>
      <c r="G8" s="1" t="s">
        <v>29</v>
      </c>
      <c r="J8" s="12" t="s">
        <v>34</v>
      </c>
      <c r="K8" s="1" t="s">
        <v>58</v>
      </c>
      <c r="M8" s="1" t="s">
        <v>60</v>
      </c>
      <c r="P8" s="3" t="s">
        <v>64</v>
      </c>
      <c r="Q8" s="1">
        <f t="shared" si="0"/>
        <v>1.6413651441189601E-59</v>
      </c>
      <c r="R8" s="1">
        <v>1.55622671694348E-62</v>
      </c>
      <c r="S8" s="1">
        <v>7.2067187113599798E-65</v>
      </c>
      <c r="T8" s="1">
        <v>6.57433936293037E-72</v>
      </c>
      <c r="U8" s="1" t="s">
        <v>29</v>
      </c>
    </row>
    <row r="9" spans="2:21" x14ac:dyDescent="0.2">
      <c r="B9" s="3" t="s">
        <v>65</v>
      </c>
      <c r="C9" s="1">
        <v>6.7747657717247896E-4</v>
      </c>
      <c r="D9" s="1">
        <v>2.2159248850901698E-6</v>
      </c>
      <c r="E9" s="1" t="s">
        <v>29</v>
      </c>
      <c r="F9" s="1" t="s">
        <v>29</v>
      </c>
      <c r="G9" s="1" t="s">
        <v>29</v>
      </c>
      <c r="P9" s="3" t="s">
        <v>65</v>
      </c>
      <c r="Q9" s="1">
        <f t="shared" si="0"/>
        <v>6.7747657717247896E-4</v>
      </c>
      <c r="R9" s="1">
        <v>2.4232274730191301E-4</v>
      </c>
      <c r="S9" s="1" t="s">
        <v>29</v>
      </c>
      <c r="T9" s="1" t="s">
        <v>29</v>
      </c>
      <c r="U9" s="1" t="s">
        <v>29</v>
      </c>
    </row>
    <row r="10" spans="2:21" x14ac:dyDescent="0.2">
      <c r="B10" s="3" t="s">
        <v>66</v>
      </c>
      <c r="C10" s="1">
        <v>0.44989224407314998</v>
      </c>
      <c r="D10" s="1">
        <v>2.4211398023265301E-2</v>
      </c>
      <c r="E10" s="1" t="s">
        <v>29</v>
      </c>
      <c r="F10" s="1" t="s">
        <v>29</v>
      </c>
      <c r="G10" s="1" t="s">
        <v>29</v>
      </c>
      <c r="P10" s="3" t="s">
        <v>66</v>
      </c>
      <c r="Q10" s="1">
        <f t="shared" si="0"/>
        <v>0.45</v>
      </c>
      <c r="R10" s="1">
        <v>0.18318918815063701</v>
      </c>
      <c r="S10" s="1" t="s">
        <v>29</v>
      </c>
      <c r="T10" s="1" t="s">
        <v>29</v>
      </c>
      <c r="U10" s="1" t="s">
        <v>29</v>
      </c>
    </row>
    <row r="11" spans="2:21" x14ac:dyDescent="0.2">
      <c r="B11" s="3" t="s">
        <v>72</v>
      </c>
      <c r="C11" s="1">
        <v>2.5361908735046202E-19</v>
      </c>
      <c r="D11" s="1">
        <v>3.0762876599428098E-19</v>
      </c>
      <c r="E11" s="1">
        <v>2.4563912043076001E-2</v>
      </c>
      <c r="F11" s="1">
        <v>2.71641392732168E-2</v>
      </c>
      <c r="G11" s="1" t="s">
        <v>29</v>
      </c>
      <c r="P11" s="3" t="s">
        <v>72</v>
      </c>
      <c r="Q11" s="1">
        <f t="shared" si="0"/>
        <v>2.5361908735046202E-19</v>
      </c>
      <c r="R11" s="1">
        <v>4.1866297044074001E-19</v>
      </c>
      <c r="S11" s="1">
        <v>2.5504105735679201E-2</v>
      </c>
      <c r="T11" s="1">
        <v>5.9643098721876703E-2</v>
      </c>
      <c r="U11" s="1" t="s">
        <v>29</v>
      </c>
    </row>
    <row r="12" spans="2:21" x14ac:dyDescent="0.2">
      <c r="B12" s="3" t="s">
        <v>73</v>
      </c>
      <c r="C12" s="1">
        <v>4.6962418042325003E-15</v>
      </c>
      <c r="D12" s="1">
        <v>4.7679698851830501E-31</v>
      </c>
      <c r="E12" s="1" t="s">
        <v>29</v>
      </c>
      <c r="F12" s="1" t="s">
        <v>29</v>
      </c>
      <c r="G12" s="1" t="s">
        <v>29</v>
      </c>
      <c r="P12" s="3" t="s">
        <v>73</v>
      </c>
      <c r="Q12" s="1">
        <f t="shared" si="0"/>
        <v>4.6962418042325003E-15</v>
      </c>
      <c r="R12" s="1">
        <v>2.50415780087329E-31</v>
      </c>
      <c r="S12" s="1" t="s">
        <v>29</v>
      </c>
      <c r="T12" s="1" t="s">
        <v>29</v>
      </c>
      <c r="U12" s="1" t="s">
        <v>29</v>
      </c>
    </row>
    <row r="13" spans="2:21" x14ac:dyDescent="0.2">
      <c r="B13" s="3" t="s">
        <v>67</v>
      </c>
      <c r="C13" s="1">
        <v>1.6975638350498701E-33</v>
      </c>
      <c r="D13" s="1">
        <v>2.11136534462113E-32</v>
      </c>
      <c r="E13" s="1">
        <v>8.11066188169474E-54</v>
      </c>
      <c r="F13" s="1">
        <v>3.34492729273618E-53</v>
      </c>
      <c r="G13" s="1" t="s">
        <v>29</v>
      </c>
      <c r="P13" s="3" t="s">
        <v>67</v>
      </c>
      <c r="Q13" s="1">
        <f t="shared" si="0"/>
        <v>1.6975638350498701E-33</v>
      </c>
      <c r="R13" s="1">
        <v>4.6826684076341298E-35</v>
      </c>
      <c r="S13" s="1">
        <v>1.2330392504339601E-30</v>
      </c>
      <c r="T13" s="1">
        <v>1.43356180886662E-49</v>
      </c>
      <c r="U13" s="1" t="s">
        <v>29</v>
      </c>
    </row>
    <row r="14" spans="2:21" x14ac:dyDescent="0.2">
      <c r="B14" s="3" t="s">
        <v>68</v>
      </c>
      <c r="C14" s="1">
        <v>3.0067142695858902E-20</v>
      </c>
      <c r="D14" s="1">
        <v>1.9029886372795699E-31</v>
      </c>
      <c r="E14" s="1" t="s">
        <v>29</v>
      </c>
      <c r="F14" s="1" t="s">
        <v>29</v>
      </c>
      <c r="G14" s="1" t="s">
        <v>29</v>
      </c>
      <c r="P14" s="3" t="s">
        <v>68</v>
      </c>
      <c r="Q14" s="1">
        <f t="shared" si="0"/>
        <v>3.0067142695858902E-20</v>
      </c>
      <c r="R14" s="1">
        <v>1.13066496599493E-30</v>
      </c>
      <c r="S14" s="1" t="s">
        <v>29</v>
      </c>
      <c r="T14" s="1" t="s">
        <v>29</v>
      </c>
      <c r="U14" s="1" t="s">
        <v>29</v>
      </c>
    </row>
    <row r="15" spans="2:21" x14ac:dyDescent="0.2">
      <c r="B15" s="3" t="s">
        <v>69</v>
      </c>
      <c r="C15" s="1">
        <v>2.9243119972715899E-9</v>
      </c>
      <c r="D15" s="1">
        <v>8.9968121356146496E-10</v>
      </c>
      <c r="E15" s="1" t="s">
        <v>29</v>
      </c>
      <c r="F15" s="1" t="s">
        <v>29</v>
      </c>
      <c r="G15" s="1" t="s">
        <v>29</v>
      </c>
      <c r="P15" s="3" t="s">
        <v>69</v>
      </c>
      <c r="Q15" s="1">
        <f t="shared" si="0"/>
        <v>2.9243119972715899E-9</v>
      </c>
      <c r="R15" s="1">
        <v>9.1466336539462394E-9</v>
      </c>
      <c r="S15" s="1" t="s">
        <v>29</v>
      </c>
      <c r="T15" s="1" t="s">
        <v>29</v>
      </c>
      <c r="U15" s="1" t="s">
        <v>29</v>
      </c>
    </row>
    <row r="16" spans="2:21" x14ac:dyDescent="0.2">
      <c r="B16" s="3" t="s">
        <v>70</v>
      </c>
      <c r="C16" s="1">
        <v>2.9184031712782698E-16</v>
      </c>
      <c r="D16" s="1">
        <v>4.1274883677842804E-31</v>
      </c>
      <c r="E16" s="1" t="s">
        <v>29</v>
      </c>
      <c r="F16" s="1" t="s">
        <v>29</v>
      </c>
      <c r="G16" s="1" t="s">
        <v>29</v>
      </c>
      <c r="P16" s="3" t="s">
        <v>70</v>
      </c>
      <c r="Q16" s="1">
        <f t="shared" si="0"/>
        <v>2.9184031712782698E-16</v>
      </c>
      <c r="R16" s="1">
        <v>2.3321441723948702E-34</v>
      </c>
      <c r="S16" s="1" t="s">
        <v>29</v>
      </c>
      <c r="T16" s="1" t="s">
        <v>29</v>
      </c>
      <c r="U16" s="1" t="s">
        <v>29</v>
      </c>
    </row>
    <row r="17" spans="2:60" x14ac:dyDescent="0.2">
      <c r="B17" s="3" t="s">
        <v>71</v>
      </c>
      <c r="C17" s="1">
        <v>2.02390065904057E-7</v>
      </c>
      <c r="D17" s="1">
        <v>2.8409451197021799E-21</v>
      </c>
      <c r="E17" s="1" t="s">
        <v>29</v>
      </c>
      <c r="F17" s="1" t="s">
        <v>29</v>
      </c>
      <c r="G17" s="1" t="s">
        <v>29</v>
      </c>
      <c r="P17" s="3" t="s">
        <v>71</v>
      </c>
      <c r="Q17" s="1">
        <f t="shared" si="0"/>
        <v>2.02390065904057E-7</v>
      </c>
      <c r="R17" s="1">
        <v>3.7887592284159201E-16</v>
      </c>
      <c r="S17" s="1" t="s">
        <v>29</v>
      </c>
      <c r="T17" s="1" t="s">
        <v>29</v>
      </c>
      <c r="U17" s="1" t="s">
        <v>29</v>
      </c>
    </row>
    <row r="19" spans="2:60" ht="15" x14ac:dyDescent="0.25">
      <c r="B19" s="11" t="s">
        <v>47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F19" s="11" t="s">
        <v>47</v>
      </c>
      <c r="AG19" s="10"/>
      <c r="AH19" s="10"/>
      <c r="AI19" s="10" t="s">
        <v>78</v>
      </c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</row>
    <row r="21" spans="2:60" ht="15" x14ac:dyDescent="0.25">
      <c r="B21" s="9" t="s">
        <v>40</v>
      </c>
      <c r="C21" s="8"/>
      <c r="D21" s="8"/>
      <c r="E21" s="8"/>
      <c r="F21" s="8"/>
      <c r="H21" s="9" t="s">
        <v>41</v>
      </c>
      <c r="I21" s="8"/>
      <c r="J21" s="8"/>
      <c r="K21" s="8"/>
      <c r="L21" s="8"/>
      <c r="M21" s="8"/>
      <c r="N21" s="8"/>
      <c r="P21" s="9" t="s">
        <v>44</v>
      </c>
      <c r="Q21" s="8"/>
      <c r="R21" s="8"/>
      <c r="S21" s="8"/>
      <c r="T21" s="8"/>
      <c r="U21" s="8"/>
      <c r="V21" s="8"/>
      <c r="X21" s="9" t="s">
        <v>45</v>
      </c>
      <c r="Y21" s="8"/>
      <c r="Z21" s="8"/>
      <c r="AA21" s="8"/>
      <c r="AB21" s="8"/>
      <c r="AC21" s="8"/>
      <c r="AD21" s="8"/>
      <c r="AF21" s="9" t="s">
        <v>40</v>
      </c>
      <c r="AG21" s="8"/>
      <c r="AH21" s="8"/>
      <c r="AI21" s="8"/>
      <c r="AJ21" s="8"/>
      <c r="AL21" s="9" t="s">
        <v>41</v>
      </c>
      <c r="AM21" s="8"/>
      <c r="AN21" s="8"/>
      <c r="AO21" s="8"/>
      <c r="AP21" s="8"/>
      <c r="AQ21" s="8"/>
      <c r="AR21" s="8"/>
      <c r="AT21" s="9" t="s">
        <v>44</v>
      </c>
      <c r="AU21" s="8"/>
      <c r="AV21" s="8"/>
      <c r="AW21" s="8"/>
      <c r="AX21" s="8"/>
      <c r="AY21" s="8"/>
      <c r="AZ21" s="8"/>
      <c r="BB21" s="9" t="s">
        <v>45</v>
      </c>
      <c r="BC21" s="8"/>
      <c r="BD21" s="8"/>
      <c r="BE21" s="8"/>
      <c r="BF21" s="8"/>
      <c r="BG21" s="8"/>
      <c r="BH21" s="8"/>
    </row>
    <row r="23" spans="2:60" x14ac:dyDescent="0.2">
      <c r="C23" s="1" t="s">
        <v>36</v>
      </c>
      <c r="D23" s="1" t="s">
        <v>37</v>
      </c>
      <c r="E23" s="1" t="s">
        <v>38</v>
      </c>
      <c r="F23" s="1" t="s">
        <v>39</v>
      </c>
      <c r="I23" s="1" t="s">
        <v>42</v>
      </c>
      <c r="J23" s="1" t="s">
        <v>43</v>
      </c>
      <c r="K23" s="1" t="s">
        <v>36</v>
      </c>
      <c r="L23" s="1" t="s">
        <v>37</v>
      </c>
      <c r="M23" s="1" t="s">
        <v>38</v>
      </c>
      <c r="N23" s="1" t="s">
        <v>39</v>
      </c>
      <c r="Q23" s="1" t="s">
        <v>42</v>
      </c>
      <c r="R23" s="1" t="s">
        <v>43</v>
      </c>
      <c r="S23" s="1" t="s">
        <v>36</v>
      </c>
      <c r="T23" s="1" t="s">
        <v>37</v>
      </c>
      <c r="U23" s="1" t="s">
        <v>38</v>
      </c>
      <c r="V23" s="1" t="s">
        <v>39</v>
      </c>
      <c r="Y23" s="1" t="s">
        <v>42</v>
      </c>
      <c r="Z23" s="1" t="s">
        <v>43</v>
      </c>
      <c r="AA23" s="1" t="s">
        <v>36</v>
      </c>
      <c r="AB23" s="1" t="s">
        <v>37</v>
      </c>
      <c r="AC23" s="1" t="s">
        <v>38</v>
      </c>
      <c r="AD23" s="1" t="s">
        <v>39</v>
      </c>
      <c r="AG23" s="1" t="s">
        <v>36</v>
      </c>
      <c r="AH23" s="1" t="s">
        <v>74</v>
      </c>
      <c r="AI23" s="1" t="s">
        <v>38</v>
      </c>
      <c r="AJ23" s="1" t="s">
        <v>39</v>
      </c>
      <c r="AM23" s="1" t="s">
        <v>42</v>
      </c>
      <c r="AN23" s="1" t="s">
        <v>74</v>
      </c>
      <c r="AO23" s="1" t="s">
        <v>36</v>
      </c>
      <c r="AP23" s="1" t="s">
        <v>74</v>
      </c>
      <c r="AQ23" s="1" t="s">
        <v>38</v>
      </c>
      <c r="AR23" s="1" t="s">
        <v>39</v>
      </c>
      <c r="AU23" s="1" t="s">
        <v>42</v>
      </c>
      <c r="AV23" s="1" t="s">
        <v>43</v>
      </c>
      <c r="AW23" s="1" t="s">
        <v>36</v>
      </c>
      <c r="AX23" s="1" t="s">
        <v>37</v>
      </c>
      <c r="AY23" s="1" t="s">
        <v>38</v>
      </c>
      <c r="AZ23" s="1" t="s">
        <v>39</v>
      </c>
      <c r="BC23" s="1" t="s">
        <v>42</v>
      </c>
      <c r="BD23" s="1" t="s">
        <v>43</v>
      </c>
      <c r="BE23" s="1" t="s">
        <v>36</v>
      </c>
      <c r="BF23" s="1" t="s">
        <v>37</v>
      </c>
      <c r="BG23" s="1" t="s">
        <v>38</v>
      </c>
      <c r="BH23" s="1" t="s">
        <v>39</v>
      </c>
    </row>
    <row r="24" spans="2:60" x14ac:dyDescent="0.2">
      <c r="B24" s="3" t="s">
        <v>61</v>
      </c>
      <c r="C24" s="1">
        <v>0.101897035969419</v>
      </c>
      <c r="D24" s="1">
        <v>1.50260439206244E-86</v>
      </c>
      <c r="E24" s="1">
        <v>0.96228092434498402</v>
      </c>
      <c r="F24" s="1">
        <v>0.96196395732267304</v>
      </c>
      <c r="H24" s="3" t="s">
        <v>61</v>
      </c>
      <c r="I24" s="1">
        <v>17.780993494446999</v>
      </c>
      <c r="J24" s="1">
        <v>2.2672046358246499E-34</v>
      </c>
      <c r="K24" s="1">
        <v>6.6228949856487696E-2</v>
      </c>
      <c r="L24" s="1">
        <v>1.00777267622909E-55</v>
      </c>
      <c r="M24" s="1">
        <v>0.87792720371204103</v>
      </c>
      <c r="N24" s="1">
        <v>0.87689268848926205</v>
      </c>
      <c r="P24" s="3" t="s">
        <v>61</v>
      </c>
      <c r="Q24" s="1">
        <v>85.329180138049296</v>
      </c>
      <c r="R24" s="1">
        <v>3.45384852215348E-5</v>
      </c>
      <c r="S24" s="1">
        <v>-0.419045645744202</v>
      </c>
      <c r="T24" s="1">
        <v>4.1746859756315098E-2</v>
      </c>
      <c r="U24" s="1">
        <v>3.4664491218257397E-2</v>
      </c>
      <c r="V24" s="1">
        <v>2.6483681821802101E-2</v>
      </c>
      <c r="X24" s="3" t="s">
        <v>61</v>
      </c>
      <c r="Y24" s="1">
        <v>-112.61566612030499</v>
      </c>
      <c r="Z24" s="1">
        <v>5.1310796213242301E-47</v>
      </c>
      <c r="AA24" s="1">
        <v>26.7019985963185</v>
      </c>
      <c r="AB24" s="1">
        <v>4.5839718604837101E-62</v>
      </c>
      <c r="AC24" s="1">
        <v>0.90466909804335105</v>
      </c>
      <c r="AD24" s="1">
        <v>0.90386120904371803</v>
      </c>
      <c r="AF24" s="3" t="s">
        <v>61</v>
      </c>
      <c r="AG24" s="1">
        <f>ROUND(C24,3)</f>
        <v>0.10199999999999999</v>
      </c>
      <c r="AH24" s="1">
        <v>4.5137904254144702E-92</v>
      </c>
      <c r="AI24" s="1">
        <f>ROUND(E24,3)</f>
        <v>0.96199999999999997</v>
      </c>
      <c r="AJ24" s="1">
        <f>ROUND(F24,3)</f>
        <v>0.96199999999999997</v>
      </c>
      <c r="AL24" s="3" t="s">
        <v>61</v>
      </c>
      <c r="AM24" s="1">
        <f>IF(ABS(I24)&gt;1,IF(ABS(I24)&gt;10,ROUND(I24,1),ROUND(I24,2)),ROUND(I24,3))</f>
        <v>17.8</v>
      </c>
      <c r="AN24" s="1">
        <v>4.17922164388755E-50</v>
      </c>
      <c r="AO24" s="1">
        <f>IF(ABS(K24)&gt;1,IF(ABS(K24)&gt;10,ROUND(K24,1),ROUND(K24,2)),ROUND(K24,3))</f>
        <v>6.6000000000000003E-2</v>
      </c>
      <c r="AP24" s="1">
        <v>5.3659029173512097E-76</v>
      </c>
      <c r="AQ24" s="1">
        <f>IF(ABS(M24)&gt;1,IF(ABS(M24)&gt;10,ROUND(M24,1),ROUND(M24,2)),ROUND(M24,3))</f>
        <v>0.878</v>
      </c>
      <c r="AR24" s="1">
        <f>IF(ABS(N24)&gt;1,IF(ABS(N24)&gt;10,ROUND(N24,1),ROUND(N24,2)),ROUND(N24,3))</f>
        <v>0.877</v>
      </c>
      <c r="AT24" s="3" t="s">
        <v>61</v>
      </c>
      <c r="AU24" s="1">
        <f>IF(ABS(Q24)&gt;1,IF(ABS(Q24)&gt;10,ROUND(Q24,1),ROUND(Q24,2)),ROUND(Q24,3))</f>
        <v>85.3</v>
      </c>
      <c r="AV24" s="1">
        <v>5.8268766439771899E-2</v>
      </c>
      <c r="AW24" s="1">
        <f>IF(ABS(S24)&gt;1,IF(ABS(S24)&gt;10,ROUND(S24,1),ROUND(S24,2)),ROUND(S24,3))</f>
        <v>-0.41899999999999998</v>
      </c>
      <c r="AX24" s="1">
        <v>0.73033737047302605</v>
      </c>
      <c r="AY24" s="1">
        <f>IF(ABS(U24)&gt;1,IF(ABS(U24)&gt;10,ROUND(U24,1),ROUND(U24,2)),ROUND(U24,3))</f>
        <v>3.5000000000000003E-2</v>
      </c>
      <c r="AZ24" s="1">
        <f>IF(ABS(V24)&gt;1,IF(ABS(V24)&gt;10,ROUND(V24,1),ROUND(V24,2)),ROUND(V24,3))</f>
        <v>2.5999999999999999E-2</v>
      </c>
      <c r="BB24" s="3" t="s">
        <v>61</v>
      </c>
      <c r="BC24" s="1">
        <f>IF(ABS(Y24)&gt;1,IF(ABS(Y24)&gt;10,ROUND(Y24,1),ROUND(Y24,2)),ROUND(Y24,3))</f>
        <v>-112.6</v>
      </c>
      <c r="BD24" s="1">
        <v>2.0096131071280699E-76</v>
      </c>
      <c r="BE24" s="1">
        <f>IF(ABS(AA24)&gt;1,IF(ABS(AA24)&gt;10,ROUND(AA24,1),ROUND(AA24,2)),ROUND(AA24,3))</f>
        <v>26.7</v>
      </c>
      <c r="BF24" s="1">
        <v>1.05027655651423E-92</v>
      </c>
      <c r="BG24" s="1">
        <f>IF(ABS(AC24)&gt;1,IF(ABS(AC24)&gt;10,ROUND(AC24,1),ROUND(AC24,2)),ROUND(AC24,3))</f>
        <v>0.90500000000000003</v>
      </c>
      <c r="BH24" s="1">
        <f>IF(ABS(AD24)&gt;1,IF(ABS(AD24)&gt;10,ROUND(AD24,1),ROUND(AD24,2)),ROUND(AD24,3))</f>
        <v>0.90400000000000003</v>
      </c>
    </row>
    <row r="25" spans="2:60" x14ac:dyDescent="0.2">
      <c r="B25" s="3" t="s">
        <v>62</v>
      </c>
      <c r="C25" s="1">
        <v>1.89727652937563E-2</v>
      </c>
      <c r="D25" s="1">
        <v>1.10306172338916E-66</v>
      </c>
      <c r="E25" s="1">
        <v>0.91866584332727597</v>
      </c>
      <c r="F25" s="1">
        <v>0.91798236301910197</v>
      </c>
      <c r="H25" s="3" t="s">
        <v>62</v>
      </c>
      <c r="I25" s="1">
        <v>3.79732804925127</v>
      </c>
      <c r="J25" s="1">
        <v>1.3502977820417699E-15</v>
      </c>
      <c r="K25" s="1">
        <v>1.1355450552482599E-2</v>
      </c>
      <c r="L25" s="1">
        <v>4.0409226334574502E-23</v>
      </c>
      <c r="M25" s="1">
        <v>0.56585440687533395</v>
      </c>
      <c r="N25" s="1">
        <v>0.56217520693360001</v>
      </c>
      <c r="P25" s="3" t="s">
        <v>62</v>
      </c>
      <c r="Q25" s="1">
        <v>18.269000103046501</v>
      </c>
      <c r="R25" s="1">
        <v>3.6293509049090802E-22</v>
      </c>
      <c r="S25" s="1">
        <v>-0.10633987023833601</v>
      </c>
      <c r="T25" s="1">
        <v>1.51302304029327E-9</v>
      </c>
      <c r="U25" s="1">
        <v>0.26710303251279399</v>
      </c>
      <c r="V25" s="1">
        <v>0.260892041262902</v>
      </c>
      <c r="X25" s="3" t="s">
        <v>62</v>
      </c>
      <c r="Y25" s="1">
        <v>-18.5788970632365</v>
      </c>
      <c r="Z25" s="1">
        <v>1.1443603728894001E-14</v>
      </c>
      <c r="AA25" s="1">
        <v>4.58144040208734</v>
      </c>
      <c r="AB25" s="1">
        <v>3.2504805175605899E-24</v>
      </c>
      <c r="AC25" s="1">
        <v>0.58390136954331695</v>
      </c>
      <c r="AD25" s="1">
        <v>0.58037510996317498</v>
      </c>
      <c r="AF25" s="3" t="s">
        <v>62</v>
      </c>
      <c r="AG25" s="1">
        <f t="shared" ref="AG25:AJ36" si="1">ROUND(C25,3)</f>
        <v>1.9E-2</v>
      </c>
      <c r="AH25" s="1">
        <v>4.8415169128640997E-85</v>
      </c>
      <c r="AI25" s="1">
        <f t="shared" si="1"/>
        <v>0.91900000000000004</v>
      </c>
      <c r="AJ25" s="1">
        <f t="shared" si="1"/>
        <v>0.91800000000000004</v>
      </c>
      <c r="AL25" s="3" t="s">
        <v>62</v>
      </c>
      <c r="AM25" s="1">
        <f t="shared" ref="AM25:AR36" si="2">IF(ABS(I25)&gt;1,IF(ABS(I25)&gt;10,ROUND(I25,1),ROUND(I25,2)),ROUND(I25,3))</f>
        <v>3.8</v>
      </c>
      <c r="AN25" s="1">
        <v>2.3588380212086999E-39</v>
      </c>
      <c r="AO25" s="1">
        <f t="shared" si="2"/>
        <v>1.0999999999999999E-2</v>
      </c>
      <c r="AP25" s="1">
        <v>4.16068718506927E-57</v>
      </c>
      <c r="AQ25" s="1">
        <f t="shared" si="2"/>
        <v>0.56599999999999995</v>
      </c>
      <c r="AR25" s="1">
        <f t="shared" si="2"/>
        <v>0.56200000000000006</v>
      </c>
      <c r="AT25" s="3" t="s">
        <v>62</v>
      </c>
      <c r="AU25" s="1">
        <f t="shared" ref="AU25:AU36" si="3">IF(ABS(Q25)&gt;1,IF(ABS(Q25)&gt;10,ROUND(Q25,1),ROUND(Q25,2)),ROUND(Q25,3))</f>
        <v>18.3</v>
      </c>
      <c r="AV25" s="1">
        <v>4.1524646797901899E-9</v>
      </c>
      <c r="AW25" s="1">
        <f t="shared" ref="AW25:AW36" si="4">IF(ABS(S25)&gt;1,IF(ABS(S25)&gt;10,ROUND(S25,1),ROUND(S25,2)),ROUND(S25,3))</f>
        <v>-0.106</v>
      </c>
      <c r="AX25" s="1">
        <v>0.45759914344755198</v>
      </c>
      <c r="AY25" s="1">
        <f t="shared" ref="AY25:AZ36" si="5">IF(ABS(U25)&gt;1,IF(ABS(U25)&gt;10,ROUND(U25,1),ROUND(U25,2)),ROUND(U25,3))</f>
        <v>0.26700000000000002</v>
      </c>
      <c r="AZ25" s="1">
        <f t="shared" si="5"/>
        <v>0.26100000000000001</v>
      </c>
      <c r="BB25" s="3" t="s">
        <v>62</v>
      </c>
      <c r="BC25" s="1">
        <f t="shared" ref="BC25:BC36" si="6">IF(ABS(Y25)&gt;1,IF(ABS(Y25)&gt;10,ROUND(Y25,1),ROUND(Y25,2)),ROUND(Y25,3))</f>
        <v>-18.600000000000001</v>
      </c>
      <c r="BD25" s="1">
        <v>1.7327156935944899E-45</v>
      </c>
      <c r="BE25" s="1">
        <f t="shared" ref="BE25:BE36" si="7">IF(ABS(AA25)&gt;1,IF(ABS(AA25)&gt;10,ROUND(AA25,1),ROUND(AA25,2)),ROUND(AA25,3))</f>
        <v>4.58</v>
      </c>
      <c r="BF25" s="1">
        <v>2.88855434643594E-61</v>
      </c>
      <c r="BG25" s="1">
        <f t="shared" ref="BG25:BH36" si="8">IF(ABS(AC25)&gt;1,IF(ABS(AC25)&gt;10,ROUND(AC25,1),ROUND(AC25,2)),ROUND(AC25,3))</f>
        <v>0.58399999999999996</v>
      </c>
      <c r="BH25" s="1">
        <f t="shared" si="8"/>
        <v>0.57999999999999996</v>
      </c>
    </row>
    <row r="26" spans="2:60" x14ac:dyDescent="0.2">
      <c r="B26" s="3" t="s">
        <v>63</v>
      </c>
      <c r="C26" s="1">
        <v>5.64755675291084E-2</v>
      </c>
      <c r="D26" s="1">
        <v>2.1869789787762001E-108</v>
      </c>
      <c r="E26" s="1">
        <v>0.98379563692314098</v>
      </c>
      <c r="F26" s="1">
        <v>0.98365946580484798</v>
      </c>
      <c r="H26" s="3" t="s">
        <v>63</v>
      </c>
      <c r="I26" s="1">
        <v>-3.9804380562382899</v>
      </c>
      <c r="J26" s="1">
        <v>5.4760565928973303E-10</v>
      </c>
      <c r="K26" s="1">
        <v>6.4460194901107298E-2</v>
      </c>
      <c r="L26" s="1">
        <v>1.6474418191221799E-80</v>
      </c>
      <c r="M26" s="1">
        <v>0.95356916475795594</v>
      </c>
      <c r="N26" s="1">
        <v>0.95317568310336198</v>
      </c>
      <c r="P26" s="3" t="s">
        <v>63</v>
      </c>
      <c r="Q26" s="1">
        <v>48.6351775496437</v>
      </c>
      <c r="R26" s="1">
        <v>0.260344940472582</v>
      </c>
      <c r="S26" s="1">
        <v>-0.26505508504812397</v>
      </c>
      <c r="T26" s="1">
        <v>0.53884462419190204</v>
      </c>
      <c r="U26" s="1">
        <v>3.2091500247586101E-3</v>
      </c>
      <c r="V26" s="1">
        <v>-5.2382300597773003E-3</v>
      </c>
      <c r="X26" s="3" t="s">
        <v>63</v>
      </c>
      <c r="Y26" s="1">
        <v>-123.048089343906</v>
      </c>
      <c r="Z26" s="1">
        <v>1.2593224934358E-49</v>
      </c>
      <c r="AA26" s="1">
        <v>24.656355147490299</v>
      </c>
      <c r="AB26" s="1">
        <v>3.9619868520955702E-57</v>
      </c>
      <c r="AC26" s="1">
        <v>0.88443551548515797</v>
      </c>
      <c r="AD26" s="1">
        <v>0.88345615544689704</v>
      </c>
      <c r="AF26" s="3" t="s">
        <v>63</v>
      </c>
      <c r="AG26" s="1">
        <f t="shared" si="1"/>
        <v>5.6000000000000001E-2</v>
      </c>
      <c r="AH26" s="1">
        <v>2.2964102964815199E-113</v>
      </c>
      <c r="AI26" s="1">
        <f t="shared" si="1"/>
        <v>0.98399999999999999</v>
      </c>
      <c r="AJ26" s="1">
        <f t="shared" si="1"/>
        <v>0.98399999999999999</v>
      </c>
      <c r="AL26" s="3" t="s">
        <v>63</v>
      </c>
      <c r="AM26" s="1">
        <f t="shared" si="2"/>
        <v>-3.98</v>
      </c>
      <c r="AN26" s="1">
        <v>1.11029243848896E-12</v>
      </c>
      <c r="AO26" s="1">
        <f t="shared" si="2"/>
        <v>6.4000000000000001E-2</v>
      </c>
      <c r="AP26" s="1">
        <v>5.9412411403951104E-88</v>
      </c>
      <c r="AQ26" s="1">
        <f t="shared" si="2"/>
        <v>0.95399999999999996</v>
      </c>
      <c r="AR26" s="1">
        <f t="shared" si="2"/>
        <v>0.95299999999999996</v>
      </c>
      <c r="AT26" s="3" t="s">
        <v>63</v>
      </c>
      <c r="AU26" s="1">
        <f t="shared" si="3"/>
        <v>48.6</v>
      </c>
      <c r="AV26" s="1">
        <v>0.54298677256794803</v>
      </c>
      <c r="AW26" s="1">
        <f t="shared" si="4"/>
        <v>-0.26500000000000001</v>
      </c>
      <c r="AX26" s="1">
        <v>0.92517067081347804</v>
      </c>
      <c r="AY26" s="1">
        <f t="shared" si="5"/>
        <v>3.0000000000000001E-3</v>
      </c>
      <c r="AZ26" s="1">
        <f t="shared" si="5"/>
        <v>-5.0000000000000001E-3</v>
      </c>
      <c r="BB26" s="3" t="s">
        <v>63</v>
      </c>
      <c r="BC26" s="1">
        <f t="shared" si="6"/>
        <v>-123</v>
      </c>
      <c r="BD26" s="1">
        <v>6.9294678597817193E-52</v>
      </c>
      <c r="BE26" s="1">
        <f t="shared" si="7"/>
        <v>24.7</v>
      </c>
      <c r="BF26" s="1">
        <v>1.8003771414185001E-59</v>
      </c>
      <c r="BG26" s="1">
        <f t="shared" si="8"/>
        <v>0.88400000000000001</v>
      </c>
      <c r="BH26" s="1">
        <f t="shared" si="8"/>
        <v>0.88300000000000001</v>
      </c>
    </row>
    <row r="27" spans="2:60" x14ac:dyDescent="0.2">
      <c r="B27" s="3" t="s">
        <v>64</v>
      </c>
      <c r="C27" s="1">
        <v>0.11492876609869</v>
      </c>
      <c r="D27" s="1">
        <v>1.6182422873064599E-67</v>
      </c>
      <c r="E27" s="1">
        <v>0.92124580972395897</v>
      </c>
      <c r="F27" s="1">
        <v>0.92058400980567301</v>
      </c>
      <c r="H27" s="3" t="s">
        <v>64</v>
      </c>
      <c r="I27" s="1">
        <v>33.024597139520502</v>
      </c>
      <c r="J27" s="1">
        <v>1.6413651441189101E-59</v>
      </c>
      <c r="K27" s="1">
        <v>4.8682514167652798E-2</v>
      </c>
      <c r="L27" s="1">
        <v>1.2652840445303099E-41</v>
      </c>
      <c r="M27" s="1">
        <v>0.78855629698605501</v>
      </c>
      <c r="N27" s="1">
        <v>0.786764401197801</v>
      </c>
      <c r="P27" s="3" t="s">
        <v>64</v>
      </c>
      <c r="Q27" s="1">
        <v>70.327991325389604</v>
      </c>
      <c r="R27" s="1">
        <v>2.3747628631967401E-9</v>
      </c>
      <c r="S27" s="1">
        <v>-0.18541523908718599</v>
      </c>
      <c r="T27" s="1">
        <v>0.107399186156727</v>
      </c>
      <c r="U27" s="1">
        <v>2.1818346400925601E-2</v>
      </c>
      <c r="V27" s="1">
        <v>1.3528671370425E-2</v>
      </c>
      <c r="X27" s="3" t="s">
        <v>64</v>
      </c>
      <c r="Y27" s="1">
        <v>-64.788616187465294</v>
      </c>
      <c r="Z27" s="1">
        <v>3.9223458535045202E-26</v>
      </c>
      <c r="AA27" s="1">
        <v>19.9610945588874</v>
      </c>
      <c r="AB27" s="1">
        <v>7.5569784530260407E-49</v>
      </c>
      <c r="AC27" s="1">
        <v>0.84041706008999795</v>
      </c>
      <c r="AD27" s="1">
        <v>0.83906466229415</v>
      </c>
      <c r="AF27" s="3" t="s">
        <v>64</v>
      </c>
      <c r="AG27" s="1">
        <f t="shared" si="1"/>
        <v>0.115</v>
      </c>
      <c r="AH27" s="1">
        <v>8.7232270625590396E-69</v>
      </c>
      <c r="AI27" s="1">
        <f t="shared" si="1"/>
        <v>0.92100000000000004</v>
      </c>
      <c r="AJ27" s="1">
        <f t="shared" si="1"/>
        <v>0.92100000000000004</v>
      </c>
      <c r="AL27" s="3" t="s">
        <v>64</v>
      </c>
      <c r="AM27" s="1">
        <f t="shared" si="2"/>
        <v>33</v>
      </c>
      <c r="AN27" s="1">
        <v>8.5462831217549595E-58</v>
      </c>
      <c r="AO27" s="1">
        <f t="shared" si="2"/>
        <v>4.9000000000000002E-2</v>
      </c>
      <c r="AP27" s="1">
        <v>5.5134199034130003E-43</v>
      </c>
      <c r="AQ27" s="1">
        <f t="shared" si="2"/>
        <v>0.78900000000000003</v>
      </c>
      <c r="AR27" s="1">
        <f t="shared" si="2"/>
        <v>0.78700000000000003</v>
      </c>
      <c r="AT27" s="3" t="s">
        <v>64</v>
      </c>
      <c r="AU27" s="1">
        <f t="shared" si="3"/>
        <v>70.3</v>
      </c>
      <c r="AV27" s="1">
        <v>0.107238417051936</v>
      </c>
      <c r="AW27" s="1">
        <f t="shared" si="4"/>
        <v>-0.185</v>
      </c>
      <c r="AX27" s="1">
        <v>1.7095902030584301E-3</v>
      </c>
      <c r="AY27" s="1">
        <f t="shared" si="5"/>
        <v>2.1999999999999999E-2</v>
      </c>
      <c r="AZ27" s="1">
        <f t="shared" si="5"/>
        <v>1.4E-2</v>
      </c>
      <c r="BB27" s="3" t="s">
        <v>64</v>
      </c>
      <c r="BC27" s="1">
        <f t="shared" si="6"/>
        <v>-64.8</v>
      </c>
      <c r="BD27" s="1">
        <v>4.3320971808053896E-28</v>
      </c>
      <c r="BE27" s="1">
        <f t="shared" si="7"/>
        <v>20</v>
      </c>
      <c r="BF27" s="1">
        <v>4.5847033449686298E-50</v>
      </c>
      <c r="BG27" s="1">
        <f t="shared" si="8"/>
        <v>0.84</v>
      </c>
      <c r="BH27" s="1">
        <f t="shared" si="8"/>
        <v>0.83899999999999997</v>
      </c>
    </row>
    <row r="28" spans="2:60" x14ac:dyDescent="0.2">
      <c r="B28" s="3" t="s">
        <v>65</v>
      </c>
      <c r="C28" s="1">
        <v>6.8342357576580096E-2</v>
      </c>
      <c r="D28" s="1">
        <v>1.1329580471869999E-106</v>
      </c>
      <c r="E28" s="1">
        <v>0.98268426870903303</v>
      </c>
      <c r="F28" s="1">
        <v>0.98253875836204996</v>
      </c>
      <c r="H28" s="3" t="s">
        <v>65</v>
      </c>
      <c r="I28" s="1">
        <v>-2.8840720402287601</v>
      </c>
      <c r="J28" s="1">
        <v>6.7747657717242996E-4</v>
      </c>
      <c r="K28" s="1">
        <v>7.4127710904497393E-2</v>
      </c>
      <c r="L28" s="1">
        <v>7.2861526850939592E-71</v>
      </c>
      <c r="M28" s="1">
        <v>0.93235878388331805</v>
      </c>
      <c r="N28" s="1">
        <v>0.93178555323826096</v>
      </c>
      <c r="P28" s="3" t="s">
        <v>65</v>
      </c>
      <c r="Q28" s="1">
        <v>29.887398178231201</v>
      </c>
      <c r="R28" s="1">
        <v>0.20170898471450899</v>
      </c>
      <c r="S28" s="1">
        <v>-2.8001977987084599E-2</v>
      </c>
      <c r="T28" s="1">
        <v>0.90658910034086904</v>
      </c>
      <c r="U28" s="1">
        <v>1.1717613828701401E-4</v>
      </c>
      <c r="V28" s="1">
        <v>-8.3564071147783602E-3</v>
      </c>
      <c r="X28" s="3" t="s">
        <v>65</v>
      </c>
      <c r="Y28" s="1">
        <v>-136.46005471658901</v>
      </c>
      <c r="Z28" s="1">
        <v>1.13758292788759E-39</v>
      </c>
      <c r="AA28" s="1">
        <v>27.7854897719638</v>
      </c>
      <c r="AB28" s="1">
        <v>2.7409327247858199E-47</v>
      </c>
      <c r="AC28" s="1">
        <v>0.83041933203005702</v>
      </c>
      <c r="AD28" s="1">
        <v>0.82898220772522702</v>
      </c>
      <c r="AF28" s="3" t="s">
        <v>65</v>
      </c>
      <c r="AG28" s="1">
        <f t="shared" si="1"/>
        <v>6.8000000000000005E-2</v>
      </c>
      <c r="AH28" s="1">
        <v>1.1426839561466201E-108</v>
      </c>
      <c r="AI28" s="1">
        <f t="shared" si="1"/>
        <v>0.98299999999999998</v>
      </c>
      <c r="AJ28" s="1">
        <f t="shared" si="1"/>
        <v>0.98299999999999998</v>
      </c>
      <c r="AL28" s="3" t="s">
        <v>65</v>
      </c>
      <c r="AM28" s="1">
        <f t="shared" si="2"/>
        <v>-2.88</v>
      </c>
      <c r="AN28" s="1">
        <v>7.6669220075112804E-5</v>
      </c>
      <c r="AO28" s="1">
        <f t="shared" si="2"/>
        <v>7.3999999999999996E-2</v>
      </c>
      <c r="AP28" s="1">
        <v>5.4179964287666697E-74</v>
      </c>
      <c r="AQ28" s="1">
        <f t="shared" si="2"/>
        <v>0.93200000000000005</v>
      </c>
      <c r="AR28" s="1">
        <f t="shared" si="2"/>
        <v>0.93200000000000005</v>
      </c>
      <c r="AT28" s="3" t="s">
        <v>65</v>
      </c>
      <c r="AU28" s="1">
        <f t="shared" si="3"/>
        <v>29.9</v>
      </c>
      <c r="AV28" s="1">
        <v>0.953347797322317</v>
      </c>
      <c r="AW28" s="1">
        <f t="shared" si="4"/>
        <v>-2.8000000000000001E-2</v>
      </c>
      <c r="AX28" s="1">
        <v>0.27005705478370001</v>
      </c>
      <c r="AY28" s="1">
        <f t="shared" si="5"/>
        <v>0</v>
      </c>
      <c r="AZ28" s="1">
        <f t="shared" si="5"/>
        <v>-8.0000000000000002E-3</v>
      </c>
      <c r="BB28" s="3" t="s">
        <v>65</v>
      </c>
      <c r="BC28" s="1">
        <f t="shared" si="6"/>
        <v>-136.5</v>
      </c>
      <c r="BD28" s="1">
        <v>1.3870950599210801E-40</v>
      </c>
      <c r="BE28" s="1">
        <f t="shared" si="7"/>
        <v>27.8</v>
      </c>
      <c r="BF28" s="1">
        <v>3.4810486992380101E-48</v>
      </c>
      <c r="BG28" s="1">
        <f t="shared" si="8"/>
        <v>0.83</v>
      </c>
      <c r="BH28" s="1">
        <f t="shared" si="8"/>
        <v>0.82899999999999996</v>
      </c>
    </row>
    <row r="29" spans="2:60" x14ac:dyDescent="0.2">
      <c r="B29" s="3" t="s">
        <v>66</v>
      </c>
      <c r="C29" s="1">
        <v>1.24741127611319E-2</v>
      </c>
      <c r="D29" s="1">
        <v>1.99757499576902E-86</v>
      </c>
      <c r="E29" s="1">
        <v>0.962100047979773</v>
      </c>
      <c r="F29" s="1">
        <v>0.96178156098800704</v>
      </c>
      <c r="H29" s="3" t="s">
        <v>66</v>
      </c>
      <c r="I29" s="1">
        <v>0.17909491895843599</v>
      </c>
      <c r="J29" s="1">
        <v>0.44989224407314099</v>
      </c>
      <c r="K29" s="1">
        <v>1.21148542644797E-2</v>
      </c>
      <c r="L29" s="1">
        <v>1.64275208914899E-45</v>
      </c>
      <c r="M29" s="1">
        <v>0.81825888106581401</v>
      </c>
      <c r="N29" s="1">
        <v>0.81671870209179498</v>
      </c>
      <c r="P29" s="3" t="s">
        <v>66</v>
      </c>
      <c r="Q29" s="1">
        <v>5.8126179652335601</v>
      </c>
      <c r="R29" s="1">
        <v>3.5629056671512602E-2</v>
      </c>
      <c r="S29" s="1">
        <v>-7.51017022183092E-3</v>
      </c>
      <c r="T29" s="1">
        <v>0.79081596140689603</v>
      </c>
      <c r="U29" s="1">
        <v>5.9860836101077698E-4</v>
      </c>
      <c r="V29" s="1">
        <v>-7.8708949579637793E-3</v>
      </c>
      <c r="X29" s="3" t="s">
        <v>66</v>
      </c>
      <c r="Y29" s="1">
        <v>-22.807887068039001</v>
      </c>
      <c r="Z29" s="1">
        <v>3.1585189713485102E-34</v>
      </c>
      <c r="AA29" s="1">
        <v>4.7374207578268503</v>
      </c>
      <c r="AB29" s="1">
        <v>3.4124343518991599E-42</v>
      </c>
      <c r="AC29" s="1">
        <v>0.79319086922381998</v>
      </c>
      <c r="AD29" s="1">
        <v>0.79143824947148</v>
      </c>
      <c r="AF29" s="3" t="s">
        <v>66</v>
      </c>
      <c r="AG29" s="1">
        <f t="shared" si="1"/>
        <v>1.2E-2</v>
      </c>
      <c r="AH29" s="1">
        <v>1.92138905456441E-88</v>
      </c>
      <c r="AI29" s="1">
        <f t="shared" si="1"/>
        <v>0.96199999999999997</v>
      </c>
      <c r="AJ29" s="1">
        <f t="shared" si="1"/>
        <v>0.96199999999999997</v>
      </c>
      <c r="AL29" s="3" t="s">
        <v>66</v>
      </c>
      <c r="AM29" s="1">
        <f t="shared" si="2"/>
        <v>0.17899999999999999</v>
      </c>
      <c r="AN29" s="1">
        <v>0.58688909106567899</v>
      </c>
      <c r="AO29" s="1">
        <f t="shared" si="2"/>
        <v>1.2E-2</v>
      </c>
      <c r="AP29" s="1">
        <v>1.4563425934181901E-47</v>
      </c>
      <c r="AQ29" s="1">
        <f t="shared" si="2"/>
        <v>0.81799999999999995</v>
      </c>
      <c r="AR29" s="1">
        <f t="shared" si="2"/>
        <v>0.81699999999999995</v>
      </c>
      <c r="AT29" s="3" t="s">
        <v>66</v>
      </c>
      <c r="AU29" s="1">
        <f t="shared" si="3"/>
        <v>5.81</v>
      </c>
      <c r="AV29" s="1">
        <v>0.76176509695777395</v>
      </c>
      <c r="AW29" s="1">
        <f t="shared" si="4"/>
        <v>-8.0000000000000002E-3</v>
      </c>
      <c r="AX29" s="1">
        <v>0.117529956027319</v>
      </c>
      <c r="AY29" s="1">
        <f t="shared" si="5"/>
        <v>1E-3</v>
      </c>
      <c r="AZ29" s="1">
        <f t="shared" si="5"/>
        <v>-8.0000000000000002E-3</v>
      </c>
      <c r="BB29" s="3" t="s">
        <v>66</v>
      </c>
      <c r="BC29" s="1">
        <f t="shared" si="6"/>
        <v>-22.8</v>
      </c>
      <c r="BD29" s="1">
        <v>7.1409622118125504E-36</v>
      </c>
      <c r="BE29" s="1">
        <f t="shared" si="7"/>
        <v>4.74</v>
      </c>
      <c r="BF29" s="1">
        <v>6.6687842165303504E-44</v>
      </c>
      <c r="BG29" s="1">
        <f t="shared" si="8"/>
        <v>0.79300000000000004</v>
      </c>
      <c r="BH29" s="1">
        <f t="shared" si="8"/>
        <v>0.79100000000000004</v>
      </c>
    </row>
    <row r="30" spans="2:60" x14ac:dyDescent="0.2">
      <c r="B30" s="3" t="s">
        <v>72</v>
      </c>
      <c r="C30" s="1">
        <v>5.2991009757690499E-2</v>
      </c>
      <c r="D30" s="1">
        <v>1.11584662101573E-66</v>
      </c>
      <c r="E30" s="1">
        <v>0.95107015303206799</v>
      </c>
      <c r="F30" s="1">
        <v>0.95057591215360404</v>
      </c>
      <c r="H30" s="3" t="s">
        <v>72</v>
      </c>
      <c r="I30" s="1">
        <v>-9.5240384143548393</v>
      </c>
      <c r="J30" s="1">
        <v>2.5361908735047098E-19</v>
      </c>
      <c r="K30" s="1">
        <v>7.1921329331911102E-2</v>
      </c>
      <c r="L30" s="1">
        <v>5.0208194148477297E-61</v>
      </c>
      <c r="M30" s="1">
        <v>0.93813160600087797</v>
      </c>
      <c r="N30" s="1">
        <v>0.93750029585802896</v>
      </c>
      <c r="P30" s="3" t="s">
        <v>72</v>
      </c>
      <c r="Q30" s="1">
        <v>32.147350950206899</v>
      </c>
      <c r="R30" s="1">
        <v>0.72024925926929795</v>
      </c>
      <c r="S30" s="1">
        <v>-0.12027676284811301</v>
      </c>
      <c r="T30" s="1">
        <v>0.89200995692441498</v>
      </c>
      <c r="U30" s="1">
        <v>1.89016971880816E-4</v>
      </c>
      <c r="V30" s="1">
        <v>-1.0013135916161001E-2</v>
      </c>
      <c r="X30" s="3" t="s">
        <v>72</v>
      </c>
      <c r="Y30" s="1">
        <v>-143.689111901823</v>
      </c>
      <c r="Z30" s="1">
        <v>1.17302696757535E-39</v>
      </c>
      <c r="AA30" s="1">
        <v>27.730357027727301</v>
      </c>
      <c r="AB30" s="1">
        <v>1.72652449210679E-44</v>
      </c>
      <c r="AC30" s="1">
        <v>0.86553869373994496</v>
      </c>
      <c r="AD30" s="1">
        <v>0.86416663959443396</v>
      </c>
      <c r="AF30" s="3" t="s">
        <v>72</v>
      </c>
      <c r="AG30" s="1">
        <f t="shared" si="1"/>
        <v>5.2999999999999999E-2</v>
      </c>
      <c r="AH30" s="1">
        <v>5.7861363070890697E-67</v>
      </c>
      <c r="AI30" s="1">
        <f t="shared" si="1"/>
        <v>0.95099999999999996</v>
      </c>
      <c r="AJ30" s="1">
        <f t="shared" si="1"/>
        <v>0.95099999999999996</v>
      </c>
      <c r="AL30" s="3" t="s">
        <v>72</v>
      </c>
      <c r="AM30" s="1">
        <f t="shared" si="2"/>
        <v>-9.52</v>
      </c>
      <c r="AN30" s="1">
        <v>6.3343844118919505E-20</v>
      </c>
      <c r="AO30" s="1">
        <f t="shared" si="2"/>
        <v>7.1999999999999995E-2</v>
      </c>
      <c r="AP30" s="1">
        <v>6.6248146433163503E-62</v>
      </c>
      <c r="AQ30" s="1">
        <f t="shared" si="2"/>
        <v>0.93799999999999994</v>
      </c>
      <c r="AR30" s="1">
        <f t="shared" si="2"/>
        <v>0.93799999999999994</v>
      </c>
      <c r="AT30" s="3" t="s">
        <v>72</v>
      </c>
      <c r="AU30" s="1">
        <f t="shared" si="3"/>
        <v>32.1</v>
      </c>
      <c r="AV30" s="1">
        <v>0.90645230539502797</v>
      </c>
      <c r="AW30" s="1">
        <f t="shared" si="4"/>
        <v>-0.12</v>
      </c>
      <c r="AX30" s="1">
        <v>0.91638601858661395</v>
      </c>
      <c r="AY30" s="1">
        <f t="shared" si="5"/>
        <v>0</v>
      </c>
      <c r="AZ30" s="1">
        <f t="shared" si="5"/>
        <v>-0.01</v>
      </c>
      <c r="BB30" s="3" t="s">
        <v>72</v>
      </c>
      <c r="BC30" s="1">
        <f t="shared" si="6"/>
        <v>-143.69999999999999</v>
      </c>
      <c r="BD30" s="1">
        <v>6.4252164294413798E-40</v>
      </c>
      <c r="BE30" s="1">
        <f t="shared" si="7"/>
        <v>27.7</v>
      </c>
      <c r="BF30" s="1">
        <v>9.3312231371765705E-45</v>
      </c>
      <c r="BG30" s="1">
        <f t="shared" si="8"/>
        <v>0.86599999999999999</v>
      </c>
      <c r="BH30" s="1">
        <f t="shared" si="8"/>
        <v>0.86399999999999999</v>
      </c>
    </row>
    <row r="31" spans="2:60" x14ac:dyDescent="0.2">
      <c r="B31" s="3" t="s">
        <v>73</v>
      </c>
      <c r="C31" s="1">
        <v>9.2729059141542003E-2</v>
      </c>
      <c r="D31" s="1">
        <v>1.0112987948434501E-90</v>
      </c>
      <c r="E31" s="1">
        <v>0.984004105687735</v>
      </c>
      <c r="F31" s="1">
        <v>0.98384253099771202</v>
      </c>
      <c r="H31" s="3" t="s">
        <v>73</v>
      </c>
      <c r="I31" s="1">
        <v>-8.5321445328276209</v>
      </c>
      <c r="J31" s="1">
        <v>4.6962418042313202E-15</v>
      </c>
      <c r="K31" s="1">
        <v>0.109687854941486</v>
      </c>
      <c r="L31" s="1">
        <v>8.2414666688370898E-75</v>
      </c>
      <c r="M31" s="1">
        <v>0.96761966899473995</v>
      </c>
      <c r="N31" s="1">
        <v>0.96728925745386996</v>
      </c>
      <c r="P31" s="3" t="s">
        <v>73</v>
      </c>
      <c r="Q31" s="1">
        <v>62.628140241068998</v>
      </c>
      <c r="R31" s="1">
        <v>0.130897746884095</v>
      </c>
      <c r="S31" s="1">
        <v>-0.25608990697260697</v>
      </c>
      <c r="T31" s="1">
        <v>0.525077099547263</v>
      </c>
      <c r="U31" s="1">
        <v>4.1340310892459802E-3</v>
      </c>
      <c r="V31" s="1">
        <v>-6.0278665527004902E-3</v>
      </c>
      <c r="X31" s="3" t="s">
        <v>73</v>
      </c>
      <c r="Y31" s="1">
        <v>-215.719748305384</v>
      </c>
      <c r="Z31" s="1">
        <v>3.0601458287077701E-47</v>
      </c>
      <c r="AA31" s="1">
        <v>42.727498346231798</v>
      </c>
      <c r="AB31" s="1">
        <v>2.4499391697052E-53</v>
      </c>
      <c r="AC31" s="1">
        <v>0.91123363613039599</v>
      </c>
      <c r="AD31" s="1">
        <v>0.91032785690723705</v>
      </c>
      <c r="AF31" s="3" t="s">
        <v>73</v>
      </c>
      <c r="AG31" s="1">
        <f t="shared" si="1"/>
        <v>9.2999999999999999E-2</v>
      </c>
      <c r="AH31" s="1">
        <v>1.6411234768724101E-98</v>
      </c>
      <c r="AI31" s="1">
        <f t="shared" si="1"/>
        <v>0.98399999999999999</v>
      </c>
      <c r="AJ31" s="1">
        <f t="shared" si="1"/>
        <v>0.98399999999999999</v>
      </c>
      <c r="AL31" s="3" t="s">
        <v>73</v>
      </c>
      <c r="AM31" s="1">
        <f t="shared" si="2"/>
        <v>-8.5299999999999994</v>
      </c>
      <c r="AN31" s="1">
        <v>5.7196973260593301E-29</v>
      </c>
      <c r="AO31" s="1">
        <f t="shared" si="2"/>
        <v>0.11</v>
      </c>
      <c r="AP31" s="1">
        <v>3.1210509293816801E-96</v>
      </c>
      <c r="AQ31" s="1">
        <f t="shared" si="2"/>
        <v>0.96799999999999997</v>
      </c>
      <c r="AR31" s="1">
        <f t="shared" si="2"/>
        <v>0.96699999999999997</v>
      </c>
      <c r="AT31" s="3" t="s">
        <v>73</v>
      </c>
      <c r="AU31" s="1">
        <f t="shared" si="3"/>
        <v>62.6</v>
      </c>
      <c r="AV31" s="1">
        <v>0.53484127183751096</v>
      </c>
      <c r="AW31" s="1">
        <f t="shared" si="4"/>
        <v>-0.25600000000000001</v>
      </c>
      <c r="AX31" s="1">
        <v>0.79101469579832295</v>
      </c>
      <c r="AY31" s="1">
        <f t="shared" si="5"/>
        <v>4.0000000000000001E-3</v>
      </c>
      <c r="AZ31" s="1">
        <f t="shared" si="5"/>
        <v>-6.0000000000000001E-3</v>
      </c>
      <c r="BB31" s="3" t="s">
        <v>73</v>
      </c>
      <c r="BC31" s="1">
        <f t="shared" si="6"/>
        <v>-215.7</v>
      </c>
      <c r="BD31" s="1">
        <v>9.8212390450712003E-52</v>
      </c>
      <c r="BE31" s="1">
        <f t="shared" si="7"/>
        <v>42.7</v>
      </c>
      <c r="BF31" s="1">
        <v>6.3109586363221899E-58</v>
      </c>
      <c r="BG31" s="1">
        <f t="shared" si="8"/>
        <v>0.91100000000000003</v>
      </c>
      <c r="BH31" s="1">
        <f t="shared" si="8"/>
        <v>0.91</v>
      </c>
    </row>
    <row r="32" spans="2:60" x14ac:dyDescent="0.2">
      <c r="B32" s="3" t="s">
        <v>67</v>
      </c>
      <c r="C32" s="1">
        <v>2.7073640883318099E-2</v>
      </c>
      <c r="D32" s="1">
        <v>7.0417754189333102E-96</v>
      </c>
      <c r="E32" s="1">
        <v>0.973708779616003</v>
      </c>
      <c r="F32" s="1">
        <v>0.973487844990927</v>
      </c>
      <c r="H32" s="3" t="s">
        <v>67</v>
      </c>
      <c r="I32" s="1">
        <v>3.8945296505525602</v>
      </c>
      <c r="J32" s="1">
        <v>1.6975638350499899E-33</v>
      </c>
      <c r="K32" s="1">
        <v>1.9261342937837499E-2</v>
      </c>
      <c r="L32" s="1">
        <v>9.5740455832919795E-68</v>
      </c>
      <c r="M32" s="1">
        <v>0.92361028128011402</v>
      </c>
      <c r="N32" s="1">
        <v>0.92296291078248804</v>
      </c>
      <c r="P32" s="3" t="s">
        <v>67</v>
      </c>
      <c r="Q32" s="1">
        <v>9.2755131387264402</v>
      </c>
      <c r="R32" s="1">
        <v>2.4912633114324099E-2</v>
      </c>
      <c r="S32" s="1">
        <v>2.51415551921896E-2</v>
      </c>
      <c r="T32" s="1">
        <v>0.55228199342363304</v>
      </c>
      <c r="U32" s="1">
        <v>3.0017947322020099E-3</v>
      </c>
      <c r="V32" s="1">
        <v>-5.4473426005758902E-3</v>
      </c>
      <c r="X32" s="3" t="s">
        <v>67</v>
      </c>
      <c r="Y32" s="1">
        <v>-34.355085546112399</v>
      </c>
      <c r="Z32" s="1">
        <v>1.5398137726157199E-73</v>
      </c>
      <c r="AA32" s="1">
        <v>7.8211631347087396</v>
      </c>
      <c r="AB32" s="1">
        <v>4.9404278255487802E-88</v>
      </c>
      <c r="AC32" s="1">
        <v>0.96537882797506303</v>
      </c>
      <c r="AD32" s="1">
        <v>0.96508542821214005</v>
      </c>
      <c r="AF32" s="3" t="s">
        <v>67</v>
      </c>
      <c r="AG32" s="1">
        <f t="shared" si="1"/>
        <v>2.7E-2</v>
      </c>
      <c r="AH32" s="1">
        <v>4.9770123748493502E-92</v>
      </c>
      <c r="AI32" s="1">
        <f t="shared" si="1"/>
        <v>0.97399999999999998</v>
      </c>
      <c r="AJ32" s="1">
        <f t="shared" si="1"/>
        <v>0.97299999999999998</v>
      </c>
      <c r="AL32" s="3" t="s">
        <v>67</v>
      </c>
      <c r="AM32" s="1">
        <f t="shared" si="2"/>
        <v>3.89</v>
      </c>
      <c r="AN32" s="1">
        <v>3.9346862776509198E-22</v>
      </c>
      <c r="AO32" s="1">
        <f t="shared" si="2"/>
        <v>1.9E-2</v>
      </c>
      <c r="AP32" s="1">
        <v>6.0199902290615997E-55</v>
      </c>
      <c r="AQ32" s="1">
        <f t="shared" si="2"/>
        <v>0.92400000000000004</v>
      </c>
      <c r="AR32" s="1">
        <f t="shared" si="2"/>
        <v>0.92300000000000004</v>
      </c>
      <c r="AT32" s="3" t="s">
        <v>67</v>
      </c>
      <c r="AU32" s="1">
        <f t="shared" si="3"/>
        <v>9.2799999999999994</v>
      </c>
      <c r="AV32" s="1">
        <v>0.50694093309368304</v>
      </c>
      <c r="AW32" s="1">
        <f t="shared" si="4"/>
        <v>2.5000000000000001E-2</v>
      </c>
      <c r="AX32" s="1">
        <v>5.7571430858113705E-4</v>
      </c>
      <c r="AY32" s="1">
        <f t="shared" si="5"/>
        <v>3.0000000000000001E-3</v>
      </c>
      <c r="AZ32" s="1">
        <f t="shared" si="5"/>
        <v>-5.0000000000000001E-3</v>
      </c>
      <c r="BB32" s="3" t="s">
        <v>67</v>
      </c>
      <c r="BC32" s="1">
        <f t="shared" si="6"/>
        <v>-34.4</v>
      </c>
      <c r="BD32" s="1">
        <v>2.5214700392373601E-50</v>
      </c>
      <c r="BE32" s="1">
        <f t="shared" si="7"/>
        <v>7.82</v>
      </c>
      <c r="BF32" s="1">
        <v>2.0471426088313101E-63</v>
      </c>
      <c r="BG32" s="1">
        <f t="shared" si="8"/>
        <v>0.96499999999999997</v>
      </c>
      <c r="BH32" s="1">
        <f t="shared" si="8"/>
        <v>0.96499999999999997</v>
      </c>
    </row>
    <row r="33" spans="2:60" x14ac:dyDescent="0.2">
      <c r="B33" s="3" t="s">
        <v>68</v>
      </c>
      <c r="C33" s="1">
        <v>0.14693150648535999</v>
      </c>
      <c r="D33" s="1">
        <v>3.6922502701080101E-120</v>
      </c>
      <c r="E33" s="1">
        <v>0.98972467693545096</v>
      </c>
      <c r="F33" s="1">
        <v>0.98963832968280696</v>
      </c>
      <c r="H33" s="3" t="s">
        <v>68</v>
      </c>
      <c r="I33" s="1">
        <v>-11.160309107679501</v>
      </c>
      <c r="J33" s="1">
        <v>3.00671426958492E-20</v>
      </c>
      <c r="K33" s="1">
        <v>0.16931871822490399</v>
      </c>
      <c r="L33" s="1">
        <v>2.91469465384959E-102</v>
      </c>
      <c r="M33" s="1">
        <v>0.98012879421836496</v>
      </c>
      <c r="N33" s="1">
        <v>0.97996039416936898</v>
      </c>
      <c r="P33" s="3" t="s">
        <v>68</v>
      </c>
      <c r="Q33" s="1">
        <v>56.919850172013902</v>
      </c>
      <c r="R33" s="1">
        <v>0.54324645756173995</v>
      </c>
      <c r="S33" s="1">
        <v>5.3113041640350097E-3</v>
      </c>
      <c r="T33" s="1">
        <v>0.99545440242733996</v>
      </c>
      <c r="U33" s="1">
        <v>2.7622608368439999E-7</v>
      </c>
      <c r="V33" s="1">
        <v>-8.4742977042038294E-3</v>
      </c>
      <c r="X33" s="3" t="s">
        <v>68</v>
      </c>
      <c r="Y33" s="1">
        <v>-321.979809396478</v>
      </c>
      <c r="Z33" s="1">
        <v>3.3202604634563602E-53</v>
      </c>
      <c r="AA33" s="1">
        <v>64.436233700645104</v>
      </c>
      <c r="AB33" s="1">
        <v>8.4042215391486501E-61</v>
      </c>
      <c r="AC33" s="1">
        <v>0.89985586026937803</v>
      </c>
      <c r="AD33" s="1">
        <v>0.89900718111911804</v>
      </c>
      <c r="AF33" s="3" t="s">
        <v>68</v>
      </c>
      <c r="AG33" s="1">
        <f t="shared" si="1"/>
        <v>0.14699999999999999</v>
      </c>
      <c r="AH33" s="1">
        <v>4.0213186500322499E-125</v>
      </c>
      <c r="AI33" s="1">
        <f t="shared" si="1"/>
        <v>0.99</v>
      </c>
      <c r="AJ33" s="1">
        <f t="shared" si="1"/>
        <v>0.99</v>
      </c>
      <c r="AL33" s="3" t="s">
        <v>68</v>
      </c>
      <c r="AM33" s="1">
        <f t="shared" si="2"/>
        <v>-11.2</v>
      </c>
      <c r="AN33" s="1">
        <v>9.9045562480468994E-30</v>
      </c>
      <c r="AO33" s="1">
        <f t="shared" si="2"/>
        <v>0.16900000000000001</v>
      </c>
      <c r="AP33" s="1">
        <v>1.20205398069791E-116</v>
      </c>
      <c r="AQ33" s="1">
        <f t="shared" si="2"/>
        <v>0.98</v>
      </c>
      <c r="AR33" s="1">
        <f t="shared" si="2"/>
        <v>0.98</v>
      </c>
      <c r="AT33" s="3" t="s">
        <v>68</v>
      </c>
      <c r="AU33" s="1">
        <f t="shared" si="3"/>
        <v>56.9</v>
      </c>
      <c r="AV33" s="1">
        <v>0.99419510069065398</v>
      </c>
      <c r="AW33" s="1">
        <f t="shared" si="4"/>
        <v>5.0000000000000001E-3</v>
      </c>
      <c r="AX33" s="1">
        <v>0.53416845423203696</v>
      </c>
      <c r="AY33" s="1">
        <f t="shared" si="5"/>
        <v>0</v>
      </c>
      <c r="AZ33" s="1">
        <f t="shared" si="5"/>
        <v>-8.0000000000000002E-3</v>
      </c>
      <c r="BB33" s="3" t="s">
        <v>68</v>
      </c>
      <c r="BC33" s="1">
        <f t="shared" si="6"/>
        <v>-322</v>
      </c>
      <c r="BD33" s="1">
        <v>6.18394573214207E-55</v>
      </c>
      <c r="BE33" s="1">
        <f t="shared" si="7"/>
        <v>64.400000000000006</v>
      </c>
      <c r="BF33" s="1">
        <v>1.4662578421229499E-62</v>
      </c>
      <c r="BG33" s="1">
        <f t="shared" si="8"/>
        <v>0.9</v>
      </c>
      <c r="BH33" s="1">
        <f t="shared" si="8"/>
        <v>0.89900000000000002</v>
      </c>
    </row>
    <row r="34" spans="2:60" x14ac:dyDescent="0.2">
      <c r="B34" s="3" t="s">
        <v>69</v>
      </c>
      <c r="C34" s="1">
        <v>1.65545926749649E-2</v>
      </c>
      <c r="D34" s="1">
        <v>5.2864752596717697E-32</v>
      </c>
      <c r="E34" s="1">
        <v>0.69874576282105205</v>
      </c>
      <c r="F34" s="1">
        <v>0.69614874353502698</v>
      </c>
      <c r="H34" s="3" t="s">
        <v>69</v>
      </c>
      <c r="I34" s="1">
        <v>-5.97491782048108</v>
      </c>
      <c r="J34" s="1">
        <v>2.9243119972716002E-9</v>
      </c>
      <c r="K34" s="1">
        <v>2.8456772416063401E-2</v>
      </c>
      <c r="L34" s="1">
        <v>1.94373199669526E-26</v>
      </c>
      <c r="M34" s="1">
        <v>0.62780841191945602</v>
      </c>
      <c r="N34" s="1">
        <v>0.62457196332745102</v>
      </c>
      <c r="P34" s="3" t="s">
        <v>69</v>
      </c>
      <c r="Q34" s="1">
        <v>7.0216693297189696</v>
      </c>
      <c r="R34" s="1">
        <v>9.7669027966238303E-3</v>
      </c>
      <c r="S34" s="1">
        <v>-1.5209827652765099E-2</v>
      </c>
      <c r="T34" s="1">
        <v>0.61814751387480404</v>
      </c>
      <c r="U34" s="1">
        <v>2.1677541574710601E-3</v>
      </c>
      <c r="V34" s="1">
        <v>-6.5090479802900596E-3</v>
      </c>
      <c r="X34" s="3" t="s">
        <v>69</v>
      </c>
      <c r="Y34" s="1">
        <v>-52.336864081432402</v>
      </c>
      <c r="Z34" s="1">
        <v>7.1258794206706902E-15</v>
      </c>
      <c r="AA34" s="1">
        <v>9.8286981894146308</v>
      </c>
      <c r="AB34" s="1">
        <v>3.0910938882910801E-17</v>
      </c>
      <c r="AC34" s="1">
        <v>0.46336321594444702</v>
      </c>
      <c r="AD34" s="1">
        <v>0.45869680912657301</v>
      </c>
      <c r="AF34" s="3" t="s">
        <v>69</v>
      </c>
      <c r="AG34" s="1">
        <f t="shared" si="1"/>
        <v>1.7000000000000001E-2</v>
      </c>
      <c r="AH34" s="1">
        <v>1.82440262784055E-30</v>
      </c>
      <c r="AI34" s="1">
        <f t="shared" si="1"/>
        <v>0.69899999999999995</v>
      </c>
      <c r="AJ34" s="1">
        <f t="shared" si="1"/>
        <v>0.69599999999999995</v>
      </c>
      <c r="AL34" s="3" t="s">
        <v>69</v>
      </c>
      <c r="AM34" s="1">
        <f t="shared" si="2"/>
        <v>-5.97</v>
      </c>
      <c r="AN34" s="1">
        <v>3.1818782336840002E-9</v>
      </c>
      <c r="AO34" s="1">
        <f t="shared" si="2"/>
        <v>2.8000000000000001E-2</v>
      </c>
      <c r="AP34" s="1">
        <v>1.3522919166546201E-25</v>
      </c>
      <c r="AQ34" s="1">
        <f t="shared" si="2"/>
        <v>0.628</v>
      </c>
      <c r="AR34" s="1">
        <f t="shared" si="2"/>
        <v>0.625</v>
      </c>
      <c r="AT34" s="3" t="s">
        <v>69</v>
      </c>
      <c r="AU34" s="1">
        <f t="shared" si="3"/>
        <v>7.02</v>
      </c>
      <c r="AV34" s="1">
        <v>0.83963821528518501</v>
      </c>
      <c r="AW34" s="1">
        <f t="shared" si="4"/>
        <v>-1.4999999999999999E-2</v>
      </c>
      <c r="AX34" s="1">
        <v>5.3182064045600198E-2</v>
      </c>
      <c r="AY34" s="1">
        <f t="shared" si="5"/>
        <v>2E-3</v>
      </c>
      <c r="AZ34" s="1">
        <f t="shared" si="5"/>
        <v>-7.0000000000000001E-3</v>
      </c>
      <c r="BB34" s="3" t="s">
        <v>69</v>
      </c>
      <c r="BC34" s="1">
        <f t="shared" si="6"/>
        <v>-52.3</v>
      </c>
      <c r="BD34" s="1">
        <v>1.2036515588093801E-14</v>
      </c>
      <c r="BE34" s="1">
        <f t="shared" si="7"/>
        <v>9.83</v>
      </c>
      <c r="BF34" s="1">
        <v>6.5691336258213701E-17</v>
      </c>
      <c r="BG34" s="1">
        <f t="shared" si="8"/>
        <v>0.46300000000000002</v>
      </c>
      <c r="BH34" s="1">
        <f t="shared" si="8"/>
        <v>0.45900000000000002</v>
      </c>
    </row>
    <row r="35" spans="2:60" x14ac:dyDescent="0.2">
      <c r="B35" s="3" t="s">
        <v>70</v>
      </c>
      <c r="C35" s="1">
        <v>8.7719233782122499E-2</v>
      </c>
      <c r="D35" s="1">
        <v>5.8722103220051501E-93</v>
      </c>
      <c r="E35" s="1">
        <v>0.97056299777327604</v>
      </c>
      <c r="F35" s="1">
        <v>0.97031562800666504</v>
      </c>
      <c r="H35" s="3" t="s">
        <v>70</v>
      </c>
      <c r="I35" s="1">
        <v>-10.4548907012562</v>
      </c>
      <c r="J35" s="1">
        <v>2.9184031712780198E-16</v>
      </c>
      <c r="K35" s="1">
        <v>0.108691399479733</v>
      </c>
      <c r="L35" s="1">
        <v>1.5930152072004599E-75</v>
      </c>
      <c r="M35" s="1">
        <v>0.94360157551236901</v>
      </c>
      <c r="N35" s="1">
        <v>0.94312362276247397</v>
      </c>
      <c r="P35" s="3" t="s">
        <v>70</v>
      </c>
      <c r="Q35" s="1">
        <v>51.786707328526902</v>
      </c>
      <c r="R35" s="1">
        <v>1.65791560873659E-2</v>
      </c>
      <c r="S35" s="1">
        <v>-0.18848517353243199</v>
      </c>
      <c r="T35" s="1">
        <v>0.39272521913695602</v>
      </c>
      <c r="U35" s="1">
        <v>6.1975602366857799E-3</v>
      </c>
      <c r="V35" s="1">
        <v>-2.2244943375795399E-3</v>
      </c>
      <c r="X35" s="3" t="s">
        <v>70</v>
      </c>
      <c r="Y35" s="1">
        <v>-208.36929876519</v>
      </c>
      <c r="Z35" s="1">
        <v>9.7091960760799902E-45</v>
      </c>
      <c r="AA35" s="1">
        <v>41.090188475154299</v>
      </c>
      <c r="AB35" s="1">
        <v>2.73741533816049E-51</v>
      </c>
      <c r="AC35" s="1">
        <v>0.854897431462871</v>
      </c>
      <c r="AD35" s="1">
        <v>0.85366774867865802</v>
      </c>
      <c r="AF35" s="3" t="s">
        <v>70</v>
      </c>
      <c r="AG35" s="1">
        <f t="shared" si="1"/>
        <v>8.7999999999999995E-2</v>
      </c>
      <c r="AH35" s="1">
        <v>6.9517125755755501E-104</v>
      </c>
      <c r="AI35" s="1">
        <f t="shared" si="1"/>
        <v>0.97099999999999997</v>
      </c>
      <c r="AJ35" s="1">
        <f t="shared" si="1"/>
        <v>0.97</v>
      </c>
      <c r="AL35" s="3" t="s">
        <v>70</v>
      </c>
      <c r="AM35" s="1">
        <f t="shared" si="2"/>
        <v>-10.5</v>
      </c>
      <c r="AN35" s="1">
        <v>1.7890078355279201E-35</v>
      </c>
      <c r="AO35" s="1">
        <f t="shared" si="2"/>
        <v>0.109</v>
      </c>
      <c r="AP35" s="1">
        <v>3.7347340932423402E-105</v>
      </c>
      <c r="AQ35" s="1">
        <f t="shared" si="2"/>
        <v>0.94399999999999995</v>
      </c>
      <c r="AR35" s="1">
        <f t="shared" si="2"/>
        <v>0.94299999999999995</v>
      </c>
      <c r="AT35" s="3" t="s">
        <v>70</v>
      </c>
      <c r="AU35" s="1">
        <f t="shared" si="3"/>
        <v>51.8</v>
      </c>
      <c r="AV35" s="1">
        <v>0.41793498700910697</v>
      </c>
      <c r="AW35" s="1">
        <f t="shared" si="4"/>
        <v>-0.188</v>
      </c>
      <c r="AX35" s="1">
        <v>0.43696454411012697</v>
      </c>
      <c r="AY35" s="1">
        <f t="shared" si="5"/>
        <v>6.0000000000000001E-3</v>
      </c>
      <c r="AZ35" s="1">
        <f t="shared" si="5"/>
        <v>-2E-3</v>
      </c>
      <c r="BB35" s="3" t="s">
        <v>70</v>
      </c>
      <c r="BC35" s="1">
        <f t="shared" si="6"/>
        <v>-208.4</v>
      </c>
      <c r="BD35" s="1">
        <v>6.2774119460418799E-51</v>
      </c>
      <c r="BE35" s="1">
        <f t="shared" si="7"/>
        <v>41.1</v>
      </c>
      <c r="BF35" s="1">
        <v>1.09099264618935E-57</v>
      </c>
      <c r="BG35" s="1">
        <f t="shared" si="8"/>
        <v>0.85499999999999998</v>
      </c>
      <c r="BH35" s="1">
        <f t="shared" si="8"/>
        <v>0.85399999999999998</v>
      </c>
    </row>
    <row r="36" spans="2:60" x14ac:dyDescent="0.2">
      <c r="B36" s="3" t="s">
        <v>71</v>
      </c>
      <c r="C36" s="1">
        <v>8.3142295096498897E-2</v>
      </c>
      <c r="D36" s="1">
        <v>2.72495106259806E-119</v>
      </c>
      <c r="E36" s="1">
        <v>0.98937366303534202</v>
      </c>
      <c r="F36" s="1">
        <v>0.98928436608605896</v>
      </c>
      <c r="H36" s="3" t="s">
        <v>71</v>
      </c>
      <c r="I36" s="1">
        <v>-4.05699506952545</v>
      </c>
      <c r="J36" s="1">
        <v>2.0239006590403599E-7</v>
      </c>
      <c r="K36" s="1">
        <v>9.1280493310494107E-2</v>
      </c>
      <c r="L36" s="1">
        <v>1.0492164709782099E-86</v>
      </c>
      <c r="M36" s="1">
        <v>0.963539040294074</v>
      </c>
      <c r="N36" s="1">
        <v>0.963230049110125</v>
      </c>
      <c r="P36" s="3" t="s">
        <v>71</v>
      </c>
      <c r="Q36" s="1">
        <v>53.629494772876697</v>
      </c>
      <c r="R36" s="1">
        <v>0.175293969244016</v>
      </c>
      <c r="S36" s="1">
        <v>-0.210406353154202</v>
      </c>
      <c r="T36" s="1">
        <v>0.59938195425140195</v>
      </c>
      <c r="U36" s="1">
        <v>2.34555409485357E-3</v>
      </c>
      <c r="V36" s="1">
        <v>-6.10914459925782E-3</v>
      </c>
      <c r="X36" s="3" t="s">
        <v>71</v>
      </c>
      <c r="Y36" s="1">
        <v>-172.26045897242801</v>
      </c>
      <c r="Z36" s="1">
        <v>1.8479770161307599E-50</v>
      </c>
      <c r="AA36" s="1">
        <v>34.846427269230702</v>
      </c>
      <c r="AB36" s="1">
        <v>1.9686699202425501E-58</v>
      </c>
      <c r="AC36" s="1">
        <v>0.89016255858381199</v>
      </c>
      <c r="AD36" s="1">
        <v>0.88923173280909895</v>
      </c>
      <c r="AF36" s="3" t="s">
        <v>71</v>
      </c>
      <c r="AG36" s="1">
        <f t="shared" si="1"/>
        <v>8.3000000000000004E-2</v>
      </c>
      <c r="AH36" s="1">
        <v>3.4279860107403902E-132</v>
      </c>
      <c r="AI36" s="1">
        <f t="shared" si="1"/>
        <v>0.98899999999999999</v>
      </c>
      <c r="AJ36" s="1">
        <f t="shared" si="1"/>
        <v>0.98899999999999999</v>
      </c>
      <c r="AL36" s="3" t="s">
        <v>71</v>
      </c>
      <c r="AM36" s="1">
        <f t="shared" si="2"/>
        <v>-4.0599999999999996</v>
      </c>
      <c r="AN36" s="1">
        <v>1.2168141083266099E-13</v>
      </c>
      <c r="AO36" s="1">
        <f t="shared" si="2"/>
        <v>9.0999999999999998E-2</v>
      </c>
      <c r="AP36" s="1">
        <v>1.9731062956936699E-105</v>
      </c>
      <c r="AQ36" s="1">
        <f t="shared" si="2"/>
        <v>0.96399999999999997</v>
      </c>
      <c r="AR36" s="1">
        <f t="shared" si="2"/>
        <v>0.96299999999999997</v>
      </c>
      <c r="AT36" s="3" t="s">
        <v>71</v>
      </c>
      <c r="AU36" s="1">
        <f t="shared" si="3"/>
        <v>53.6</v>
      </c>
      <c r="AV36" s="1">
        <v>0.61466240383968995</v>
      </c>
      <c r="AW36" s="1">
        <f t="shared" si="4"/>
        <v>-0.21</v>
      </c>
      <c r="AX36" s="1">
        <v>0.73757521526315495</v>
      </c>
      <c r="AY36" s="1">
        <f t="shared" si="5"/>
        <v>2E-3</v>
      </c>
      <c r="AZ36" s="1">
        <f t="shared" si="5"/>
        <v>-6.0000000000000001E-3</v>
      </c>
      <c r="BB36" s="3" t="s">
        <v>71</v>
      </c>
      <c r="BC36" s="1">
        <f t="shared" si="6"/>
        <v>-172.3</v>
      </c>
      <c r="BD36" s="1">
        <v>1.64374750592261E-54</v>
      </c>
      <c r="BE36" s="1">
        <f t="shared" si="7"/>
        <v>34.799999999999997</v>
      </c>
      <c r="BF36" s="1">
        <v>1.29712298469141E-62</v>
      </c>
      <c r="BG36" s="1">
        <f t="shared" si="8"/>
        <v>0.89</v>
      </c>
      <c r="BH36" s="1">
        <f t="shared" si="8"/>
        <v>0.88900000000000001</v>
      </c>
    </row>
    <row r="37" spans="2:60" x14ac:dyDescent="0.2">
      <c r="AG37" s="1">
        <f>SUM(AG24:AG36)</f>
        <v>0.88</v>
      </c>
    </row>
    <row r="38" spans="2:60" ht="15" x14ac:dyDescent="0.25">
      <c r="B38" s="11" t="s">
        <v>46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 spans="2:60" x14ac:dyDescent="0.2">
      <c r="AI39" s="1" t="b">
        <f>AI24&gt;AQ24</f>
        <v>1</v>
      </c>
      <c r="AJ39" s="1" t="b">
        <f>AJ24&gt;AR24</f>
        <v>1</v>
      </c>
    </row>
    <row r="40" spans="2:60" ht="15" x14ac:dyDescent="0.25">
      <c r="B40" s="9" t="s">
        <v>50</v>
      </c>
      <c r="C40" s="8"/>
      <c r="D40" s="8"/>
      <c r="E40" s="8" t="s">
        <v>51</v>
      </c>
      <c r="F40" s="8"/>
      <c r="G40" s="8" t="s">
        <v>52</v>
      </c>
      <c r="H40" s="8"/>
      <c r="I40" s="8"/>
      <c r="J40" s="8"/>
      <c r="L40" s="9" t="s">
        <v>53</v>
      </c>
      <c r="M40" s="8"/>
      <c r="N40" s="8"/>
      <c r="O40" s="8" t="s">
        <v>51</v>
      </c>
      <c r="P40" s="8"/>
      <c r="Q40" s="8" t="s">
        <v>52</v>
      </c>
      <c r="R40" s="8"/>
      <c r="S40" s="8"/>
      <c r="T40" s="8"/>
      <c r="AI40" s="1" t="b">
        <f t="shared" ref="AI40:AJ40" si="9">AI25&gt;AQ25</f>
        <v>1</v>
      </c>
      <c r="AJ40" s="1" t="b">
        <f t="shared" si="9"/>
        <v>1</v>
      </c>
    </row>
    <row r="41" spans="2:60" x14ac:dyDescent="0.2">
      <c r="AI41" s="1" t="b">
        <f t="shared" ref="AI41:AJ41" si="10">AI26&gt;AQ26</f>
        <v>1</v>
      </c>
      <c r="AJ41" s="1" t="b">
        <f t="shared" si="10"/>
        <v>1</v>
      </c>
    </row>
    <row r="42" spans="2:60" x14ac:dyDescent="0.2">
      <c r="C42" s="1" t="s">
        <v>42</v>
      </c>
      <c r="D42" s="1" t="s">
        <v>43</v>
      </c>
      <c r="E42" s="1" t="s">
        <v>36</v>
      </c>
      <c r="F42" s="1" t="s">
        <v>37</v>
      </c>
      <c r="G42" s="1" t="s">
        <v>48</v>
      </c>
      <c r="H42" s="1" t="s">
        <v>49</v>
      </c>
      <c r="I42" s="1" t="s">
        <v>38</v>
      </c>
      <c r="J42" s="1" t="s">
        <v>39</v>
      </c>
      <c r="M42" s="1" t="s">
        <v>42</v>
      </c>
      <c r="N42" s="1" t="s">
        <v>43</v>
      </c>
      <c r="O42" s="1" t="s">
        <v>36</v>
      </c>
      <c r="P42" s="1" t="s">
        <v>37</v>
      </c>
      <c r="Q42" s="1" t="s">
        <v>48</v>
      </c>
      <c r="R42" s="1" t="s">
        <v>49</v>
      </c>
      <c r="S42" s="1" t="s">
        <v>38</v>
      </c>
      <c r="T42" s="1" t="s">
        <v>39</v>
      </c>
      <c r="AI42" s="1" t="b">
        <f t="shared" ref="AI42:AJ42" si="11">AI27&gt;AQ27</f>
        <v>1</v>
      </c>
      <c r="AJ42" s="1" t="b">
        <f t="shared" si="11"/>
        <v>1</v>
      </c>
    </row>
    <row r="43" spans="2:60" x14ac:dyDescent="0.2">
      <c r="B43" s="3" t="s">
        <v>15</v>
      </c>
      <c r="C43" s="1">
        <v>73.106280838609507</v>
      </c>
      <c r="D43" s="1">
        <v>3.5149869365108303E-29</v>
      </c>
      <c r="E43" s="1">
        <v>6.7537876078832298E-2</v>
      </c>
      <c r="F43" s="1">
        <v>1.1658031845982501E-73</v>
      </c>
      <c r="G43" s="1">
        <v>-0.57494289682420296</v>
      </c>
      <c r="H43" s="1">
        <v>5.2974238681621402E-21</v>
      </c>
      <c r="I43" s="1">
        <v>0.94283895251890604</v>
      </c>
      <c r="J43" s="1">
        <v>0.94186184059615297</v>
      </c>
      <c r="L43" s="3" t="s">
        <v>15</v>
      </c>
      <c r="M43" s="1">
        <v>135.92450089536101</v>
      </c>
      <c r="N43" s="1">
        <v>2.5191248525302699E-15</v>
      </c>
      <c r="O43" s="1">
        <v>27.261730300711701</v>
      </c>
      <c r="P43" s="1">
        <v>3.9395535435260897E-92</v>
      </c>
      <c r="Q43" s="1">
        <v>-55.055960268745302</v>
      </c>
      <c r="R43" s="1">
        <v>2.98469291891579E-33</v>
      </c>
      <c r="S43" s="1">
        <v>0.97237051178663203</v>
      </c>
      <c r="T43" s="1">
        <v>0.97189821284281297</v>
      </c>
      <c r="AI43" s="1" t="b">
        <f t="shared" ref="AI43:AJ43" si="12">AI28&gt;AQ28</f>
        <v>1</v>
      </c>
      <c r="AJ43" s="1" t="b">
        <f t="shared" si="12"/>
        <v>1</v>
      </c>
    </row>
    <row r="44" spans="2:60" x14ac:dyDescent="0.2">
      <c r="B44" s="3" t="s">
        <v>16</v>
      </c>
      <c r="C44" s="1">
        <v>14.6688953470613</v>
      </c>
      <c r="D44" s="1">
        <v>1.4765760805763E-50</v>
      </c>
      <c r="E44" s="1">
        <v>1.21091196662594E-2</v>
      </c>
      <c r="F44" s="1">
        <v>5.6454494410543902E-54</v>
      </c>
      <c r="G44" s="1">
        <v>-0.120419924633452</v>
      </c>
      <c r="H44" s="1">
        <v>1.19615002834473E-40</v>
      </c>
      <c r="I44" s="1">
        <v>0.90587967624550902</v>
      </c>
      <c r="J44" s="1">
        <v>0.90427078182235598</v>
      </c>
      <c r="L44" s="3" t="s">
        <v>16</v>
      </c>
      <c r="M44" s="1">
        <v>28.713123156404301</v>
      </c>
      <c r="N44" s="1">
        <v>1.19516759324477E-24</v>
      </c>
      <c r="O44" s="1">
        <v>4.8887418516334904</v>
      </c>
      <c r="P44" s="1">
        <v>1.4335305747419E-60</v>
      </c>
      <c r="Q44" s="1">
        <v>-10.867292398881499</v>
      </c>
      <c r="R44" s="1">
        <v>3.4612399396482901E-46</v>
      </c>
      <c r="S44" s="1">
        <v>0.92742955930745996</v>
      </c>
      <c r="T44" s="1">
        <v>0.92618903895374205</v>
      </c>
      <c r="AI44" s="1" t="b">
        <f t="shared" ref="AI44:AJ44" si="13">AI29&gt;AQ29</f>
        <v>1</v>
      </c>
      <c r="AJ44" s="1" t="b">
        <f t="shared" si="13"/>
        <v>1</v>
      </c>
    </row>
    <row r="45" spans="2:60" x14ac:dyDescent="0.2">
      <c r="B45" s="3" t="s">
        <v>17</v>
      </c>
      <c r="C45" s="1">
        <v>45.751499236319397</v>
      </c>
      <c r="D45" s="1">
        <v>1.1645601202895199E-7</v>
      </c>
      <c r="E45" s="1">
        <v>6.4818627820287605E-2</v>
      </c>
      <c r="F45" s="1">
        <v>7.0364682995093297E-87</v>
      </c>
      <c r="G45" s="1">
        <v>-0.49897975588865001</v>
      </c>
      <c r="H45" s="1">
        <v>1.1097948107269301E-8</v>
      </c>
      <c r="I45" s="1">
        <v>0.96491290484357894</v>
      </c>
      <c r="J45" s="1">
        <v>0.96431312543919501</v>
      </c>
      <c r="L45" s="3" t="s">
        <v>17</v>
      </c>
      <c r="M45" s="1">
        <v>95.210212927974297</v>
      </c>
      <c r="N45" s="1">
        <v>0.14292209236351999</v>
      </c>
      <c r="O45" s="1">
        <v>24.782805307813302</v>
      </c>
      <c r="P45" s="1">
        <v>5.86628432765543E-59</v>
      </c>
      <c r="Q45" s="1">
        <v>-47.5640731899774</v>
      </c>
      <c r="R45" s="1">
        <v>9.5395804597589201E-4</v>
      </c>
      <c r="S45" s="1">
        <v>0.89477058435579504</v>
      </c>
      <c r="T45" s="1">
        <v>0.89297179092598</v>
      </c>
      <c r="AI45" s="1" t="b">
        <f t="shared" ref="AI45:AJ45" si="14">AI30&gt;AQ30</f>
        <v>1</v>
      </c>
      <c r="AJ45" s="1" t="b">
        <f t="shared" si="14"/>
        <v>1</v>
      </c>
    </row>
    <row r="46" spans="2:60" x14ac:dyDescent="0.2">
      <c r="B46" s="3" t="s">
        <v>18</v>
      </c>
      <c r="C46" s="1">
        <v>59.107635575901497</v>
      </c>
      <c r="D46" s="1">
        <v>5.8593184213884003E-25</v>
      </c>
      <c r="E46" s="1">
        <v>4.9691559231167498E-2</v>
      </c>
      <c r="F46" s="1">
        <v>1.8029093578646401E-47</v>
      </c>
      <c r="G46" s="1">
        <v>-0.27947533636850802</v>
      </c>
      <c r="H46" s="1">
        <v>2.7425168111309301E-8</v>
      </c>
      <c r="I46" s="1">
        <v>0.83778741490543096</v>
      </c>
      <c r="J46" s="1">
        <v>0.835014550202959</v>
      </c>
      <c r="L46" s="3" t="s">
        <v>18</v>
      </c>
      <c r="M46" s="1">
        <v>50.609710858152198</v>
      </c>
      <c r="N46" s="1">
        <v>2.5621170012559099E-3</v>
      </c>
      <c r="O46" s="1">
        <v>20.373253287556</v>
      </c>
      <c r="P46" s="1">
        <v>2.45512058958573E-57</v>
      </c>
      <c r="Q46" s="1">
        <v>-25.9096854779113</v>
      </c>
      <c r="R46" s="1">
        <v>5.0980205943688798E-11</v>
      </c>
      <c r="S46" s="1">
        <v>0.88979717988290496</v>
      </c>
      <c r="T46" s="1">
        <v>0.88791337099201495</v>
      </c>
      <c r="AI46" s="1" t="b">
        <f t="shared" ref="AI46:AJ46" si="15">AI31&gt;AQ31</f>
        <v>1</v>
      </c>
      <c r="AJ46" s="1" t="b">
        <f t="shared" si="15"/>
        <v>1</v>
      </c>
    </row>
    <row r="47" spans="2:60" x14ac:dyDescent="0.2">
      <c r="B47" s="3" t="s">
        <v>19</v>
      </c>
      <c r="C47" s="1">
        <v>19.410270849590699</v>
      </c>
      <c r="D47" s="1">
        <v>9.42001953627349E-4</v>
      </c>
      <c r="E47" s="1">
        <v>7.4679382409155101E-2</v>
      </c>
      <c r="F47" s="1">
        <v>1.9644543980750099E-73</v>
      </c>
      <c r="G47" s="1">
        <v>-0.23073585115456199</v>
      </c>
      <c r="H47" s="1">
        <v>1.41811010088422E-4</v>
      </c>
      <c r="I47" s="1">
        <v>0.94026309197816604</v>
      </c>
      <c r="J47" s="1">
        <v>0.93924194825129703</v>
      </c>
      <c r="L47" s="3" t="s">
        <v>19</v>
      </c>
      <c r="M47" s="1">
        <v>-35.484069725348398</v>
      </c>
      <c r="N47" s="1">
        <v>0.400388157128786</v>
      </c>
      <c r="O47" s="1">
        <v>28.0182467622577</v>
      </c>
      <c r="P47" s="1">
        <v>3.7477001001670201E-48</v>
      </c>
      <c r="Q47" s="1">
        <v>-22.351352850102099</v>
      </c>
      <c r="R47" s="1">
        <v>1.64973746330115E-2</v>
      </c>
      <c r="S47" s="1">
        <v>0.83858449715652394</v>
      </c>
      <c r="T47" s="1">
        <v>0.83582525779167904</v>
      </c>
      <c r="AI47" s="1" t="b">
        <f t="shared" ref="AI47:AJ47" si="16">AI32&gt;AQ32</f>
        <v>1</v>
      </c>
      <c r="AJ47" s="1" t="b">
        <f t="shared" si="16"/>
        <v>1</v>
      </c>
    </row>
    <row r="48" spans="2:60" x14ac:dyDescent="0.2">
      <c r="B48" s="3" t="s">
        <v>20</v>
      </c>
      <c r="C48" s="1">
        <v>3.1570987631815899</v>
      </c>
      <c r="D48" s="1">
        <v>6.6580777445515403E-3</v>
      </c>
      <c r="E48" s="1">
        <v>1.22313551712541E-2</v>
      </c>
      <c r="F48" s="1">
        <v>1.28145844493825E-46</v>
      </c>
      <c r="G48" s="1">
        <v>-3.1371034319992303E-2</v>
      </c>
      <c r="H48" s="1">
        <v>8.8929055625603798E-3</v>
      </c>
      <c r="I48" s="1">
        <v>0.82862803133305496</v>
      </c>
      <c r="J48" s="1">
        <v>0.82569859597122697</v>
      </c>
      <c r="L48" s="3" t="s">
        <v>20</v>
      </c>
      <c r="M48" s="1">
        <v>-9.4500293486578304</v>
      </c>
      <c r="N48" s="1">
        <v>9.1824718223524907E-2</v>
      </c>
      <c r="O48" s="1">
        <v>4.7849038191115296</v>
      </c>
      <c r="P48" s="1">
        <v>3.9450999982472302E-43</v>
      </c>
      <c r="Q48" s="1">
        <v>-2.9874298997803899</v>
      </c>
      <c r="R48" s="1">
        <v>1.4955918490124301E-2</v>
      </c>
      <c r="S48" s="1">
        <v>0.80343993779918499</v>
      </c>
      <c r="T48" s="1">
        <v>0.80007993673592304</v>
      </c>
      <c r="AI48" s="1" t="b">
        <f t="shared" ref="AI48:AJ48" si="17">AI33&gt;AQ33</f>
        <v>1</v>
      </c>
      <c r="AJ48" s="1" t="b">
        <f t="shared" si="17"/>
        <v>1</v>
      </c>
    </row>
    <row r="49" spans="2:36" x14ac:dyDescent="0.2">
      <c r="B49" s="3" t="s">
        <v>26</v>
      </c>
      <c r="C49" s="1">
        <v>39.4831773734862</v>
      </c>
      <c r="D49" s="1">
        <v>7.3470317537268598E-2</v>
      </c>
      <c r="E49" s="1">
        <v>7.20977389974546E-2</v>
      </c>
      <c r="F49" s="1">
        <v>1.7425232565973799E-61</v>
      </c>
      <c r="G49" s="1">
        <v>-0.484592700337524</v>
      </c>
      <c r="H49" s="1">
        <v>2.6866006729341099E-2</v>
      </c>
      <c r="I49" s="1">
        <v>0.94119421426959404</v>
      </c>
      <c r="J49" s="1">
        <v>0.93998172384216305</v>
      </c>
      <c r="L49" s="3" t="s">
        <v>26</v>
      </c>
      <c r="M49" s="1">
        <v>80.597021427567995</v>
      </c>
      <c r="N49" s="1">
        <v>0.59490833744684302</v>
      </c>
      <c r="O49" s="1">
        <v>27.800440502893299</v>
      </c>
      <c r="P49" s="1">
        <v>1.6024568292852299E-44</v>
      </c>
      <c r="Q49" s="1">
        <v>-48.6599482054311</v>
      </c>
      <c r="R49" s="1">
        <v>0.14052160095928101</v>
      </c>
      <c r="S49" s="1">
        <v>0.86853156899206896</v>
      </c>
      <c r="T49" s="1">
        <v>0.86582087969293597</v>
      </c>
      <c r="AI49" s="1" t="b">
        <f t="shared" ref="AI49:AJ49" si="18">AI34&gt;AQ34</f>
        <v>1</v>
      </c>
      <c r="AJ49" s="1" t="b">
        <f t="shared" si="18"/>
        <v>1</v>
      </c>
    </row>
    <row r="50" spans="2:36" x14ac:dyDescent="0.2">
      <c r="B50" s="3" t="s">
        <v>27</v>
      </c>
      <c r="C50" s="1">
        <v>45.776194757545497</v>
      </c>
      <c r="D50" s="1">
        <v>7.0483228637292804E-15</v>
      </c>
      <c r="E50" s="1">
        <v>0.110746090038501</v>
      </c>
      <c r="F50" s="1">
        <v>4.8088174402768701E-91</v>
      </c>
      <c r="G50" s="1">
        <v>-0.53537648225654899</v>
      </c>
      <c r="H50" s="1">
        <v>9.2760871558890292E-19</v>
      </c>
      <c r="I50" s="1">
        <v>0.98559749299402799</v>
      </c>
      <c r="J50" s="1">
        <v>0.98530053408668805</v>
      </c>
      <c r="L50" s="3" t="s">
        <v>27</v>
      </c>
      <c r="M50" s="1">
        <v>32.741402828485803</v>
      </c>
      <c r="N50" s="1">
        <v>0.52228735637575496</v>
      </c>
      <c r="O50" s="1">
        <v>43.151822890317803</v>
      </c>
      <c r="P50" s="1">
        <v>2.0260275825365799E-57</v>
      </c>
      <c r="Q50" s="1">
        <v>-54.251212032202297</v>
      </c>
      <c r="R50" s="1">
        <v>3.5077278871497799E-6</v>
      </c>
      <c r="S50" s="1">
        <v>0.92897286886124997</v>
      </c>
      <c r="T50" s="1">
        <v>0.92750839193055501</v>
      </c>
      <c r="AI50" s="1" t="b">
        <f t="shared" ref="AI50:AJ50" si="19">AI35&gt;AQ35</f>
        <v>1</v>
      </c>
      <c r="AJ50" s="1" t="b">
        <f t="shared" si="19"/>
        <v>1</v>
      </c>
    </row>
    <row r="51" spans="2:36" x14ac:dyDescent="0.2">
      <c r="B51" s="3" t="s">
        <v>21</v>
      </c>
      <c r="C51" s="1">
        <v>5.0562799097455997</v>
      </c>
      <c r="D51" s="1">
        <v>1.9402813321244102E-5</v>
      </c>
      <c r="E51" s="1">
        <v>1.93065420095897E-2</v>
      </c>
      <c r="F51" s="1">
        <v>2.4083894307345798E-67</v>
      </c>
      <c r="G51" s="1">
        <v>-1.22381772504361E-2</v>
      </c>
      <c r="H51" s="1">
        <v>0.298251728693534</v>
      </c>
      <c r="I51" s="1">
        <v>0.92431645825865305</v>
      </c>
      <c r="J51" s="1">
        <v>0.92302272250239104</v>
      </c>
      <c r="L51" s="3" t="s">
        <v>21</v>
      </c>
      <c r="M51" s="1">
        <v>-27.470369335161799</v>
      </c>
      <c r="N51" s="1">
        <v>5.8635448076815597E-13</v>
      </c>
      <c r="O51" s="1">
        <v>7.8457585907216796</v>
      </c>
      <c r="P51" s="1">
        <v>3.6365103160100802E-88</v>
      </c>
      <c r="Q51" s="1">
        <v>-1.5399468583359801</v>
      </c>
      <c r="R51" s="1">
        <v>3.8905430173596801E-2</v>
      </c>
      <c r="S51" s="1">
        <v>0.96662334026574004</v>
      </c>
      <c r="T51" s="1">
        <v>0.96605279907370201</v>
      </c>
      <c r="AI51" s="1" t="b">
        <f t="shared" ref="AI51:AJ51" si="20">AI36&gt;AQ36</f>
        <v>1</v>
      </c>
      <c r="AJ51" s="1" t="b">
        <f t="shared" si="20"/>
        <v>1</v>
      </c>
    </row>
    <row r="52" spans="2:36" x14ac:dyDescent="0.2">
      <c r="B52" s="3" t="s">
        <v>22</v>
      </c>
      <c r="C52" s="1">
        <v>77.304267731890704</v>
      </c>
      <c r="D52" s="1">
        <v>1.68735680445869E-11</v>
      </c>
      <c r="E52" s="1">
        <v>0.17064822242498501</v>
      </c>
      <c r="F52" s="1">
        <v>9.2455011259060107E-114</v>
      </c>
      <c r="G52" s="1">
        <v>-0.88737119360566896</v>
      </c>
      <c r="H52" s="1">
        <v>5.2337846993185703E-14</v>
      </c>
      <c r="I52" s="1">
        <v>0.98777869468320201</v>
      </c>
      <c r="J52" s="1">
        <v>0.98756978348120505</v>
      </c>
      <c r="L52" s="3" t="s">
        <v>22</v>
      </c>
      <c r="M52" s="1">
        <v>87.199573195425899</v>
      </c>
      <c r="N52" s="1">
        <v>0.51305865943194695</v>
      </c>
      <c r="O52" s="1">
        <v>64.980033042435295</v>
      </c>
      <c r="P52" s="1">
        <v>2.7002493489520899E-62</v>
      </c>
      <c r="Q52" s="1">
        <v>-89.499594949166706</v>
      </c>
      <c r="R52" s="1">
        <v>2.5028723814212199E-3</v>
      </c>
      <c r="S52" s="1">
        <v>0.90741089551889398</v>
      </c>
      <c r="T52" s="1">
        <v>0.90582817578417396</v>
      </c>
    </row>
    <row r="53" spans="2:36" x14ac:dyDescent="0.2">
      <c r="B53" s="3" t="s">
        <v>23</v>
      </c>
      <c r="C53" s="1">
        <v>-2.1852191325072501</v>
      </c>
      <c r="D53" s="1">
        <v>0.20509054665874299</v>
      </c>
      <c r="E53" s="1">
        <v>2.9096024217749698E-2</v>
      </c>
      <c r="F53" s="1">
        <v>1.3268211401539201E-27</v>
      </c>
      <c r="G53" s="1">
        <v>-4.7563616589144202E-2</v>
      </c>
      <c r="H53" s="1">
        <v>1.0466106311604099E-2</v>
      </c>
      <c r="I53" s="1">
        <v>0.64869039656427596</v>
      </c>
      <c r="J53" s="1">
        <v>0.64252707018820998</v>
      </c>
      <c r="L53" s="3" t="s">
        <v>23</v>
      </c>
      <c r="M53" s="1">
        <v>-36.268763411137797</v>
      </c>
      <c r="N53" s="1">
        <v>1.5296089816854499E-4</v>
      </c>
      <c r="O53" s="1">
        <v>10.116667820912401</v>
      </c>
      <c r="P53" s="1">
        <v>4.5310986967399997E-18</v>
      </c>
      <c r="Q53" s="1">
        <v>-4.02714559736813</v>
      </c>
      <c r="R53" s="1">
        <v>2.8803398572659199E-2</v>
      </c>
      <c r="S53" s="1">
        <v>0.48549053606081699</v>
      </c>
      <c r="T53" s="1">
        <v>0.47646405423732302</v>
      </c>
    </row>
    <row r="54" spans="2:36" x14ac:dyDescent="0.2">
      <c r="B54" s="3" t="s">
        <v>24</v>
      </c>
      <c r="C54" s="1">
        <v>26.518961033839702</v>
      </c>
      <c r="D54" s="1">
        <v>1.17984901428958E-10</v>
      </c>
      <c r="E54" s="1">
        <v>0.110242481781218</v>
      </c>
      <c r="F54" s="1">
        <v>1.1204014573635001E-90</v>
      </c>
      <c r="G54" s="1">
        <v>-0.38949395449520202</v>
      </c>
      <c r="H54" s="1">
        <v>1.2517877460250701E-17</v>
      </c>
      <c r="I54" s="1">
        <v>0.96987416425612005</v>
      </c>
      <c r="J54" s="1">
        <v>0.96935919270494197</v>
      </c>
      <c r="L54" s="3" t="s">
        <v>24</v>
      </c>
      <c r="M54" s="1">
        <v>-41.125529463733102</v>
      </c>
      <c r="N54" s="1">
        <v>0.22636455657089699</v>
      </c>
      <c r="O54" s="1">
        <v>41.727839920848098</v>
      </c>
      <c r="P54" s="1">
        <v>8.1253224063176802E-56</v>
      </c>
      <c r="Q54" s="1">
        <v>-37.454472366391997</v>
      </c>
      <c r="R54" s="1">
        <v>1.29916882053266E-6</v>
      </c>
      <c r="S54" s="1">
        <v>0.88132496760045298</v>
      </c>
      <c r="T54" s="1">
        <v>0.87929633456798195</v>
      </c>
    </row>
    <row r="55" spans="2:36" x14ac:dyDescent="0.2">
      <c r="B55" s="3" t="s">
        <v>25</v>
      </c>
      <c r="C55" s="1">
        <v>49.830019184365398</v>
      </c>
      <c r="D55" s="1">
        <v>1.3288805635020901E-14</v>
      </c>
      <c r="E55" s="1">
        <v>9.2215857045991098E-2</v>
      </c>
      <c r="F55" s="1">
        <v>1.23338316115838E-100</v>
      </c>
      <c r="G55" s="1">
        <v>-0.55167113779352595</v>
      </c>
      <c r="H55" s="1">
        <v>2.1581055396878E-16</v>
      </c>
      <c r="I55" s="1">
        <v>0.97956244020356698</v>
      </c>
      <c r="J55" s="1">
        <v>0.979213080207047</v>
      </c>
      <c r="L55" s="3" t="s">
        <v>25</v>
      </c>
      <c r="M55" s="1">
        <v>72.937638105229198</v>
      </c>
      <c r="N55" s="1">
        <v>0.18372415909950199</v>
      </c>
      <c r="O55" s="1">
        <v>35.241791379067102</v>
      </c>
      <c r="P55" s="1">
        <v>5.4391887191979404E-62</v>
      </c>
      <c r="Q55" s="1">
        <v>-53.9532851880696</v>
      </c>
      <c r="R55" s="1">
        <v>1.4617546716894999E-5</v>
      </c>
      <c r="S55" s="1">
        <v>0.90651956352421303</v>
      </c>
      <c r="T55" s="1">
        <v>0.90492160734513905</v>
      </c>
    </row>
    <row r="57" spans="2:36" ht="15" x14ac:dyDescent="0.25">
      <c r="B57" s="11" t="s">
        <v>76</v>
      </c>
      <c r="C57" s="10"/>
      <c r="D57" s="10"/>
      <c r="E57" s="10"/>
      <c r="F57" s="10"/>
      <c r="L57" s="11" t="str">
        <f>B57</f>
        <v>Fixed Effect</v>
      </c>
      <c r="M57" s="10"/>
      <c r="N57" s="10"/>
      <c r="O57" s="10" t="s">
        <v>78</v>
      </c>
      <c r="P57" s="10"/>
    </row>
    <row r="59" spans="2:36" ht="15" x14ac:dyDescent="0.25">
      <c r="B59" s="9" t="s">
        <v>77</v>
      </c>
      <c r="C59" s="8"/>
      <c r="D59" s="8"/>
      <c r="E59" s="8"/>
      <c r="F59" s="8"/>
      <c r="L59" s="9" t="s">
        <v>77</v>
      </c>
      <c r="M59" s="8"/>
      <c r="N59" s="8"/>
      <c r="O59" s="8"/>
      <c r="P59" s="8"/>
    </row>
    <row r="61" spans="2:36" x14ac:dyDescent="0.2">
      <c r="C61" s="1" t="s">
        <v>36</v>
      </c>
      <c r="D61" s="1" t="s">
        <v>74</v>
      </c>
      <c r="E61" s="1" t="s">
        <v>38</v>
      </c>
      <c r="F61" s="1" t="s">
        <v>39</v>
      </c>
      <c r="M61" s="1" t="s">
        <v>36</v>
      </c>
      <c r="N61" s="1" t="s">
        <v>74</v>
      </c>
      <c r="O61" s="1" t="s">
        <v>38</v>
      </c>
      <c r="P61" s="1" t="s">
        <v>39</v>
      </c>
    </row>
    <row r="62" spans="2:36" x14ac:dyDescent="0.2">
      <c r="B62" s="3" t="s">
        <v>61</v>
      </c>
      <c r="C62" s="1">
        <v>-0.419045645744206</v>
      </c>
      <c r="D62" s="1">
        <v>1.8943841409249999E-30</v>
      </c>
      <c r="E62" s="1">
        <v>0.98530667598253097</v>
      </c>
      <c r="F62" s="1">
        <v>0.98530667598253097</v>
      </c>
      <c r="L62" s="3" t="s">
        <v>61</v>
      </c>
      <c r="M62" s="1">
        <f>ROUND(C62,3)</f>
        <v>-0.41899999999999998</v>
      </c>
      <c r="N62" s="1">
        <f>IF(D62&lt;0.001,D62,ROUND(D62,3))</f>
        <v>1.8943841409249999E-30</v>
      </c>
      <c r="O62" s="1">
        <f>ROUND(E62,3)</f>
        <v>0.98499999999999999</v>
      </c>
      <c r="P62" s="1">
        <f t="shared" ref="P62:P74" si="21">ROUND(F62,3)</f>
        <v>0.98499999999999999</v>
      </c>
    </row>
    <row r="63" spans="2:36" x14ac:dyDescent="0.2">
      <c r="B63" s="3" t="s">
        <v>62</v>
      </c>
      <c r="C63" s="1">
        <v>-0.10633987023833601</v>
      </c>
      <c r="D63" s="1">
        <v>1.9088218830996701E-41</v>
      </c>
      <c r="E63" s="1">
        <v>0.93843826481569004</v>
      </c>
      <c r="F63" s="1">
        <v>0.93843826481569004</v>
      </c>
      <c r="L63" s="3" t="s">
        <v>62</v>
      </c>
      <c r="M63" s="1">
        <f t="shared" ref="M63:M74" si="22">ROUND(C63,3)</f>
        <v>-0.106</v>
      </c>
      <c r="N63" s="1">
        <f t="shared" ref="N63:N74" si="23">IF(D63&lt;0.001,D63,ROUND(D63,3))</f>
        <v>1.9088218830996701E-41</v>
      </c>
      <c r="O63" s="1">
        <f t="shared" ref="O63:O74" si="24">ROUND(E63,3)</f>
        <v>0.93799999999999994</v>
      </c>
      <c r="P63" s="1">
        <f t="shared" si="21"/>
        <v>0.93799999999999994</v>
      </c>
    </row>
    <row r="64" spans="2:36" x14ac:dyDescent="0.2">
      <c r="B64" s="3" t="s">
        <v>63</v>
      </c>
      <c r="C64" s="1">
        <v>-0.26505508504810499</v>
      </c>
      <c r="D64" s="1">
        <v>7.9295756135413403E-5</v>
      </c>
      <c r="E64" s="1">
        <v>0.97920886904494397</v>
      </c>
      <c r="F64" s="1">
        <v>0.97920886904494397</v>
      </c>
      <c r="L64" s="3" t="s">
        <v>63</v>
      </c>
      <c r="M64" s="1">
        <f t="shared" si="22"/>
        <v>-0.26500000000000001</v>
      </c>
      <c r="N64" s="1">
        <f t="shared" si="23"/>
        <v>7.9295756135413403E-5</v>
      </c>
      <c r="O64" s="1">
        <f t="shared" si="24"/>
        <v>0.97899999999999998</v>
      </c>
      <c r="P64" s="1">
        <f t="shared" si="21"/>
        <v>0.97899999999999998</v>
      </c>
    </row>
    <row r="65" spans="1:32" x14ac:dyDescent="0.2">
      <c r="B65" s="3" t="s">
        <v>64</v>
      </c>
      <c r="C65" s="1">
        <v>-0.18541523908718799</v>
      </c>
      <c r="D65" s="1">
        <v>6.7731683945679201E-8</v>
      </c>
      <c r="E65" s="1">
        <v>0.92914198269230797</v>
      </c>
      <c r="F65" s="1">
        <v>0.92914198269230797</v>
      </c>
      <c r="L65" s="3" t="s">
        <v>64</v>
      </c>
      <c r="M65" s="1">
        <f t="shared" si="22"/>
        <v>-0.185</v>
      </c>
      <c r="N65" s="1">
        <f t="shared" si="23"/>
        <v>6.7731683945679201E-8</v>
      </c>
      <c r="O65" s="1">
        <f t="shared" si="24"/>
        <v>0.92900000000000005</v>
      </c>
      <c r="P65" s="1">
        <f t="shared" si="21"/>
        <v>0.92900000000000005</v>
      </c>
    </row>
    <row r="66" spans="1:32" x14ac:dyDescent="0.2">
      <c r="B66" s="3" t="s">
        <v>65</v>
      </c>
      <c r="C66" s="1">
        <v>-2.8001977987086299E-2</v>
      </c>
      <c r="D66" s="1">
        <v>0.648635684326478</v>
      </c>
      <c r="E66" s="1">
        <v>0.93882420654144505</v>
      </c>
      <c r="F66" s="1">
        <v>0.93882420654144505</v>
      </c>
      <c r="L66" s="3" t="s">
        <v>65</v>
      </c>
      <c r="M66" s="1">
        <f t="shared" si="22"/>
        <v>-2.8000000000000001E-2</v>
      </c>
      <c r="N66" s="1">
        <f t="shared" si="23"/>
        <v>0.64900000000000002</v>
      </c>
      <c r="O66" s="1">
        <f t="shared" si="24"/>
        <v>0.93899999999999995</v>
      </c>
      <c r="P66" s="1">
        <f t="shared" si="21"/>
        <v>0.93899999999999995</v>
      </c>
    </row>
    <row r="67" spans="1:32" x14ac:dyDescent="0.2">
      <c r="B67" s="3" t="s">
        <v>66</v>
      </c>
      <c r="C67" s="1">
        <v>-7.5101702218306303E-3</v>
      </c>
      <c r="D67" s="1">
        <v>0.52636464988182796</v>
      </c>
      <c r="E67" s="1">
        <v>0.83849291058013498</v>
      </c>
      <c r="F67" s="1">
        <v>0.83849291058013498</v>
      </c>
      <c r="L67" s="3" t="s">
        <v>66</v>
      </c>
      <c r="M67" s="1">
        <f t="shared" si="22"/>
        <v>-8.0000000000000002E-3</v>
      </c>
      <c r="N67" s="1">
        <f t="shared" si="23"/>
        <v>0.52600000000000002</v>
      </c>
      <c r="O67" s="1">
        <f t="shared" si="24"/>
        <v>0.83799999999999997</v>
      </c>
      <c r="P67" s="1">
        <f t="shared" si="21"/>
        <v>0.83799999999999997</v>
      </c>
    </row>
    <row r="68" spans="1:32" x14ac:dyDescent="0.2">
      <c r="B68" s="3" t="s">
        <v>72</v>
      </c>
      <c r="C68" s="1">
        <v>-0.12027676284805</v>
      </c>
      <c r="D68" s="1">
        <v>0.63420889805985603</v>
      </c>
      <c r="E68" s="1">
        <v>0.926205053678678</v>
      </c>
      <c r="F68" s="1">
        <v>0.926205053678678</v>
      </c>
      <c r="L68" s="3" t="s">
        <v>72</v>
      </c>
      <c r="M68" s="1">
        <f t="shared" si="22"/>
        <v>-0.12</v>
      </c>
      <c r="N68" s="1">
        <f t="shared" si="23"/>
        <v>0.63400000000000001</v>
      </c>
      <c r="O68" s="1">
        <f t="shared" si="24"/>
        <v>0.92600000000000005</v>
      </c>
      <c r="P68" s="1">
        <f t="shared" si="21"/>
        <v>0.92600000000000005</v>
      </c>
    </row>
    <row r="69" spans="1:32" x14ac:dyDescent="0.2">
      <c r="B69" s="3" t="s">
        <v>73</v>
      </c>
      <c r="C69" s="1">
        <v>-0.25608990697260497</v>
      </c>
      <c r="D69" s="1">
        <v>4.3705157498763897E-9</v>
      </c>
      <c r="E69" s="1">
        <v>0.99131147888362303</v>
      </c>
      <c r="F69" s="1">
        <v>0.99131147888362303</v>
      </c>
      <c r="L69" s="3" t="s">
        <v>73</v>
      </c>
      <c r="M69" s="1">
        <f t="shared" si="22"/>
        <v>-0.25600000000000001</v>
      </c>
      <c r="N69" s="1">
        <f t="shared" si="23"/>
        <v>4.3705157498763897E-9</v>
      </c>
      <c r="O69" s="1">
        <f t="shared" si="24"/>
        <v>0.99099999999999999</v>
      </c>
      <c r="P69" s="1">
        <f t="shared" si="21"/>
        <v>0.99099999999999999</v>
      </c>
    </row>
    <row r="70" spans="1:32" x14ac:dyDescent="0.2">
      <c r="B70" s="3" t="s">
        <v>67</v>
      </c>
      <c r="C70" s="1">
        <v>2.5141555192189999E-2</v>
      </c>
      <c r="D70" s="1">
        <v>1.9977889925948001E-3</v>
      </c>
      <c r="E70" s="1">
        <v>0.96737879680808703</v>
      </c>
      <c r="F70" s="1">
        <v>0.96737879680808703</v>
      </c>
      <c r="L70" s="3" t="s">
        <v>67</v>
      </c>
      <c r="M70" s="1">
        <f t="shared" si="22"/>
        <v>2.5000000000000001E-2</v>
      </c>
      <c r="N70" s="1">
        <f t="shared" si="23"/>
        <v>2E-3</v>
      </c>
      <c r="O70" s="1">
        <f t="shared" si="24"/>
        <v>0.96699999999999997</v>
      </c>
      <c r="P70" s="1">
        <f t="shared" si="21"/>
        <v>0.96699999999999997</v>
      </c>
    </row>
    <row r="71" spans="1:32" x14ac:dyDescent="0.2">
      <c r="B71" s="3" t="s">
        <v>68</v>
      </c>
      <c r="C71" s="1">
        <v>5.3113041641010498E-3</v>
      </c>
      <c r="D71" s="1">
        <v>0.96080214661881003</v>
      </c>
      <c r="E71" s="1">
        <v>0.98759204678902102</v>
      </c>
      <c r="F71" s="1">
        <v>0.98759204678902102</v>
      </c>
      <c r="L71" s="3" t="s">
        <v>68</v>
      </c>
      <c r="M71" s="1">
        <f t="shared" si="22"/>
        <v>5.0000000000000001E-3</v>
      </c>
      <c r="N71" s="1">
        <f t="shared" si="23"/>
        <v>0.96099999999999997</v>
      </c>
      <c r="O71" s="1">
        <f t="shared" si="24"/>
        <v>0.98799999999999999</v>
      </c>
      <c r="P71" s="1">
        <f t="shared" si="21"/>
        <v>0.98799999999999999</v>
      </c>
    </row>
    <row r="72" spans="1:32" x14ac:dyDescent="0.2">
      <c r="B72" s="3" t="s">
        <v>69</v>
      </c>
      <c r="C72" s="1">
        <v>-2.09353316570478E-2</v>
      </c>
      <c r="D72" s="1">
        <v>0.20265695845951001</v>
      </c>
      <c r="E72" s="1">
        <v>0.736361149977246</v>
      </c>
      <c r="F72" s="1">
        <v>0.736361149977246</v>
      </c>
      <c r="L72" s="3" t="s">
        <v>69</v>
      </c>
      <c r="M72" s="1">
        <f t="shared" si="22"/>
        <v>-2.1000000000000001E-2</v>
      </c>
      <c r="N72" s="1">
        <f t="shared" si="23"/>
        <v>0.20300000000000001</v>
      </c>
      <c r="O72" s="1">
        <f t="shared" si="24"/>
        <v>0.73599999999999999</v>
      </c>
      <c r="P72" s="1">
        <f t="shared" si="21"/>
        <v>0.73599999999999999</v>
      </c>
    </row>
    <row r="73" spans="1:32" x14ac:dyDescent="0.2">
      <c r="B73" s="3" t="s">
        <v>70</v>
      </c>
      <c r="C73" s="1">
        <v>-0.188485173532428</v>
      </c>
      <c r="D73" s="1">
        <v>6.2142805591979796E-8</v>
      </c>
      <c r="E73" s="1">
        <v>0.98000328877300902</v>
      </c>
      <c r="F73" s="1">
        <v>0.98000328877300902</v>
      </c>
      <c r="L73" s="3" t="s">
        <v>70</v>
      </c>
      <c r="M73" s="1">
        <f t="shared" si="22"/>
        <v>-0.188</v>
      </c>
      <c r="N73" s="1">
        <f t="shared" si="23"/>
        <v>6.2142805591979796E-8</v>
      </c>
      <c r="O73" s="1">
        <f t="shared" si="24"/>
        <v>0.98</v>
      </c>
      <c r="P73" s="1">
        <f t="shared" si="21"/>
        <v>0.98</v>
      </c>
    </row>
    <row r="74" spans="1:32" x14ac:dyDescent="0.2">
      <c r="B74" s="3" t="s">
        <v>71</v>
      </c>
      <c r="C74" s="1">
        <v>-0.21040635315419901</v>
      </c>
      <c r="D74" s="1">
        <v>5.8170147078173398E-5</v>
      </c>
      <c r="E74" s="1">
        <v>0.98539557972248204</v>
      </c>
      <c r="F74" s="1">
        <v>0.98539557972248204</v>
      </c>
      <c r="L74" s="3" t="s">
        <v>71</v>
      </c>
      <c r="M74" s="1">
        <f t="shared" si="22"/>
        <v>-0.21</v>
      </c>
      <c r="N74" s="1">
        <f t="shared" si="23"/>
        <v>5.8170147078173398E-5</v>
      </c>
      <c r="O74" s="1">
        <f t="shared" si="24"/>
        <v>0.98499999999999999</v>
      </c>
      <c r="P74" s="1">
        <f t="shared" si="21"/>
        <v>0.98499999999999999</v>
      </c>
    </row>
    <row r="76" spans="1:32" ht="15" x14ac:dyDescent="0.25">
      <c r="B76" s="11" t="s">
        <v>93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R76" s="11" t="s">
        <v>28</v>
      </c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</row>
    <row r="77" spans="1:32" x14ac:dyDescent="0.2">
      <c r="C77" s="1">
        <v>1</v>
      </c>
      <c r="D77" s="1">
        <f>C77+1</f>
        <v>2</v>
      </c>
      <c r="E77" s="1">
        <f t="shared" ref="E77:H77" si="25">D77+1</f>
        <v>3</v>
      </c>
      <c r="F77" s="1">
        <f t="shared" si="25"/>
        <v>4</v>
      </c>
      <c r="G77" s="1">
        <f t="shared" si="25"/>
        <v>5</v>
      </c>
      <c r="H77" s="1">
        <f t="shared" si="25"/>
        <v>6</v>
      </c>
      <c r="I77" s="1">
        <v>7</v>
      </c>
      <c r="J77" s="1">
        <f>I77+1</f>
        <v>8</v>
      </c>
      <c r="K77" s="1">
        <f>J77+1</f>
        <v>9</v>
      </c>
      <c r="L77" s="1">
        <f>K77+1</f>
        <v>10</v>
      </c>
      <c r="M77" s="1">
        <f>L77+1</f>
        <v>11</v>
      </c>
      <c r="N77" s="1">
        <f>M77+1</f>
        <v>12</v>
      </c>
      <c r="O77" s="1">
        <f>N77+1</f>
        <v>13</v>
      </c>
      <c r="S77" s="1">
        <v>1</v>
      </c>
      <c r="T77" s="1">
        <f>S77+1</f>
        <v>2</v>
      </c>
      <c r="U77" s="1">
        <f t="shared" ref="U77:AE77" si="26">T77+1</f>
        <v>3</v>
      </c>
      <c r="V77" s="1">
        <f t="shared" si="26"/>
        <v>4</v>
      </c>
      <c r="W77" s="1">
        <f t="shared" si="26"/>
        <v>5</v>
      </c>
      <c r="X77" s="1">
        <f t="shared" si="26"/>
        <v>6</v>
      </c>
      <c r="Y77" s="1">
        <f t="shared" si="26"/>
        <v>7</v>
      </c>
      <c r="Z77" s="1">
        <f t="shared" si="26"/>
        <v>8</v>
      </c>
      <c r="AA77" s="1">
        <f t="shared" si="26"/>
        <v>9</v>
      </c>
      <c r="AB77" s="1">
        <f t="shared" si="26"/>
        <v>10</v>
      </c>
      <c r="AC77" s="1">
        <f t="shared" si="26"/>
        <v>11</v>
      </c>
      <c r="AD77" s="1">
        <f t="shared" si="26"/>
        <v>12</v>
      </c>
      <c r="AE77" s="1">
        <f t="shared" si="26"/>
        <v>13</v>
      </c>
    </row>
    <row r="78" spans="1:32" x14ac:dyDescent="0.2">
      <c r="B78" s="3"/>
      <c r="C78" s="3" t="s">
        <v>61</v>
      </c>
      <c r="D78" s="3" t="s">
        <v>62</v>
      </c>
      <c r="E78" s="3" t="s">
        <v>63</v>
      </c>
      <c r="F78" s="3" t="s">
        <v>64</v>
      </c>
      <c r="G78" s="3" t="s">
        <v>65</v>
      </c>
      <c r="H78" s="3" t="s">
        <v>66</v>
      </c>
      <c r="I78" s="3" t="s">
        <v>72</v>
      </c>
      <c r="J78" s="3" t="s">
        <v>73</v>
      </c>
      <c r="K78" s="3" t="s">
        <v>67</v>
      </c>
      <c r="L78" s="3" t="s">
        <v>68</v>
      </c>
      <c r="M78" s="3" t="s">
        <v>69</v>
      </c>
      <c r="N78" s="3" t="s">
        <v>70</v>
      </c>
      <c r="O78" s="3" t="s">
        <v>71</v>
      </c>
      <c r="R78" s="3"/>
      <c r="S78" s="3" t="s">
        <v>61</v>
      </c>
      <c r="T78" s="3" t="s">
        <v>62</v>
      </c>
      <c r="U78" s="3" t="s">
        <v>63</v>
      </c>
      <c r="V78" s="3" t="s">
        <v>64</v>
      </c>
      <c r="W78" s="3" t="s">
        <v>65</v>
      </c>
      <c r="X78" s="3" t="s">
        <v>66</v>
      </c>
      <c r="Y78" s="3" t="s">
        <v>72</v>
      </c>
      <c r="Z78" s="3" t="s">
        <v>73</v>
      </c>
      <c r="AA78" s="3" t="s">
        <v>67</v>
      </c>
      <c r="AB78" s="3" t="s">
        <v>68</v>
      </c>
      <c r="AC78" s="3" t="s">
        <v>69</v>
      </c>
      <c r="AD78" s="3" t="s">
        <v>70</v>
      </c>
      <c r="AE78" s="3" t="s">
        <v>71</v>
      </c>
    </row>
    <row r="79" spans="1:32" x14ac:dyDescent="0.2">
      <c r="B79" s="13" t="s">
        <v>79</v>
      </c>
      <c r="C79" s="1">
        <v>82.708609378397099</v>
      </c>
      <c r="D79" s="1">
        <v>16.4102099771629</v>
      </c>
      <c r="E79" s="1">
        <v>53.104988856957</v>
      </c>
      <c r="F79" s="1">
        <v>81.737349956600099</v>
      </c>
      <c r="G79" s="1">
        <v>34.398415676671597</v>
      </c>
      <c r="H79" s="1">
        <v>7.7448062184717701</v>
      </c>
      <c r="I79" s="1">
        <v>21.001568268784801</v>
      </c>
      <c r="J79" s="1">
        <v>43.178556512454598</v>
      </c>
      <c r="K79" s="1">
        <v>-0.85665051285933402</v>
      </c>
      <c r="L79" s="1">
        <v>65.390471436626001</v>
      </c>
      <c r="M79" s="1">
        <v>-173.828831216623</v>
      </c>
      <c r="N79" s="1">
        <v>31.516705608489801</v>
      </c>
      <c r="O79" s="1">
        <v>20.819226860670302</v>
      </c>
      <c r="R79" s="13" t="s">
        <v>79</v>
      </c>
      <c r="S79" s="1">
        <v>63.851634996360403</v>
      </c>
      <c r="T79" s="1">
        <v>15.0746736505728</v>
      </c>
      <c r="U79" s="1">
        <v>1.7475748078048501</v>
      </c>
      <c r="V79" s="1">
        <v>62.764401840536898</v>
      </c>
      <c r="W79" s="1">
        <v>0.119799011444979</v>
      </c>
      <c r="X79" s="1">
        <v>2.18211018139371</v>
      </c>
      <c r="Y79" s="1">
        <v>-6.8151084630502803</v>
      </c>
      <c r="Z79" s="1">
        <v>9.5533513775798902</v>
      </c>
      <c r="AA79" s="1">
        <v>4.6750554453106403</v>
      </c>
      <c r="AB79" s="1">
        <v>-4.2990207989448299</v>
      </c>
      <c r="AC79" s="1">
        <v>-5.7493395218021499</v>
      </c>
      <c r="AD79" s="1">
        <v>10.026804544755599</v>
      </c>
      <c r="AE79" s="1">
        <v>3.9350879351795398</v>
      </c>
    </row>
    <row r="80" spans="1:32" x14ac:dyDescent="0.2">
      <c r="A80" s="1">
        <v>1</v>
      </c>
      <c r="B80" s="14" t="s">
        <v>80</v>
      </c>
      <c r="C80" s="1">
        <v>6.7318743312107104E-2</v>
      </c>
      <c r="D80" s="1">
        <v>1.17686481920423E-2</v>
      </c>
      <c r="E80" s="1">
        <v>6.4922790078919101E-2</v>
      </c>
      <c r="F80" s="1">
        <v>4.9399689840819799E-2</v>
      </c>
      <c r="G80" s="1">
        <v>7.4358388052268604E-2</v>
      </c>
      <c r="H80" s="1">
        <v>1.19335762142906E-2</v>
      </c>
      <c r="I80" s="1">
        <v>7.1613283277238399E-2</v>
      </c>
      <c r="J80" s="1">
        <v>0.11023718780799099</v>
      </c>
      <c r="K80" s="1">
        <v>1.9093669652152801E-2</v>
      </c>
      <c r="L80" s="1">
        <v>0.17009251500797701</v>
      </c>
      <c r="M80" s="1">
        <v>2.9070846130883801E-2</v>
      </c>
      <c r="N80" s="1">
        <v>0.109150588611603</v>
      </c>
      <c r="O80" s="1">
        <v>9.1147820348768199E-2</v>
      </c>
      <c r="R80" s="14" t="s">
        <v>80</v>
      </c>
      <c r="S80" s="1">
        <v>6.0571556591567301E-2</v>
      </c>
      <c r="T80" s="1">
        <v>1.08577615911289E-2</v>
      </c>
      <c r="U80" s="1">
        <v>5.8123724482832699E-2</v>
      </c>
      <c r="V80" s="1">
        <v>4.4525942276356201E-2</v>
      </c>
      <c r="W80" s="1">
        <v>6.6714939814047705E-2</v>
      </c>
      <c r="X80" s="1">
        <v>1.09260934624723E-2</v>
      </c>
      <c r="Y80" s="1">
        <v>6.4711716632222901E-2</v>
      </c>
      <c r="Z80" s="1">
        <v>9.8969146553260307E-2</v>
      </c>
      <c r="AA80" s="1">
        <v>1.7335208644053701E-2</v>
      </c>
      <c r="AB80" s="1">
        <v>0.15238684640241401</v>
      </c>
      <c r="AC80" s="1">
        <v>2.5832800686629898E-2</v>
      </c>
      <c r="AD80" s="1">
        <v>9.8394930911097106E-2</v>
      </c>
      <c r="AE80" s="1">
        <v>8.2319472603006497E-2</v>
      </c>
    </row>
    <row r="81" spans="1:31" x14ac:dyDescent="0.2">
      <c r="A81" s="1">
        <f>A80+1</f>
        <v>2</v>
      </c>
      <c r="B81" s="14" t="s">
        <v>81</v>
      </c>
      <c r="C81" s="1">
        <v>-0.16041655351977799</v>
      </c>
      <c r="D81" s="1">
        <v>0</v>
      </c>
      <c r="E81" s="1">
        <v>-1.27372108833772E-2</v>
      </c>
      <c r="F81" s="1">
        <v>0.16372464244526999</v>
      </c>
      <c r="G81" s="1">
        <v>0</v>
      </c>
      <c r="H81" s="1">
        <v>0</v>
      </c>
      <c r="I81" s="1">
        <v>5.9019685934870803E-3</v>
      </c>
      <c r="J81" s="1">
        <v>0</v>
      </c>
      <c r="K81" s="1">
        <v>-6.6304927643204795E-2</v>
      </c>
      <c r="L81" s="1">
        <v>-3.7389145822691698E-2</v>
      </c>
      <c r="M81" s="1">
        <v>0.25972413502304798</v>
      </c>
      <c r="N81" s="1">
        <v>-0.23829342550511701</v>
      </c>
      <c r="O81" s="1">
        <v>-7.4041198987904303E-2</v>
      </c>
      <c r="R81" s="14" t="s">
        <v>81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-3.4077763012180302E-2</v>
      </c>
      <c r="AE81" s="1">
        <v>0</v>
      </c>
    </row>
    <row r="82" spans="1:31" x14ac:dyDescent="0.2">
      <c r="A82" s="1">
        <f t="shared" ref="A82:A92" si="27">A81+1</f>
        <v>3</v>
      </c>
      <c r="B82" s="14" t="s">
        <v>82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-6.1558107221076699E-2</v>
      </c>
      <c r="K82" s="1">
        <v>0</v>
      </c>
      <c r="L82" s="1">
        <v>0</v>
      </c>
      <c r="M82" s="1">
        <v>1.1878671410137201E-2</v>
      </c>
      <c r="N82" s="1">
        <v>-0.13737702591642101</v>
      </c>
      <c r="O82" s="1">
        <v>0</v>
      </c>
      <c r="R82" s="14" t="s">
        <v>82</v>
      </c>
      <c r="S82" s="1">
        <v>-9.11544718566412E-3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</row>
    <row r="83" spans="1:31" x14ac:dyDescent="0.2">
      <c r="A83" s="1">
        <f t="shared" si="27"/>
        <v>4</v>
      </c>
      <c r="B83" s="14" t="s">
        <v>83</v>
      </c>
      <c r="C83" s="1">
        <v>0</v>
      </c>
      <c r="D83" s="1">
        <v>0</v>
      </c>
      <c r="E83" s="1">
        <v>-0.27507844336100101</v>
      </c>
      <c r="F83" s="1">
        <v>-0.26574778817043898</v>
      </c>
      <c r="G83" s="1">
        <v>0.124965728058584</v>
      </c>
      <c r="H83" s="1">
        <v>0</v>
      </c>
      <c r="I83" s="1">
        <v>1.2350104760456</v>
      </c>
      <c r="J83" s="1">
        <v>0</v>
      </c>
      <c r="K83" s="1">
        <v>0</v>
      </c>
      <c r="L83" s="1">
        <v>0.21124244591191599</v>
      </c>
      <c r="M83" s="1">
        <v>2.8059048411070899E-2</v>
      </c>
      <c r="N83" s="1">
        <v>0</v>
      </c>
      <c r="O83" s="1">
        <v>0</v>
      </c>
      <c r="R83" s="14" t="s">
        <v>83</v>
      </c>
      <c r="S83" s="1">
        <v>0</v>
      </c>
      <c r="T83" s="1">
        <v>0</v>
      </c>
      <c r="U83" s="1">
        <v>0</v>
      </c>
      <c r="V83" s="1">
        <v>-0.17053337449966299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</row>
    <row r="84" spans="1:31" x14ac:dyDescent="0.2">
      <c r="A84" s="1">
        <f t="shared" si="27"/>
        <v>5</v>
      </c>
      <c r="B84" s="14" t="s">
        <v>84</v>
      </c>
      <c r="C84" s="1">
        <v>0</v>
      </c>
      <c r="D84" s="1">
        <v>-5.9289510682367902E-2</v>
      </c>
      <c r="E84" s="1">
        <v>-4.6451455983054703E-2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0.58986619083532199</v>
      </c>
      <c r="N84" s="1">
        <v>-3.44095604644072E-4</v>
      </c>
      <c r="O84" s="1">
        <v>0</v>
      </c>
      <c r="R84" s="14" t="s">
        <v>84</v>
      </c>
      <c r="S84" s="1">
        <v>0</v>
      </c>
      <c r="T84" s="1">
        <v>-5.2688254303184197E-2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-4.4652250236692899E-2</v>
      </c>
      <c r="AD84" s="1">
        <v>-0.13712820597837699</v>
      </c>
      <c r="AE84" s="1">
        <v>0</v>
      </c>
    </row>
    <row r="85" spans="1:31" x14ac:dyDescent="0.2">
      <c r="A85" s="1">
        <f t="shared" si="27"/>
        <v>6</v>
      </c>
      <c r="B85" s="14" t="s">
        <v>85</v>
      </c>
      <c r="C85" s="1">
        <v>0</v>
      </c>
      <c r="D85" s="1">
        <v>0</v>
      </c>
      <c r="E85" s="1">
        <v>0</v>
      </c>
      <c r="F85" s="1">
        <v>0</v>
      </c>
      <c r="G85" s="1">
        <v>-0.40114222081304401</v>
      </c>
      <c r="H85" s="1">
        <v>0</v>
      </c>
      <c r="I85" s="1">
        <v>-0.43307100784122299</v>
      </c>
      <c r="J85" s="1">
        <v>-6.8140333958472497E-5</v>
      </c>
      <c r="K85" s="1">
        <v>0</v>
      </c>
      <c r="L85" s="1">
        <v>0</v>
      </c>
      <c r="M85" s="1">
        <v>-1.40249594308713</v>
      </c>
      <c r="N85" s="1">
        <v>0</v>
      </c>
      <c r="O85" s="1">
        <v>0</v>
      </c>
      <c r="R85" s="14" t="s">
        <v>85</v>
      </c>
      <c r="S85" s="1">
        <v>-0.19076766824321301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-9.0675763365629297E-2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</row>
    <row r="86" spans="1:31" x14ac:dyDescent="0.2">
      <c r="A86" s="1">
        <f t="shared" si="27"/>
        <v>7</v>
      </c>
      <c r="B86" s="14" t="s">
        <v>91</v>
      </c>
      <c r="C86" s="1">
        <v>0</v>
      </c>
      <c r="D86" s="1">
        <v>0</v>
      </c>
      <c r="E86" s="1">
        <v>0</v>
      </c>
      <c r="F86" s="1">
        <v>-0.10651388224314499</v>
      </c>
      <c r="G86" s="1">
        <v>0</v>
      </c>
      <c r="H86" s="1">
        <v>0</v>
      </c>
      <c r="I86" s="1">
        <v>0</v>
      </c>
      <c r="J86" s="1">
        <v>-0.106538304274111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R86" s="14" t="s">
        <v>91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</row>
    <row r="87" spans="1:31" x14ac:dyDescent="0.2">
      <c r="A87" s="1">
        <f t="shared" si="27"/>
        <v>8</v>
      </c>
      <c r="B87" s="14" t="s">
        <v>92</v>
      </c>
      <c r="C87" s="1">
        <v>-6.3430532072784707E-2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-1.10727661061834</v>
      </c>
      <c r="J87" s="1">
        <v>0</v>
      </c>
      <c r="K87" s="1">
        <v>4.7152801372513202E-2</v>
      </c>
      <c r="L87" s="1">
        <v>-0.120664294756143</v>
      </c>
      <c r="M87" s="1">
        <v>1.39945967308129</v>
      </c>
      <c r="N87" s="1">
        <v>0</v>
      </c>
      <c r="O87" s="1">
        <v>0</v>
      </c>
      <c r="R87" s="14" t="s">
        <v>92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5.35592584290117E-2</v>
      </c>
      <c r="AD87" s="1">
        <v>0</v>
      </c>
      <c r="AE87" s="1">
        <v>0</v>
      </c>
    </row>
    <row r="88" spans="1:31" x14ac:dyDescent="0.2">
      <c r="A88" s="1">
        <f t="shared" si="27"/>
        <v>9</v>
      </c>
      <c r="B88" s="14" t="s">
        <v>86</v>
      </c>
      <c r="C88" s="1">
        <v>0</v>
      </c>
      <c r="D88" s="1">
        <v>0</v>
      </c>
      <c r="E88" s="1">
        <v>0</v>
      </c>
      <c r="F88" s="1">
        <v>0</v>
      </c>
      <c r="G88" s="1">
        <v>-0.10532919510996901</v>
      </c>
      <c r="H88" s="1">
        <v>0</v>
      </c>
      <c r="I88" s="1">
        <v>0</v>
      </c>
      <c r="J88" s="1">
        <v>-0.190048457338684</v>
      </c>
      <c r="K88" s="1">
        <v>0</v>
      </c>
      <c r="L88" s="1">
        <v>0</v>
      </c>
      <c r="M88" s="1">
        <v>-1.0583358192389201</v>
      </c>
      <c r="N88" s="1">
        <v>0</v>
      </c>
      <c r="O88" s="1">
        <v>0</v>
      </c>
      <c r="R88" s="14" t="s">
        <v>86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</row>
    <row r="89" spans="1:31" x14ac:dyDescent="0.2">
      <c r="A89" s="1">
        <f t="shared" si="27"/>
        <v>10</v>
      </c>
      <c r="B89" s="14" t="s">
        <v>87</v>
      </c>
      <c r="C89" s="1">
        <v>-0.14906448164295699</v>
      </c>
      <c r="D89" s="1">
        <v>-3.9177894754488803E-2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-1.82583847657714E-2</v>
      </c>
      <c r="K89" s="1">
        <v>0</v>
      </c>
      <c r="L89" s="1">
        <v>0</v>
      </c>
      <c r="M89" s="1">
        <v>1.7460271426015499</v>
      </c>
      <c r="N89" s="1">
        <v>-1.1745846613660401E-4</v>
      </c>
      <c r="O89" s="1">
        <v>-7.4533236688099594E-2</v>
      </c>
      <c r="R89" s="14" t="s">
        <v>87</v>
      </c>
      <c r="S89" s="1">
        <v>-1.6034967862083398E-2</v>
      </c>
      <c r="T89" s="1">
        <v>-2.98723325929082E-2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-4.5224952563412003E-2</v>
      </c>
    </row>
    <row r="90" spans="1:31" x14ac:dyDescent="0.2">
      <c r="A90" s="1">
        <f t="shared" si="27"/>
        <v>11</v>
      </c>
      <c r="B90" s="14" t="s">
        <v>88</v>
      </c>
      <c r="C90" s="1">
        <v>-8.9853127513172606E-2</v>
      </c>
      <c r="D90" s="1">
        <v>0</v>
      </c>
      <c r="E90" s="1">
        <v>-0.24063679230571799</v>
      </c>
      <c r="F90" s="1">
        <v>-0.22387944114609601</v>
      </c>
      <c r="G90" s="1">
        <v>0</v>
      </c>
      <c r="H90" s="1">
        <v>-7.4698426184449204E-2</v>
      </c>
      <c r="I90" s="1">
        <v>0.63040343663529297</v>
      </c>
      <c r="J90" s="1">
        <v>-6.1298809960155597E-2</v>
      </c>
      <c r="K90" s="1">
        <v>6.5026783567830093E-2</v>
      </c>
      <c r="L90" s="1">
        <v>-0.81975749539994303</v>
      </c>
      <c r="M90" s="1">
        <v>0.59581225838631602</v>
      </c>
      <c r="N90" s="1">
        <v>-6.1940637094489402E-2</v>
      </c>
      <c r="O90" s="1">
        <v>-4.41669859180868E-2</v>
      </c>
      <c r="R90" s="14" t="s">
        <v>88</v>
      </c>
      <c r="S90" s="1">
        <v>0</v>
      </c>
      <c r="T90" s="1">
        <v>0</v>
      </c>
      <c r="U90" s="1">
        <v>-7.9402889164332906E-3</v>
      </c>
      <c r="V90" s="1">
        <v>-6.2903456296168003E-2</v>
      </c>
      <c r="W90" s="1">
        <v>0</v>
      </c>
      <c r="X90" s="1">
        <v>-1.51674447983233E-2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</row>
    <row r="91" spans="1:31" x14ac:dyDescent="0.2">
      <c r="A91" s="1">
        <f t="shared" si="27"/>
        <v>12</v>
      </c>
      <c r="B91" s="14" t="s">
        <v>89</v>
      </c>
      <c r="C91" s="1">
        <v>-1.5974676701097801E-2</v>
      </c>
      <c r="D91" s="1">
        <v>-3.9403261367921098E-2</v>
      </c>
      <c r="E91" s="1">
        <v>0</v>
      </c>
      <c r="F91" s="1">
        <v>-6.5456786881558496E-2</v>
      </c>
      <c r="G91" s="1">
        <v>0.11183872947201801</v>
      </c>
      <c r="H91" s="1">
        <v>0</v>
      </c>
      <c r="I91" s="1">
        <v>1.88133066590781E-2</v>
      </c>
      <c r="J91" s="1">
        <v>0</v>
      </c>
      <c r="K91" s="1">
        <v>0</v>
      </c>
      <c r="L91" s="1">
        <v>0</v>
      </c>
      <c r="M91" s="1">
        <v>-0.45998998284736098</v>
      </c>
      <c r="N91" s="1">
        <v>0</v>
      </c>
      <c r="O91" s="1">
        <v>-4.0084284005649902E-2</v>
      </c>
      <c r="R91" s="14" t="s">
        <v>89</v>
      </c>
      <c r="S91" s="1">
        <v>0</v>
      </c>
      <c r="T91" s="1">
        <v>-3.7287491414338E-2</v>
      </c>
      <c r="U91" s="1">
        <v>0</v>
      </c>
      <c r="V91" s="1">
        <v>-5.47518723787793E-2</v>
      </c>
      <c r="W91" s="1">
        <v>0</v>
      </c>
      <c r="X91" s="1">
        <v>0</v>
      </c>
      <c r="Y91" s="1">
        <v>2.6997174262660601E-3</v>
      </c>
      <c r="Z91" s="1">
        <v>0</v>
      </c>
      <c r="AA91" s="1">
        <v>0</v>
      </c>
      <c r="AB91" s="1">
        <v>0</v>
      </c>
      <c r="AC91" s="1">
        <v>-3.5696665799840699E-3</v>
      </c>
      <c r="AD91" s="1">
        <v>0</v>
      </c>
      <c r="AE91" s="1">
        <v>0</v>
      </c>
    </row>
    <row r="92" spans="1:31" x14ac:dyDescent="0.2">
      <c r="A92" s="1">
        <f t="shared" si="27"/>
        <v>13</v>
      </c>
      <c r="B92" s="14" t="s">
        <v>90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R92" s="14" t="s">
        <v>90</v>
      </c>
      <c r="S92" s="1">
        <v>0</v>
      </c>
      <c r="T92" s="1">
        <v>0</v>
      </c>
      <c r="U92" s="1">
        <v>-2.44855857593731E-2</v>
      </c>
      <c r="V92" s="1">
        <v>0</v>
      </c>
      <c r="W92" s="1">
        <v>0</v>
      </c>
      <c r="X92" s="1">
        <v>0</v>
      </c>
      <c r="Y92" s="1">
        <v>0</v>
      </c>
      <c r="Z92" s="1">
        <v>-4.6931373847266401E-2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</row>
    <row r="93" spans="1:31" x14ac:dyDescent="0.2">
      <c r="B93" s="15"/>
      <c r="C93" s="1">
        <v>0.95172818862785502</v>
      </c>
      <c r="D93" s="1">
        <v>0.95172818862785502</v>
      </c>
      <c r="E93" s="1">
        <v>0.95172818862785502</v>
      </c>
      <c r="F93" s="1">
        <v>0.95172818862785502</v>
      </c>
      <c r="G93" s="1">
        <v>0.95172818862785502</v>
      </c>
      <c r="H93" s="1">
        <v>0.95172818862785502</v>
      </c>
      <c r="I93" s="1">
        <v>0.95172818862785502</v>
      </c>
      <c r="J93" s="1">
        <v>0.95172818862785502</v>
      </c>
      <c r="K93" s="1">
        <v>0.95172818862785502</v>
      </c>
      <c r="L93" s="1">
        <v>0.95172818862785502</v>
      </c>
      <c r="M93" s="1">
        <v>0.95172818862785502</v>
      </c>
      <c r="N93" s="1">
        <v>0.95172818862785502</v>
      </c>
      <c r="O93" s="1">
        <v>0.95172818862785502</v>
      </c>
      <c r="R93" s="15"/>
      <c r="S93" s="1">
        <v>0.93180235865003003</v>
      </c>
      <c r="T93" s="1">
        <v>0.93180235865003003</v>
      </c>
      <c r="U93" s="1">
        <v>0.93180235865003003</v>
      </c>
      <c r="V93" s="1">
        <v>0.93180235865003003</v>
      </c>
      <c r="W93" s="1">
        <v>0.93180235865003003</v>
      </c>
      <c r="X93" s="1">
        <v>0.93180235865003003</v>
      </c>
      <c r="Y93" s="1">
        <v>0.93180235865003003</v>
      </c>
      <c r="Z93" s="1">
        <v>0.93180235865003003</v>
      </c>
      <c r="AA93" s="1">
        <v>0.93180235865003003</v>
      </c>
      <c r="AB93" s="1">
        <v>0.93180235865003003</v>
      </c>
      <c r="AC93" s="1">
        <v>0.93180235865003003</v>
      </c>
      <c r="AD93" s="1">
        <v>0.93180235865003003</v>
      </c>
      <c r="AE93" s="1">
        <v>0.93180235865003003</v>
      </c>
    </row>
    <row r="95" spans="1:31" ht="15" x14ac:dyDescent="0.25">
      <c r="B95" s="11" t="s">
        <v>93</v>
      </c>
      <c r="C95" s="10" t="s">
        <v>78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7" spans="1:33" x14ac:dyDescent="0.2">
      <c r="C97" s="1">
        <v>1</v>
      </c>
      <c r="D97" s="1">
        <f>C97+1</f>
        <v>2</v>
      </c>
      <c r="E97" s="1">
        <f t="shared" ref="E97:P97" si="28">D97+1</f>
        <v>3</v>
      </c>
      <c r="F97" s="1">
        <f t="shared" si="28"/>
        <v>4</v>
      </c>
      <c r="G97" s="1">
        <f t="shared" si="28"/>
        <v>5</v>
      </c>
      <c r="H97" s="1">
        <f t="shared" si="28"/>
        <v>6</v>
      </c>
      <c r="I97" s="1">
        <f t="shared" si="28"/>
        <v>7</v>
      </c>
      <c r="J97" s="1">
        <f t="shared" si="28"/>
        <v>8</v>
      </c>
      <c r="K97" s="1">
        <f t="shared" si="28"/>
        <v>9</v>
      </c>
      <c r="L97" s="1">
        <f t="shared" si="28"/>
        <v>10</v>
      </c>
      <c r="M97" s="1">
        <f t="shared" si="28"/>
        <v>11</v>
      </c>
      <c r="N97" s="1">
        <f t="shared" si="28"/>
        <v>12</v>
      </c>
      <c r="O97" s="1">
        <f t="shared" si="28"/>
        <v>13</v>
      </c>
      <c r="P97" s="1">
        <f t="shared" si="28"/>
        <v>14</v>
      </c>
      <c r="T97" s="1">
        <v>1</v>
      </c>
      <c r="U97" s="1">
        <f>T97+1</f>
        <v>2</v>
      </c>
      <c r="V97" s="1">
        <f t="shared" ref="V97:AG97" si="29">U97+1</f>
        <v>3</v>
      </c>
      <c r="W97" s="1">
        <f t="shared" si="29"/>
        <v>4</v>
      </c>
      <c r="X97" s="1">
        <f t="shared" si="29"/>
        <v>5</v>
      </c>
      <c r="Y97" s="1">
        <f t="shared" si="29"/>
        <v>6</v>
      </c>
      <c r="Z97" s="1">
        <f t="shared" si="29"/>
        <v>7</v>
      </c>
      <c r="AA97" s="1">
        <f t="shared" si="29"/>
        <v>8</v>
      </c>
      <c r="AB97" s="1">
        <f t="shared" si="29"/>
        <v>9</v>
      </c>
      <c r="AC97" s="1">
        <f t="shared" si="29"/>
        <v>10</v>
      </c>
      <c r="AD97" s="1">
        <f t="shared" si="29"/>
        <v>11</v>
      </c>
      <c r="AE97" s="1">
        <f t="shared" si="29"/>
        <v>12</v>
      </c>
      <c r="AF97" s="1">
        <f t="shared" si="29"/>
        <v>13</v>
      </c>
      <c r="AG97" s="1">
        <f t="shared" si="29"/>
        <v>14</v>
      </c>
    </row>
    <row r="98" spans="1:33" x14ac:dyDescent="0.2">
      <c r="B98" s="16"/>
      <c r="C98" s="16" t="str" cm="1">
        <f t="array" ref="C98">INDEX($B$79:$B$92,C97)</f>
        <v xml:space="preserve">Income </v>
      </c>
      <c r="D98" s="16" t="str" cm="1">
        <f t="array" ref="D98">INDEX($B$79:$B$92,D97)</f>
        <v>Price 1</v>
      </c>
      <c r="E98" s="16" t="str" cm="1">
        <f t="array" ref="E98">INDEX($B$79:$B$92,E97)</f>
        <v>Price 2</v>
      </c>
      <c r="F98" s="16" t="str" cm="1">
        <f t="array" ref="F98">INDEX($B$79:$B$92,F97)</f>
        <v>Price 3</v>
      </c>
      <c r="G98" s="16" t="str" cm="1">
        <f t="array" ref="G98">INDEX($B$79:$B$92,G97)</f>
        <v>Price 4</v>
      </c>
      <c r="H98" s="16" t="str" cm="1">
        <f t="array" ref="H98">INDEX($B$79:$B$92,H97)</f>
        <v>Price 5</v>
      </c>
      <c r="I98" s="16" t="str" cm="1">
        <f t="array" ref="I98">INDEX($B$79:$B$92,I97)</f>
        <v>Price 6</v>
      </c>
      <c r="J98" s="16" t="str" cm="1">
        <f t="array" ref="J98">INDEX($B$79:$B$92,J97)</f>
        <v>Price 7.1</v>
      </c>
      <c r="K98" s="16" t="str" cm="1">
        <f t="array" ref="K98">INDEX($B$79:$B$92,K97)</f>
        <v>Price 7 Other</v>
      </c>
      <c r="L98" s="16" t="str" cm="1">
        <f t="array" ref="L98">INDEX($B$79:$B$92,L97)</f>
        <v>Price 8</v>
      </c>
      <c r="M98" s="16" t="str" cm="1">
        <f t="array" ref="M98">INDEX($B$79:$B$92,M97)</f>
        <v>Price 9</v>
      </c>
      <c r="N98" s="16" t="str" cm="1">
        <f t="array" ref="N98">INDEX($B$79:$B$92,N97)</f>
        <v>Price 10</v>
      </c>
      <c r="O98" s="16" t="str" cm="1">
        <f t="array" ref="O98">INDEX($B$79:$B$92,O97)</f>
        <v>Price 11</v>
      </c>
      <c r="P98" s="16" t="str" cm="1">
        <f t="array" ref="P98">INDEX($B$79:$B$92,P97)</f>
        <v>Price 12</v>
      </c>
      <c r="S98" s="16"/>
      <c r="T98" s="16" t="str" cm="1">
        <f t="array" ref="T98">INDEX($B$79:$B$92,T97)</f>
        <v xml:space="preserve">Income </v>
      </c>
      <c r="U98" s="16" t="str" cm="1">
        <f t="array" ref="U98">INDEX($B$79:$B$92,U97)</f>
        <v>Price 1</v>
      </c>
      <c r="V98" s="16" t="str" cm="1">
        <f t="array" ref="V98">INDEX($B$79:$B$92,V97)</f>
        <v>Price 2</v>
      </c>
      <c r="W98" s="16" t="str" cm="1">
        <f t="array" ref="W98">INDEX($B$79:$B$92,W97)</f>
        <v>Price 3</v>
      </c>
      <c r="X98" s="16" t="str" cm="1">
        <f t="array" ref="X98">INDEX($B$79:$B$92,X97)</f>
        <v>Price 4</v>
      </c>
      <c r="Y98" s="16" t="str" cm="1">
        <f t="array" ref="Y98">INDEX($B$79:$B$92,Y97)</f>
        <v>Price 5</v>
      </c>
      <c r="Z98" s="16" t="str" cm="1">
        <f t="array" ref="Z98">INDEX($B$79:$B$92,Z97)</f>
        <v>Price 6</v>
      </c>
      <c r="AA98" s="16" t="str" cm="1">
        <f t="array" ref="AA98">INDEX($B$79:$B$92,AA97)</f>
        <v>Price 7.1</v>
      </c>
      <c r="AB98" s="16" t="str" cm="1">
        <f t="array" ref="AB98">INDEX($B$79:$B$92,AB97)</f>
        <v>Price 7 Other</v>
      </c>
      <c r="AC98" s="16" t="str" cm="1">
        <f t="array" ref="AC98">INDEX($B$79:$B$92,AC97)</f>
        <v>Price 8</v>
      </c>
      <c r="AD98" s="16" t="str" cm="1">
        <f t="array" ref="AD98">INDEX($B$79:$B$92,AD97)</f>
        <v>Price 9</v>
      </c>
      <c r="AE98" s="16" t="str" cm="1">
        <f t="array" ref="AE98">INDEX($B$79:$B$92,AE97)</f>
        <v>Price 10</v>
      </c>
      <c r="AF98" s="16" t="str" cm="1">
        <f t="array" ref="AF98">INDEX($B$79:$B$92,AF97)</f>
        <v>Price 11</v>
      </c>
      <c r="AG98" s="16" t="str" cm="1">
        <f t="array" ref="AG98">INDEX($B$79:$B$92,AG97)</f>
        <v>Price 12</v>
      </c>
    </row>
    <row r="99" spans="1:33" x14ac:dyDescent="0.2">
      <c r="A99" s="1">
        <v>1</v>
      </c>
      <c r="B99" s="16" t="str" cm="1">
        <f t="array" ref="B99">INDEX($C$78:$O$78,1,A99)</f>
        <v>Commodity 1</v>
      </c>
      <c r="C99" s="16">
        <f>ROUND(INDEX($C$79:$O$92,MATCH(C$98,$B$79:$B$92,0),MATCH($B99,$C$78:$O$78,0)),3)</f>
        <v>82.709000000000003</v>
      </c>
      <c r="D99" s="16">
        <f>ROUND(INDEX($C$79:$O$92,MATCH(D$98,$B$79:$B$92,0),MATCH($B99,$C$78:$O$78,0)),3)</f>
        <v>6.7000000000000004E-2</v>
      </c>
      <c r="E99" s="16">
        <f>ROUND(INDEX($C$79:$O$92,MATCH(E$98,$B$79:$B$92,0),MATCH($B99,$C$78:$O$78,0)),3)</f>
        <v>-0.16</v>
      </c>
      <c r="F99" s="16">
        <f>ROUND(INDEX($C$79:$O$92,MATCH(F$98,$B$79:$B$92,0),MATCH($B99,$C$78:$O$78,0)),3)</f>
        <v>0</v>
      </c>
      <c r="G99" s="16">
        <f>ROUND(INDEX($C$79:$O$92,MATCH(G$98,$B$79:$B$92,0),MATCH($B99,$C$78:$O$78,0)),3)</f>
        <v>0</v>
      </c>
      <c r="H99" s="16">
        <f>ROUND(INDEX($C$79:$O$92,MATCH(H$98,$B$79:$B$92,0),MATCH($B99,$C$78:$O$78,0)),3)</f>
        <v>0</v>
      </c>
      <c r="I99" s="16">
        <f>ROUND(INDEX($C$79:$O$92,MATCH(I$98,$B$79:$B$92,0),MATCH($B99,$C$78:$O$78,0)),3)</f>
        <v>0</v>
      </c>
      <c r="J99" s="16">
        <f>ROUND(INDEX($C$79:$O$92,MATCH(J$98,$B$79:$B$92,0),MATCH($B99,$C$78:$O$78,0)),3)</f>
        <v>0</v>
      </c>
      <c r="K99" s="16">
        <f>ROUND(INDEX($C$79:$O$92,MATCH(K$98,$B$79:$B$92,0),MATCH($B99,$C$78:$O$78,0)),3)</f>
        <v>-6.3E-2</v>
      </c>
      <c r="L99" s="16">
        <f>ROUND(INDEX($C$79:$O$92,MATCH(L$98,$B$79:$B$92,0),MATCH($B99,$C$78:$O$78,0)),3)</f>
        <v>0</v>
      </c>
      <c r="M99" s="16">
        <f>ROUND(INDEX($C$79:$O$92,MATCH(M$98,$B$79:$B$92,0),MATCH($B99,$C$78:$O$78,0)),3)</f>
        <v>-0.14899999999999999</v>
      </c>
      <c r="N99" s="16">
        <f>ROUND(INDEX($C$79:$O$92,MATCH(N$98,$B$79:$B$92,0),MATCH($B99,$C$78:$O$78,0)),3)</f>
        <v>-0.09</v>
      </c>
      <c r="O99" s="16">
        <f>ROUND(INDEX($C$79:$O$92,MATCH(O$98,$B$79:$B$92,0),MATCH($B99,$C$78:$O$78,0)),3)</f>
        <v>-1.6E-2</v>
      </c>
      <c r="P99" s="16">
        <f>ROUND(INDEX($C$79:$O$92,MATCH(P$98,$B$79:$B$92,0),MATCH($B99,$C$78:$O$78,0)),3)</f>
        <v>0</v>
      </c>
      <c r="R99" s="1">
        <v>1</v>
      </c>
      <c r="S99" s="16" t="str" cm="1">
        <f t="array" ref="S99">INDEX($C$78:$O$78,1,R99)</f>
        <v>Commodity 1</v>
      </c>
      <c r="T99" s="16">
        <f>ROUND(INDEX($S$79:$AE$92,MATCH(T$98,$R$79:$R$92,0),MATCH($S99,$S$78:$AE$78,0)),3)</f>
        <v>63.851999999999997</v>
      </c>
      <c r="U99" s="16">
        <f t="shared" ref="U99:AG111" si="30">ROUND(INDEX($S$79:$AE$92,MATCH(U$98,$R$79:$R$92,0),MATCH($S99,$S$78:$AE$78,0)),3)</f>
        <v>6.0999999999999999E-2</v>
      </c>
      <c r="V99" s="16">
        <f t="shared" si="30"/>
        <v>0</v>
      </c>
      <c r="W99" s="16">
        <f t="shared" si="30"/>
        <v>-8.9999999999999993E-3</v>
      </c>
      <c r="X99" s="16">
        <f t="shared" si="30"/>
        <v>0</v>
      </c>
      <c r="Y99" s="16">
        <f t="shared" si="30"/>
        <v>0</v>
      </c>
      <c r="Z99" s="16">
        <f t="shared" si="30"/>
        <v>-0.191</v>
      </c>
      <c r="AA99" s="16">
        <f t="shared" si="30"/>
        <v>0</v>
      </c>
      <c r="AB99" s="16">
        <f t="shared" si="30"/>
        <v>0</v>
      </c>
      <c r="AC99" s="16">
        <f t="shared" si="30"/>
        <v>0</v>
      </c>
      <c r="AD99" s="16">
        <f t="shared" si="30"/>
        <v>-1.6E-2</v>
      </c>
      <c r="AE99" s="16">
        <f t="shared" si="30"/>
        <v>0</v>
      </c>
      <c r="AF99" s="16">
        <f t="shared" si="30"/>
        <v>0</v>
      </c>
      <c r="AG99" s="16">
        <f t="shared" si="30"/>
        <v>0</v>
      </c>
    </row>
    <row r="100" spans="1:33" x14ac:dyDescent="0.2">
      <c r="A100" s="1">
        <f>A99+1</f>
        <v>2</v>
      </c>
      <c r="B100" s="16" t="str" cm="1">
        <f t="array" ref="B100">INDEX($C$78:$O$78,1,A100)</f>
        <v>Commodity 2</v>
      </c>
      <c r="C100" s="16">
        <f>ROUND(INDEX($C$79:$O$92,MATCH(C$98,$B$79:$B$92,0),MATCH($B100,$C$78:$O$78,0)),3)</f>
        <v>16.41</v>
      </c>
      <c r="D100" s="16">
        <f>ROUND(INDEX($C$79:$O$92,MATCH(D$98,$B$79:$B$92,0),MATCH($B100,$C$78:$O$78,0)),3)</f>
        <v>1.2E-2</v>
      </c>
      <c r="E100" s="16">
        <f>ROUND(INDEX($C$79:$O$92,MATCH(E$98,$B$79:$B$92,0),MATCH($B100,$C$78:$O$78,0)),3)</f>
        <v>0</v>
      </c>
      <c r="F100" s="16">
        <f>ROUND(INDEX($C$79:$O$92,MATCH(F$98,$B$79:$B$92,0),MATCH($B100,$C$78:$O$78,0)),3)</f>
        <v>0</v>
      </c>
      <c r="G100" s="16">
        <f>ROUND(INDEX($C$79:$O$92,MATCH(G$98,$B$79:$B$92,0),MATCH($B100,$C$78:$O$78,0)),3)</f>
        <v>0</v>
      </c>
      <c r="H100" s="16">
        <f>ROUND(INDEX($C$79:$O$92,MATCH(H$98,$B$79:$B$92,0),MATCH($B100,$C$78:$O$78,0)),3)</f>
        <v>-5.8999999999999997E-2</v>
      </c>
      <c r="I100" s="16">
        <f>ROUND(INDEX($C$79:$O$92,MATCH(I$98,$B$79:$B$92,0),MATCH($B100,$C$78:$O$78,0)),3)</f>
        <v>0</v>
      </c>
      <c r="J100" s="16">
        <f>ROUND(INDEX($C$79:$O$92,MATCH(J$98,$B$79:$B$92,0),MATCH($B100,$C$78:$O$78,0)),3)</f>
        <v>0</v>
      </c>
      <c r="K100" s="16">
        <f>ROUND(INDEX($C$79:$O$92,MATCH(K$98,$B$79:$B$92,0),MATCH($B100,$C$78:$O$78,0)),3)</f>
        <v>0</v>
      </c>
      <c r="L100" s="16">
        <f>ROUND(INDEX($C$79:$O$92,MATCH(L$98,$B$79:$B$92,0),MATCH($B100,$C$78:$O$78,0)),3)</f>
        <v>0</v>
      </c>
      <c r="M100" s="16">
        <f>ROUND(INDEX($C$79:$O$92,MATCH(M$98,$B$79:$B$92,0),MATCH($B100,$C$78:$O$78,0)),3)</f>
        <v>-3.9E-2</v>
      </c>
      <c r="N100" s="16">
        <f>ROUND(INDEX($C$79:$O$92,MATCH(N$98,$B$79:$B$92,0),MATCH($B100,$C$78:$O$78,0)),3)</f>
        <v>0</v>
      </c>
      <c r="O100" s="16">
        <f>ROUND(INDEX($C$79:$O$92,MATCH(O$98,$B$79:$B$92,0),MATCH($B100,$C$78:$O$78,0)),3)</f>
        <v>-3.9E-2</v>
      </c>
      <c r="P100" s="16">
        <f>ROUND(INDEX($C$79:$O$92,MATCH(P$98,$B$79:$B$92,0),MATCH($B100,$C$78:$O$78,0)),3)</f>
        <v>0</v>
      </c>
      <c r="R100" s="1">
        <f>R99+1</f>
        <v>2</v>
      </c>
      <c r="S100" s="16" t="str" cm="1">
        <f t="array" ref="S100">INDEX($C$78:$O$78,1,R100)</f>
        <v>Commodity 2</v>
      </c>
      <c r="T100" s="16">
        <f t="shared" ref="T100:AG111" si="31">ROUND(INDEX($S$79:$AE$92,MATCH(T$98,$R$79:$R$92,0),MATCH($S100,$S$78:$AE$78,0)),3)</f>
        <v>15.074999999999999</v>
      </c>
      <c r="U100" s="16">
        <f t="shared" si="30"/>
        <v>1.0999999999999999E-2</v>
      </c>
      <c r="V100" s="16">
        <f t="shared" si="30"/>
        <v>0</v>
      </c>
      <c r="W100" s="16">
        <f t="shared" si="30"/>
        <v>0</v>
      </c>
      <c r="X100" s="16">
        <f t="shared" si="30"/>
        <v>0</v>
      </c>
      <c r="Y100" s="16">
        <f t="shared" si="30"/>
        <v>-5.2999999999999999E-2</v>
      </c>
      <c r="Z100" s="16">
        <f t="shared" si="30"/>
        <v>0</v>
      </c>
      <c r="AA100" s="16">
        <f t="shared" si="30"/>
        <v>0</v>
      </c>
      <c r="AB100" s="16">
        <f t="shared" si="30"/>
        <v>0</v>
      </c>
      <c r="AC100" s="16">
        <f t="shared" si="30"/>
        <v>0</v>
      </c>
      <c r="AD100" s="16">
        <f t="shared" si="30"/>
        <v>-0.03</v>
      </c>
      <c r="AE100" s="16">
        <f t="shared" si="30"/>
        <v>0</v>
      </c>
      <c r="AF100" s="16">
        <f t="shared" si="30"/>
        <v>-3.6999999999999998E-2</v>
      </c>
      <c r="AG100" s="16">
        <f t="shared" si="30"/>
        <v>0</v>
      </c>
    </row>
    <row r="101" spans="1:33" x14ac:dyDescent="0.2">
      <c r="A101" s="1">
        <f>A100+1</f>
        <v>3</v>
      </c>
      <c r="B101" s="16" t="str" cm="1">
        <f t="array" ref="B101">INDEX($C$78:$O$78,1,A101)</f>
        <v>Commodity 3</v>
      </c>
      <c r="C101" s="16">
        <f>ROUND(INDEX($C$79:$O$92,MATCH(C$98,$B$79:$B$92,0),MATCH($B101,$C$78:$O$78,0)),3)</f>
        <v>53.104999999999997</v>
      </c>
      <c r="D101" s="16">
        <f>ROUND(INDEX($C$79:$O$92,MATCH(D$98,$B$79:$B$92,0),MATCH($B101,$C$78:$O$78,0)),3)</f>
        <v>6.5000000000000002E-2</v>
      </c>
      <c r="E101" s="16">
        <f>ROUND(INDEX($C$79:$O$92,MATCH(E$98,$B$79:$B$92,0),MATCH($B101,$C$78:$O$78,0)),3)</f>
        <v>-1.2999999999999999E-2</v>
      </c>
      <c r="F101" s="16">
        <f>ROUND(INDEX($C$79:$O$92,MATCH(F$98,$B$79:$B$92,0),MATCH($B101,$C$78:$O$78,0)),3)</f>
        <v>0</v>
      </c>
      <c r="G101" s="16">
        <f>ROUND(INDEX($C$79:$O$92,MATCH(G$98,$B$79:$B$92,0),MATCH($B101,$C$78:$O$78,0)),3)</f>
        <v>-0.27500000000000002</v>
      </c>
      <c r="H101" s="16">
        <f>ROUND(INDEX($C$79:$O$92,MATCH(H$98,$B$79:$B$92,0),MATCH($B101,$C$78:$O$78,0)),3)</f>
        <v>-4.5999999999999999E-2</v>
      </c>
      <c r="I101" s="16">
        <f>ROUND(INDEX($C$79:$O$92,MATCH(I$98,$B$79:$B$92,0),MATCH($B101,$C$78:$O$78,0)),3)</f>
        <v>0</v>
      </c>
      <c r="J101" s="16">
        <f>ROUND(INDEX($C$79:$O$92,MATCH(J$98,$B$79:$B$92,0),MATCH($B101,$C$78:$O$78,0)),3)</f>
        <v>0</v>
      </c>
      <c r="K101" s="16">
        <f>ROUND(INDEX($C$79:$O$92,MATCH(K$98,$B$79:$B$92,0),MATCH($B101,$C$78:$O$78,0)),3)</f>
        <v>0</v>
      </c>
      <c r="L101" s="16">
        <f>ROUND(INDEX($C$79:$O$92,MATCH(L$98,$B$79:$B$92,0),MATCH($B101,$C$78:$O$78,0)),3)</f>
        <v>0</v>
      </c>
      <c r="M101" s="16">
        <f>ROUND(INDEX($C$79:$O$92,MATCH(M$98,$B$79:$B$92,0),MATCH($B101,$C$78:$O$78,0)),3)</f>
        <v>0</v>
      </c>
      <c r="N101" s="16">
        <f>ROUND(INDEX($C$79:$O$92,MATCH(N$98,$B$79:$B$92,0),MATCH($B101,$C$78:$O$78,0)),3)</f>
        <v>-0.24099999999999999</v>
      </c>
      <c r="O101" s="16">
        <f>ROUND(INDEX($C$79:$O$92,MATCH(O$98,$B$79:$B$92,0),MATCH($B101,$C$78:$O$78,0)),3)</f>
        <v>0</v>
      </c>
      <c r="P101" s="16">
        <f>ROUND(INDEX($C$79:$O$92,MATCH(P$98,$B$79:$B$92,0),MATCH($B101,$C$78:$O$78,0)),3)</f>
        <v>0</v>
      </c>
      <c r="R101" s="1">
        <f>R100+1</f>
        <v>3</v>
      </c>
      <c r="S101" s="16" t="str" cm="1">
        <f t="array" ref="S101">INDEX($C$78:$O$78,1,R101)</f>
        <v>Commodity 3</v>
      </c>
      <c r="T101" s="16">
        <f t="shared" si="31"/>
        <v>1.748</v>
      </c>
      <c r="U101" s="16">
        <f t="shared" si="30"/>
        <v>5.8000000000000003E-2</v>
      </c>
      <c r="V101" s="16">
        <f t="shared" si="30"/>
        <v>0</v>
      </c>
      <c r="W101" s="16">
        <f t="shared" si="30"/>
        <v>0</v>
      </c>
      <c r="X101" s="16">
        <f t="shared" si="30"/>
        <v>0</v>
      </c>
      <c r="Y101" s="16">
        <f t="shared" si="30"/>
        <v>0</v>
      </c>
      <c r="Z101" s="16">
        <f t="shared" si="30"/>
        <v>0</v>
      </c>
      <c r="AA101" s="16">
        <f t="shared" si="30"/>
        <v>0</v>
      </c>
      <c r="AB101" s="16">
        <f t="shared" si="30"/>
        <v>0</v>
      </c>
      <c r="AC101" s="16">
        <f t="shared" si="30"/>
        <v>0</v>
      </c>
      <c r="AD101" s="16">
        <f t="shared" si="30"/>
        <v>0</v>
      </c>
      <c r="AE101" s="16">
        <f t="shared" si="30"/>
        <v>-8.0000000000000002E-3</v>
      </c>
      <c r="AF101" s="16">
        <f t="shared" si="30"/>
        <v>0</v>
      </c>
      <c r="AG101" s="16">
        <f t="shared" si="30"/>
        <v>-2.4E-2</v>
      </c>
    </row>
    <row r="102" spans="1:33" x14ac:dyDescent="0.2">
      <c r="A102" s="1">
        <f>A101+1</f>
        <v>4</v>
      </c>
      <c r="B102" s="16" t="str" cm="1">
        <f t="array" ref="B102">INDEX($C$78:$O$78,1,A102)</f>
        <v>Commodity 4</v>
      </c>
      <c r="C102" s="16">
        <f>ROUND(INDEX($C$79:$O$92,MATCH(C$98,$B$79:$B$92,0),MATCH($B102,$C$78:$O$78,0)),3)</f>
        <v>81.736999999999995</v>
      </c>
      <c r="D102" s="16">
        <f>ROUND(INDEX($C$79:$O$92,MATCH(D$98,$B$79:$B$92,0),MATCH($B102,$C$78:$O$78,0)),3)</f>
        <v>4.9000000000000002E-2</v>
      </c>
      <c r="E102" s="16">
        <f>ROUND(INDEX($C$79:$O$92,MATCH(E$98,$B$79:$B$92,0),MATCH($B102,$C$78:$O$78,0)),3)</f>
        <v>0.16400000000000001</v>
      </c>
      <c r="F102" s="16">
        <f>ROUND(INDEX($C$79:$O$92,MATCH(F$98,$B$79:$B$92,0),MATCH($B102,$C$78:$O$78,0)),3)</f>
        <v>0</v>
      </c>
      <c r="G102" s="16">
        <f>ROUND(INDEX($C$79:$O$92,MATCH(G$98,$B$79:$B$92,0),MATCH($B102,$C$78:$O$78,0)),3)</f>
        <v>-0.26600000000000001</v>
      </c>
      <c r="H102" s="16">
        <f>ROUND(INDEX($C$79:$O$92,MATCH(H$98,$B$79:$B$92,0),MATCH($B102,$C$78:$O$78,0)),3)</f>
        <v>0</v>
      </c>
      <c r="I102" s="16">
        <f>ROUND(INDEX($C$79:$O$92,MATCH(I$98,$B$79:$B$92,0),MATCH($B102,$C$78:$O$78,0)),3)</f>
        <v>0</v>
      </c>
      <c r="J102" s="16">
        <f>ROUND(INDEX($C$79:$O$92,MATCH(J$98,$B$79:$B$92,0),MATCH($B102,$C$78:$O$78,0)),3)</f>
        <v>-0.107</v>
      </c>
      <c r="K102" s="16">
        <f>ROUND(INDEX($C$79:$O$92,MATCH(K$98,$B$79:$B$92,0),MATCH($B102,$C$78:$O$78,0)),3)</f>
        <v>0</v>
      </c>
      <c r="L102" s="16">
        <f>ROUND(INDEX($C$79:$O$92,MATCH(L$98,$B$79:$B$92,0),MATCH($B102,$C$78:$O$78,0)),3)</f>
        <v>0</v>
      </c>
      <c r="M102" s="16">
        <f>ROUND(INDEX($C$79:$O$92,MATCH(M$98,$B$79:$B$92,0),MATCH($B102,$C$78:$O$78,0)),3)</f>
        <v>0</v>
      </c>
      <c r="N102" s="16">
        <f>ROUND(INDEX($C$79:$O$92,MATCH(N$98,$B$79:$B$92,0),MATCH($B102,$C$78:$O$78,0)),3)</f>
        <v>-0.224</v>
      </c>
      <c r="O102" s="16">
        <f>ROUND(INDEX($C$79:$O$92,MATCH(O$98,$B$79:$B$92,0),MATCH($B102,$C$78:$O$78,0)),3)</f>
        <v>-6.5000000000000002E-2</v>
      </c>
      <c r="P102" s="16">
        <f>ROUND(INDEX($C$79:$O$92,MATCH(P$98,$B$79:$B$92,0),MATCH($B102,$C$78:$O$78,0)),3)</f>
        <v>0</v>
      </c>
      <c r="R102" s="1">
        <f>R101+1</f>
        <v>4</v>
      </c>
      <c r="S102" s="16" t="str" cm="1">
        <f t="array" ref="S102">INDEX($C$78:$O$78,1,R102)</f>
        <v>Commodity 4</v>
      </c>
      <c r="T102" s="16">
        <f t="shared" si="31"/>
        <v>62.764000000000003</v>
      </c>
      <c r="U102" s="16">
        <f t="shared" si="30"/>
        <v>4.4999999999999998E-2</v>
      </c>
      <c r="V102" s="16">
        <f t="shared" si="30"/>
        <v>0</v>
      </c>
      <c r="W102" s="16">
        <f t="shared" si="30"/>
        <v>0</v>
      </c>
      <c r="X102" s="16">
        <f t="shared" si="30"/>
        <v>-0.17100000000000001</v>
      </c>
      <c r="Y102" s="16">
        <f t="shared" si="30"/>
        <v>0</v>
      </c>
      <c r="Z102" s="16">
        <f t="shared" si="30"/>
        <v>0</v>
      </c>
      <c r="AA102" s="16">
        <f t="shared" si="30"/>
        <v>0</v>
      </c>
      <c r="AB102" s="16">
        <f t="shared" si="30"/>
        <v>0</v>
      </c>
      <c r="AC102" s="16">
        <f t="shared" si="30"/>
        <v>0</v>
      </c>
      <c r="AD102" s="16">
        <f t="shared" si="30"/>
        <v>0</v>
      </c>
      <c r="AE102" s="16">
        <f t="shared" si="30"/>
        <v>-6.3E-2</v>
      </c>
      <c r="AF102" s="16">
        <f t="shared" si="30"/>
        <v>-5.5E-2</v>
      </c>
      <c r="AG102" s="16">
        <f t="shared" si="30"/>
        <v>0</v>
      </c>
    </row>
    <row r="103" spans="1:33" x14ac:dyDescent="0.2">
      <c r="A103" s="1">
        <f>A102+1</f>
        <v>5</v>
      </c>
      <c r="B103" s="16" t="str" cm="1">
        <f t="array" ref="B103">INDEX($C$78:$O$78,1,A103)</f>
        <v>Commodity 5</v>
      </c>
      <c r="C103" s="16">
        <f>ROUND(INDEX($C$79:$O$92,MATCH(C$98,$B$79:$B$92,0),MATCH($B103,$C$78:$O$78,0)),3)</f>
        <v>34.398000000000003</v>
      </c>
      <c r="D103" s="16">
        <f>ROUND(INDEX($C$79:$O$92,MATCH(D$98,$B$79:$B$92,0),MATCH($B103,$C$78:$O$78,0)),3)</f>
        <v>7.3999999999999996E-2</v>
      </c>
      <c r="E103" s="16">
        <f>ROUND(INDEX($C$79:$O$92,MATCH(E$98,$B$79:$B$92,0),MATCH($B103,$C$78:$O$78,0)),3)</f>
        <v>0</v>
      </c>
      <c r="F103" s="16">
        <f>ROUND(INDEX($C$79:$O$92,MATCH(F$98,$B$79:$B$92,0),MATCH($B103,$C$78:$O$78,0)),3)</f>
        <v>0</v>
      </c>
      <c r="G103" s="16">
        <f>ROUND(INDEX($C$79:$O$92,MATCH(G$98,$B$79:$B$92,0),MATCH($B103,$C$78:$O$78,0)),3)</f>
        <v>0.125</v>
      </c>
      <c r="H103" s="16">
        <f>ROUND(INDEX($C$79:$O$92,MATCH(H$98,$B$79:$B$92,0),MATCH($B103,$C$78:$O$78,0)),3)</f>
        <v>0</v>
      </c>
      <c r="I103" s="16">
        <f>ROUND(INDEX($C$79:$O$92,MATCH(I$98,$B$79:$B$92,0),MATCH($B103,$C$78:$O$78,0)),3)</f>
        <v>-0.40100000000000002</v>
      </c>
      <c r="J103" s="16">
        <f>ROUND(INDEX($C$79:$O$92,MATCH(J$98,$B$79:$B$92,0),MATCH($B103,$C$78:$O$78,0)),3)</f>
        <v>0</v>
      </c>
      <c r="K103" s="16">
        <f>ROUND(INDEX($C$79:$O$92,MATCH(K$98,$B$79:$B$92,0),MATCH($B103,$C$78:$O$78,0)),3)</f>
        <v>0</v>
      </c>
      <c r="L103" s="16">
        <f>ROUND(INDEX($C$79:$O$92,MATCH(L$98,$B$79:$B$92,0),MATCH($B103,$C$78:$O$78,0)),3)</f>
        <v>-0.105</v>
      </c>
      <c r="M103" s="16">
        <f>ROUND(INDEX($C$79:$O$92,MATCH(M$98,$B$79:$B$92,0),MATCH($B103,$C$78:$O$78,0)),3)</f>
        <v>0</v>
      </c>
      <c r="N103" s="16">
        <f>ROUND(INDEX($C$79:$O$92,MATCH(N$98,$B$79:$B$92,0),MATCH($B103,$C$78:$O$78,0)),3)</f>
        <v>0</v>
      </c>
      <c r="O103" s="16">
        <f>ROUND(INDEX($C$79:$O$92,MATCH(O$98,$B$79:$B$92,0),MATCH($B103,$C$78:$O$78,0)),3)</f>
        <v>0.112</v>
      </c>
      <c r="P103" s="16">
        <f>ROUND(INDEX($C$79:$O$92,MATCH(P$98,$B$79:$B$92,0),MATCH($B103,$C$78:$O$78,0)),3)</f>
        <v>0</v>
      </c>
      <c r="R103" s="1">
        <f>R102+1</f>
        <v>5</v>
      </c>
      <c r="S103" s="16" t="str" cm="1">
        <f t="array" ref="S103">INDEX($C$78:$O$78,1,R103)</f>
        <v>Commodity 5</v>
      </c>
      <c r="T103" s="16">
        <f t="shared" si="31"/>
        <v>0.12</v>
      </c>
      <c r="U103" s="16">
        <f t="shared" si="30"/>
        <v>6.7000000000000004E-2</v>
      </c>
      <c r="V103" s="16">
        <f t="shared" si="30"/>
        <v>0</v>
      </c>
      <c r="W103" s="16">
        <f t="shared" si="30"/>
        <v>0</v>
      </c>
      <c r="X103" s="16">
        <f t="shared" si="30"/>
        <v>0</v>
      </c>
      <c r="Y103" s="16">
        <f t="shared" si="30"/>
        <v>0</v>
      </c>
      <c r="Z103" s="16">
        <f t="shared" si="30"/>
        <v>0</v>
      </c>
      <c r="AA103" s="16">
        <f t="shared" si="30"/>
        <v>0</v>
      </c>
      <c r="AB103" s="16">
        <f t="shared" si="30"/>
        <v>0</v>
      </c>
      <c r="AC103" s="16">
        <f t="shared" si="30"/>
        <v>0</v>
      </c>
      <c r="AD103" s="16">
        <f t="shared" si="30"/>
        <v>0</v>
      </c>
      <c r="AE103" s="16">
        <f t="shared" si="30"/>
        <v>0</v>
      </c>
      <c r="AF103" s="16">
        <f t="shared" si="30"/>
        <v>0</v>
      </c>
      <c r="AG103" s="16">
        <f t="shared" si="30"/>
        <v>0</v>
      </c>
    </row>
    <row r="104" spans="1:33" x14ac:dyDescent="0.2">
      <c r="A104" s="1">
        <f>A103+1</f>
        <v>6</v>
      </c>
      <c r="B104" s="16" t="str" cm="1">
        <f t="array" ref="B104">INDEX($C$78:$O$78,1,A104)</f>
        <v>Commodity 6</v>
      </c>
      <c r="C104" s="16">
        <f>ROUND(INDEX($C$79:$O$92,MATCH(C$98,$B$79:$B$92,0),MATCH($B104,$C$78:$O$78,0)),3)</f>
        <v>7.7450000000000001</v>
      </c>
      <c r="D104" s="16">
        <f>ROUND(INDEX($C$79:$O$92,MATCH(D$98,$B$79:$B$92,0),MATCH($B104,$C$78:$O$78,0)),3)</f>
        <v>1.2E-2</v>
      </c>
      <c r="E104" s="16">
        <f>ROUND(INDEX($C$79:$O$92,MATCH(E$98,$B$79:$B$92,0),MATCH($B104,$C$78:$O$78,0)),3)</f>
        <v>0</v>
      </c>
      <c r="F104" s="16">
        <f>ROUND(INDEX($C$79:$O$92,MATCH(F$98,$B$79:$B$92,0),MATCH($B104,$C$78:$O$78,0)),3)</f>
        <v>0</v>
      </c>
      <c r="G104" s="16">
        <f>ROUND(INDEX($C$79:$O$92,MATCH(G$98,$B$79:$B$92,0),MATCH($B104,$C$78:$O$78,0)),3)</f>
        <v>0</v>
      </c>
      <c r="H104" s="16">
        <f>ROUND(INDEX($C$79:$O$92,MATCH(H$98,$B$79:$B$92,0),MATCH($B104,$C$78:$O$78,0)),3)</f>
        <v>0</v>
      </c>
      <c r="I104" s="16">
        <f>ROUND(INDEX($C$79:$O$92,MATCH(I$98,$B$79:$B$92,0),MATCH($B104,$C$78:$O$78,0)),3)</f>
        <v>0</v>
      </c>
      <c r="J104" s="16">
        <f>ROUND(INDEX($C$79:$O$92,MATCH(J$98,$B$79:$B$92,0),MATCH($B104,$C$78:$O$78,0)),3)</f>
        <v>0</v>
      </c>
      <c r="K104" s="16">
        <f>ROUND(INDEX($C$79:$O$92,MATCH(K$98,$B$79:$B$92,0),MATCH($B104,$C$78:$O$78,0)),3)</f>
        <v>0</v>
      </c>
      <c r="L104" s="16">
        <f>ROUND(INDEX($C$79:$O$92,MATCH(L$98,$B$79:$B$92,0),MATCH($B104,$C$78:$O$78,0)),3)</f>
        <v>0</v>
      </c>
      <c r="M104" s="16">
        <f>ROUND(INDEX($C$79:$O$92,MATCH(M$98,$B$79:$B$92,0),MATCH($B104,$C$78:$O$78,0)),3)</f>
        <v>0</v>
      </c>
      <c r="N104" s="16">
        <f>ROUND(INDEX($C$79:$O$92,MATCH(N$98,$B$79:$B$92,0),MATCH($B104,$C$78:$O$78,0)),3)</f>
        <v>-7.4999999999999997E-2</v>
      </c>
      <c r="O104" s="16">
        <f>ROUND(INDEX($C$79:$O$92,MATCH(O$98,$B$79:$B$92,0),MATCH($B104,$C$78:$O$78,0)),3)</f>
        <v>0</v>
      </c>
      <c r="P104" s="16">
        <f>ROUND(INDEX($C$79:$O$92,MATCH(P$98,$B$79:$B$92,0),MATCH($B104,$C$78:$O$78,0)),3)</f>
        <v>0</v>
      </c>
      <c r="R104" s="1">
        <f>R103+1</f>
        <v>6</v>
      </c>
      <c r="S104" s="16" t="str" cm="1">
        <f t="array" ref="S104">INDEX($C$78:$O$78,1,R104)</f>
        <v>Commodity 6</v>
      </c>
      <c r="T104" s="16">
        <f t="shared" si="31"/>
        <v>2.1819999999999999</v>
      </c>
      <c r="U104" s="16">
        <f t="shared" si="30"/>
        <v>1.0999999999999999E-2</v>
      </c>
      <c r="V104" s="16">
        <f t="shared" si="30"/>
        <v>0</v>
      </c>
      <c r="W104" s="16">
        <f t="shared" si="30"/>
        <v>0</v>
      </c>
      <c r="X104" s="16">
        <f t="shared" si="30"/>
        <v>0</v>
      </c>
      <c r="Y104" s="16">
        <f t="shared" si="30"/>
        <v>0</v>
      </c>
      <c r="Z104" s="16">
        <f t="shared" si="30"/>
        <v>0</v>
      </c>
      <c r="AA104" s="16">
        <f t="shared" si="30"/>
        <v>0</v>
      </c>
      <c r="AB104" s="16">
        <f t="shared" si="30"/>
        <v>0</v>
      </c>
      <c r="AC104" s="16">
        <f t="shared" si="30"/>
        <v>0</v>
      </c>
      <c r="AD104" s="16">
        <f t="shared" si="30"/>
        <v>0</v>
      </c>
      <c r="AE104" s="16">
        <f t="shared" si="30"/>
        <v>-1.4999999999999999E-2</v>
      </c>
      <c r="AF104" s="16">
        <f t="shared" si="30"/>
        <v>0</v>
      </c>
      <c r="AG104" s="16">
        <f t="shared" si="30"/>
        <v>0</v>
      </c>
    </row>
    <row r="105" spans="1:33" x14ac:dyDescent="0.2">
      <c r="A105" s="1">
        <f>A104+1</f>
        <v>7</v>
      </c>
      <c r="B105" s="16" t="str" cm="1">
        <f t="array" ref="B105">INDEX($C$78:$O$78,1,A105)</f>
        <v>Commodity 7.1</v>
      </c>
      <c r="C105" s="16">
        <f>ROUND(INDEX($C$79:$O$92,MATCH(C$98,$B$79:$B$92,0),MATCH($B105,$C$78:$O$78,0)),3)</f>
        <v>21.001999999999999</v>
      </c>
      <c r="D105" s="16">
        <f>ROUND(INDEX($C$79:$O$92,MATCH(D$98,$B$79:$B$92,0),MATCH($B105,$C$78:$O$78,0)),3)</f>
        <v>7.1999999999999995E-2</v>
      </c>
      <c r="E105" s="16">
        <f>ROUND(INDEX($C$79:$O$92,MATCH(E$98,$B$79:$B$92,0),MATCH($B105,$C$78:$O$78,0)),3)</f>
        <v>6.0000000000000001E-3</v>
      </c>
      <c r="F105" s="16">
        <f>ROUND(INDEX($C$79:$O$92,MATCH(F$98,$B$79:$B$92,0),MATCH($B105,$C$78:$O$78,0)),3)</f>
        <v>0</v>
      </c>
      <c r="G105" s="16">
        <f>ROUND(INDEX($C$79:$O$92,MATCH(G$98,$B$79:$B$92,0),MATCH($B105,$C$78:$O$78,0)),3)</f>
        <v>1.2350000000000001</v>
      </c>
      <c r="H105" s="16">
        <f>ROUND(INDEX($C$79:$O$92,MATCH(H$98,$B$79:$B$92,0),MATCH($B105,$C$78:$O$78,0)),3)</f>
        <v>0</v>
      </c>
      <c r="I105" s="16">
        <f>ROUND(INDEX($C$79:$O$92,MATCH(I$98,$B$79:$B$92,0),MATCH($B105,$C$78:$O$78,0)),3)</f>
        <v>-0.433</v>
      </c>
      <c r="J105" s="16">
        <f>ROUND(INDEX($C$79:$O$92,MATCH(J$98,$B$79:$B$92,0),MATCH($B105,$C$78:$O$78,0)),3)</f>
        <v>0</v>
      </c>
      <c r="K105" s="16">
        <f>ROUND(INDEX($C$79:$O$92,MATCH(K$98,$B$79:$B$92,0),MATCH($B105,$C$78:$O$78,0)),3)</f>
        <v>-1.107</v>
      </c>
      <c r="L105" s="16">
        <f>ROUND(INDEX($C$79:$O$92,MATCH(L$98,$B$79:$B$92,0),MATCH($B105,$C$78:$O$78,0)),3)</f>
        <v>0</v>
      </c>
      <c r="M105" s="16">
        <f>ROUND(INDEX($C$79:$O$92,MATCH(M$98,$B$79:$B$92,0),MATCH($B105,$C$78:$O$78,0)),3)</f>
        <v>0</v>
      </c>
      <c r="N105" s="16">
        <f>ROUND(INDEX($C$79:$O$92,MATCH(N$98,$B$79:$B$92,0),MATCH($B105,$C$78:$O$78,0)),3)</f>
        <v>0.63</v>
      </c>
      <c r="O105" s="16">
        <f>ROUND(INDEX($C$79:$O$92,MATCH(O$98,$B$79:$B$92,0),MATCH($B105,$C$78:$O$78,0)),3)</f>
        <v>1.9E-2</v>
      </c>
      <c r="P105" s="16">
        <f>ROUND(INDEX($C$79:$O$92,MATCH(P$98,$B$79:$B$92,0),MATCH($B105,$C$78:$O$78,0)),3)</f>
        <v>0</v>
      </c>
      <c r="R105" s="1">
        <f>R104+1</f>
        <v>7</v>
      </c>
      <c r="S105" s="16" t="str" cm="1">
        <f t="array" ref="S105">INDEX($C$78:$O$78,1,R105)</f>
        <v>Commodity 7.1</v>
      </c>
      <c r="T105" s="16">
        <f t="shared" si="31"/>
        <v>-6.8150000000000004</v>
      </c>
      <c r="U105" s="16">
        <f t="shared" si="30"/>
        <v>6.5000000000000002E-2</v>
      </c>
      <c r="V105" s="16">
        <f t="shared" si="30"/>
        <v>0</v>
      </c>
      <c r="W105" s="16">
        <f t="shared" si="30"/>
        <v>0</v>
      </c>
      <c r="X105" s="16">
        <f t="shared" si="30"/>
        <v>0</v>
      </c>
      <c r="Y105" s="16">
        <f t="shared" si="30"/>
        <v>0</v>
      </c>
      <c r="Z105" s="16">
        <f t="shared" si="30"/>
        <v>0</v>
      </c>
      <c r="AA105" s="16">
        <f t="shared" si="30"/>
        <v>0</v>
      </c>
      <c r="AB105" s="16">
        <f t="shared" si="30"/>
        <v>0</v>
      </c>
      <c r="AC105" s="16">
        <f t="shared" si="30"/>
        <v>0</v>
      </c>
      <c r="AD105" s="16">
        <f t="shared" si="30"/>
        <v>0</v>
      </c>
      <c r="AE105" s="16">
        <f t="shared" si="30"/>
        <v>0</v>
      </c>
      <c r="AF105" s="16">
        <f t="shared" si="30"/>
        <v>3.0000000000000001E-3</v>
      </c>
      <c r="AG105" s="16">
        <f t="shared" si="30"/>
        <v>0</v>
      </c>
    </row>
    <row r="106" spans="1:33" x14ac:dyDescent="0.2">
      <c r="A106" s="1">
        <f>A105+1</f>
        <v>8</v>
      </c>
      <c r="B106" s="16" t="str" cm="1">
        <f t="array" ref="B106">INDEX($C$78:$O$78,1,A106)</f>
        <v>Commodity 7 - Other</v>
      </c>
      <c r="C106" s="16">
        <f>ROUND(INDEX($C$79:$O$92,MATCH(C$98,$B$79:$B$92,0),MATCH($B106,$C$78:$O$78,0)),3)</f>
        <v>43.179000000000002</v>
      </c>
      <c r="D106" s="16">
        <f>ROUND(INDEX($C$79:$O$92,MATCH(D$98,$B$79:$B$92,0),MATCH($B106,$C$78:$O$78,0)),3)</f>
        <v>0.11</v>
      </c>
      <c r="E106" s="16">
        <f>ROUND(INDEX($C$79:$O$92,MATCH(E$98,$B$79:$B$92,0),MATCH($B106,$C$78:$O$78,0)),3)</f>
        <v>0</v>
      </c>
      <c r="F106" s="16">
        <f>ROUND(INDEX($C$79:$O$92,MATCH(F$98,$B$79:$B$92,0),MATCH($B106,$C$78:$O$78,0)),3)</f>
        <v>-6.2E-2</v>
      </c>
      <c r="G106" s="16">
        <f>ROUND(INDEX($C$79:$O$92,MATCH(G$98,$B$79:$B$92,0),MATCH($B106,$C$78:$O$78,0)),3)</f>
        <v>0</v>
      </c>
      <c r="H106" s="16">
        <f>ROUND(INDEX($C$79:$O$92,MATCH(H$98,$B$79:$B$92,0),MATCH($B106,$C$78:$O$78,0)),3)</f>
        <v>0</v>
      </c>
      <c r="I106" s="16">
        <f>ROUND(INDEX($C$79:$O$92,MATCH(I$98,$B$79:$B$92,0),MATCH($B106,$C$78:$O$78,0)),3)</f>
        <v>0</v>
      </c>
      <c r="J106" s="16">
        <f>ROUND(INDEX($C$79:$O$92,MATCH(J$98,$B$79:$B$92,0),MATCH($B106,$C$78:$O$78,0)),3)</f>
        <v>-0.107</v>
      </c>
      <c r="K106" s="16">
        <f>ROUND(INDEX($C$79:$O$92,MATCH(K$98,$B$79:$B$92,0),MATCH($B106,$C$78:$O$78,0)),3)</f>
        <v>0</v>
      </c>
      <c r="L106" s="16">
        <f>ROUND(INDEX($C$79:$O$92,MATCH(L$98,$B$79:$B$92,0),MATCH($B106,$C$78:$O$78,0)),3)</f>
        <v>-0.19</v>
      </c>
      <c r="M106" s="16">
        <f>ROUND(INDEX($C$79:$O$92,MATCH(M$98,$B$79:$B$92,0),MATCH($B106,$C$78:$O$78,0)),3)</f>
        <v>-1.7999999999999999E-2</v>
      </c>
      <c r="N106" s="16">
        <f>ROUND(INDEX($C$79:$O$92,MATCH(N$98,$B$79:$B$92,0),MATCH($B106,$C$78:$O$78,0)),3)</f>
        <v>-6.0999999999999999E-2</v>
      </c>
      <c r="O106" s="16">
        <f>ROUND(INDEX($C$79:$O$92,MATCH(O$98,$B$79:$B$92,0),MATCH($B106,$C$78:$O$78,0)),3)</f>
        <v>0</v>
      </c>
      <c r="P106" s="16">
        <f>ROUND(INDEX($C$79:$O$92,MATCH(P$98,$B$79:$B$92,0),MATCH($B106,$C$78:$O$78,0)),3)</f>
        <v>0</v>
      </c>
      <c r="R106" s="1">
        <f>R105+1</f>
        <v>8</v>
      </c>
      <c r="S106" s="16" t="str" cm="1">
        <f t="array" ref="S106">INDEX($C$78:$O$78,1,R106)</f>
        <v>Commodity 7 - Other</v>
      </c>
      <c r="T106" s="16">
        <f t="shared" si="31"/>
        <v>9.5530000000000008</v>
      </c>
      <c r="U106" s="16">
        <f t="shared" si="30"/>
        <v>9.9000000000000005E-2</v>
      </c>
      <c r="V106" s="16">
        <f t="shared" si="30"/>
        <v>0</v>
      </c>
      <c r="W106" s="16">
        <f t="shared" si="30"/>
        <v>0</v>
      </c>
      <c r="X106" s="16">
        <f t="shared" si="30"/>
        <v>0</v>
      </c>
      <c r="Y106" s="16">
        <f t="shared" si="30"/>
        <v>0</v>
      </c>
      <c r="Z106" s="16">
        <f t="shared" si="30"/>
        <v>-9.0999999999999998E-2</v>
      </c>
      <c r="AA106" s="16">
        <f t="shared" si="30"/>
        <v>0</v>
      </c>
      <c r="AB106" s="16">
        <f t="shared" si="30"/>
        <v>0</v>
      </c>
      <c r="AC106" s="16">
        <f t="shared" si="30"/>
        <v>0</v>
      </c>
      <c r="AD106" s="16">
        <f t="shared" si="30"/>
        <v>0</v>
      </c>
      <c r="AE106" s="16">
        <f t="shared" si="30"/>
        <v>0</v>
      </c>
      <c r="AF106" s="16">
        <f t="shared" si="30"/>
        <v>0</v>
      </c>
      <c r="AG106" s="16">
        <f t="shared" si="30"/>
        <v>-4.7E-2</v>
      </c>
    </row>
    <row r="107" spans="1:33" x14ac:dyDescent="0.2">
      <c r="A107" s="1">
        <f>A106+1</f>
        <v>9</v>
      </c>
      <c r="B107" s="16" t="str" cm="1">
        <f t="array" ref="B107">INDEX($C$78:$O$78,1,A107)</f>
        <v>Commodity 8</v>
      </c>
      <c r="C107" s="16">
        <f>ROUND(INDEX($C$79:$O$92,MATCH(C$98,$B$79:$B$92,0),MATCH($B107,$C$78:$O$78,0)),3)</f>
        <v>-0.85699999999999998</v>
      </c>
      <c r="D107" s="16">
        <f>ROUND(INDEX($C$79:$O$92,MATCH(D$98,$B$79:$B$92,0),MATCH($B107,$C$78:$O$78,0)),3)</f>
        <v>1.9E-2</v>
      </c>
      <c r="E107" s="16">
        <f>ROUND(INDEX($C$79:$O$92,MATCH(E$98,$B$79:$B$92,0),MATCH($B107,$C$78:$O$78,0)),3)</f>
        <v>-6.6000000000000003E-2</v>
      </c>
      <c r="F107" s="16">
        <f>ROUND(INDEX($C$79:$O$92,MATCH(F$98,$B$79:$B$92,0),MATCH($B107,$C$78:$O$78,0)),3)</f>
        <v>0</v>
      </c>
      <c r="G107" s="16">
        <f>ROUND(INDEX($C$79:$O$92,MATCH(G$98,$B$79:$B$92,0),MATCH($B107,$C$78:$O$78,0)),3)</f>
        <v>0</v>
      </c>
      <c r="H107" s="16">
        <f>ROUND(INDEX($C$79:$O$92,MATCH(H$98,$B$79:$B$92,0),MATCH($B107,$C$78:$O$78,0)),3)</f>
        <v>0</v>
      </c>
      <c r="I107" s="16">
        <f>ROUND(INDEX($C$79:$O$92,MATCH(I$98,$B$79:$B$92,0),MATCH($B107,$C$78:$O$78,0)),3)</f>
        <v>0</v>
      </c>
      <c r="J107" s="16">
        <f>ROUND(INDEX($C$79:$O$92,MATCH(J$98,$B$79:$B$92,0),MATCH($B107,$C$78:$O$78,0)),3)</f>
        <v>0</v>
      </c>
      <c r="K107" s="16">
        <f>ROUND(INDEX($C$79:$O$92,MATCH(K$98,$B$79:$B$92,0),MATCH($B107,$C$78:$O$78,0)),3)</f>
        <v>4.7E-2</v>
      </c>
      <c r="L107" s="16">
        <f>ROUND(INDEX($C$79:$O$92,MATCH(L$98,$B$79:$B$92,0),MATCH($B107,$C$78:$O$78,0)),3)</f>
        <v>0</v>
      </c>
      <c r="M107" s="16">
        <f>ROUND(INDEX($C$79:$O$92,MATCH(M$98,$B$79:$B$92,0),MATCH($B107,$C$78:$O$78,0)),3)</f>
        <v>0</v>
      </c>
      <c r="N107" s="16">
        <f>ROUND(INDEX($C$79:$O$92,MATCH(N$98,$B$79:$B$92,0),MATCH($B107,$C$78:$O$78,0)),3)</f>
        <v>6.5000000000000002E-2</v>
      </c>
      <c r="O107" s="16">
        <f>ROUND(INDEX($C$79:$O$92,MATCH(O$98,$B$79:$B$92,0),MATCH($B107,$C$78:$O$78,0)),3)</f>
        <v>0</v>
      </c>
      <c r="P107" s="16">
        <f>ROUND(INDEX($C$79:$O$92,MATCH(P$98,$B$79:$B$92,0),MATCH($B107,$C$78:$O$78,0)),3)</f>
        <v>0</v>
      </c>
      <c r="R107" s="1">
        <f>R106+1</f>
        <v>9</v>
      </c>
      <c r="S107" s="16" t="str" cm="1">
        <f t="array" ref="S107">INDEX($C$78:$O$78,1,R107)</f>
        <v>Commodity 8</v>
      </c>
      <c r="T107" s="16">
        <f t="shared" si="31"/>
        <v>4.6749999999999998</v>
      </c>
      <c r="U107" s="16">
        <f t="shared" si="30"/>
        <v>1.7000000000000001E-2</v>
      </c>
      <c r="V107" s="16">
        <f t="shared" si="30"/>
        <v>0</v>
      </c>
      <c r="W107" s="16">
        <f t="shared" si="30"/>
        <v>0</v>
      </c>
      <c r="X107" s="16">
        <f t="shared" si="30"/>
        <v>0</v>
      </c>
      <c r="Y107" s="16">
        <f t="shared" si="30"/>
        <v>0</v>
      </c>
      <c r="Z107" s="16">
        <f t="shared" si="30"/>
        <v>0</v>
      </c>
      <c r="AA107" s="16">
        <f t="shared" si="30"/>
        <v>0</v>
      </c>
      <c r="AB107" s="16">
        <f t="shared" si="30"/>
        <v>0</v>
      </c>
      <c r="AC107" s="16">
        <f t="shared" si="30"/>
        <v>0</v>
      </c>
      <c r="AD107" s="16">
        <f t="shared" si="30"/>
        <v>0</v>
      </c>
      <c r="AE107" s="16">
        <f t="shared" si="30"/>
        <v>0</v>
      </c>
      <c r="AF107" s="16">
        <f t="shared" si="30"/>
        <v>0</v>
      </c>
      <c r="AG107" s="16">
        <f t="shared" si="30"/>
        <v>0</v>
      </c>
    </row>
    <row r="108" spans="1:33" x14ac:dyDescent="0.2">
      <c r="A108" s="1">
        <f>A107+1</f>
        <v>10</v>
      </c>
      <c r="B108" s="16" t="str" cm="1">
        <f t="array" ref="B108">INDEX($C$78:$O$78,1,A108)</f>
        <v>Commodity 9</v>
      </c>
      <c r="C108" s="16">
        <f>ROUND(INDEX($C$79:$O$92,MATCH(C$98,$B$79:$B$92,0),MATCH($B108,$C$78:$O$78,0)),3)</f>
        <v>65.39</v>
      </c>
      <c r="D108" s="16">
        <f>ROUND(INDEX($C$79:$O$92,MATCH(D$98,$B$79:$B$92,0),MATCH($B108,$C$78:$O$78,0)),3)</f>
        <v>0.17</v>
      </c>
      <c r="E108" s="16">
        <f>ROUND(INDEX($C$79:$O$92,MATCH(E$98,$B$79:$B$92,0),MATCH($B108,$C$78:$O$78,0)),3)</f>
        <v>-3.6999999999999998E-2</v>
      </c>
      <c r="F108" s="16">
        <f>ROUND(INDEX($C$79:$O$92,MATCH(F$98,$B$79:$B$92,0),MATCH($B108,$C$78:$O$78,0)),3)</f>
        <v>0</v>
      </c>
      <c r="G108" s="16">
        <f>ROUND(INDEX($C$79:$O$92,MATCH(G$98,$B$79:$B$92,0),MATCH($B108,$C$78:$O$78,0)),3)</f>
        <v>0.21099999999999999</v>
      </c>
      <c r="H108" s="16">
        <f>ROUND(INDEX($C$79:$O$92,MATCH(H$98,$B$79:$B$92,0),MATCH($B108,$C$78:$O$78,0)),3)</f>
        <v>0</v>
      </c>
      <c r="I108" s="16">
        <f>ROUND(INDEX($C$79:$O$92,MATCH(I$98,$B$79:$B$92,0),MATCH($B108,$C$78:$O$78,0)),3)</f>
        <v>0</v>
      </c>
      <c r="J108" s="16">
        <f>ROUND(INDEX($C$79:$O$92,MATCH(J$98,$B$79:$B$92,0),MATCH($B108,$C$78:$O$78,0)),3)</f>
        <v>0</v>
      </c>
      <c r="K108" s="16">
        <f>ROUND(INDEX($C$79:$O$92,MATCH(K$98,$B$79:$B$92,0),MATCH($B108,$C$78:$O$78,0)),3)</f>
        <v>-0.121</v>
      </c>
      <c r="L108" s="16">
        <f>ROUND(INDEX($C$79:$O$92,MATCH(L$98,$B$79:$B$92,0),MATCH($B108,$C$78:$O$78,0)),3)</f>
        <v>0</v>
      </c>
      <c r="M108" s="16">
        <f>ROUND(INDEX($C$79:$O$92,MATCH(M$98,$B$79:$B$92,0),MATCH($B108,$C$78:$O$78,0)),3)</f>
        <v>0</v>
      </c>
      <c r="N108" s="16">
        <f>ROUND(INDEX($C$79:$O$92,MATCH(N$98,$B$79:$B$92,0),MATCH($B108,$C$78:$O$78,0)),3)</f>
        <v>-0.82</v>
      </c>
      <c r="O108" s="16">
        <f>ROUND(INDEX($C$79:$O$92,MATCH(O$98,$B$79:$B$92,0),MATCH($B108,$C$78:$O$78,0)),3)</f>
        <v>0</v>
      </c>
      <c r="P108" s="16">
        <f>ROUND(INDEX($C$79:$O$92,MATCH(P$98,$B$79:$B$92,0),MATCH($B108,$C$78:$O$78,0)),3)</f>
        <v>0</v>
      </c>
      <c r="R108" s="1">
        <f>R107+1</f>
        <v>10</v>
      </c>
      <c r="S108" s="16" t="str" cm="1">
        <f t="array" ref="S108">INDEX($C$78:$O$78,1,R108)</f>
        <v>Commodity 9</v>
      </c>
      <c r="T108" s="16">
        <f t="shared" si="31"/>
        <v>-4.2990000000000004</v>
      </c>
      <c r="U108" s="16">
        <f t="shared" si="30"/>
        <v>0.152</v>
      </c>
      <c r="V108" s="16">
        <f t="shared" si="30"/>
        <v>0</v>
      </c>
      <c r="W108" s="16">
        <f t="shared" si="30"/>
        <v>0</v>
      </c>
      <c r="X108" s="16">
        <f t="shared" si="30"/>
        <v>0</v>
      </c>
      <c r="Y108" s="16">
        <f t="shared" si="30"/>
        <v>0</v>
      </c>
      <c r="Z108" s="16">
        <f t="shared" si="30"/>
        <v>0</v>
      </c>
      <c r="AA108" s="16">
        <f t="shared" si="30"/>
        <v>0</v>
      </c>
      <c r="AB108" s="16">
        <f t="shared" si="30"/>
        <v>0</v>
      </c>
      <c r="AC108" s="16">
        <f t="shared" si="30"/>
        <v>0</v>
      </c>
      <c r="AD108" s="16">
        <f t="shared" si="30"/>
        <v>0</v>
      </c>
      <c r="AE108" s="16">
        <f t="shared" si="30"/>
        <v>0</v>
      </c>
      <c r="AF108" s="16">
        <f t="shared" si="30"/>
        <v>0</v>
      </c>
      <c r="AG108" s="16">
        <f t="shared" si="30"/>
        <v>0</v>
      </c>
    </row>
    <row r="109" spans="1:33" x14ac:dyDescent="0.2">
      <c r="A109" s="1">
        <f>A108+1</f>
        <v>11</v>
      </c>
      <c r="B109" s="16" t="str" cm="1">
        <f t="array" ref="B109">INDEX($C$78:$O$78,1,A109)</f>
        <v>Commodity 10</v>
      </c>
      <c r="C109" s="16">
        <f>ROUND(INDEX($C$79:$O$92,MATCH(C$98,$B$79:$B$92,0),MATCH($B109,$C$78:$O$78,0)),3)</f>
        <v>-173.82900000000001</v>
      </c>
      <c r="D109" s="16">
        <f>ROUND(INDEX($C$79:$O$92,MATCH(D$98,$B$79:$B$92,0),MATCH($B109,$C$78:$O$78,0)),3)</f>
        <v>2.9000000000000001E-2</v>
      </c>
      <c r="E109" s="16">
        <f>ROUND(INDEX($C$79:$O$92,MATCH(E$98,$B$79:$B$92,0),MATCH($B109,$C$78:$O$78,0)),3)</f>
        <v>0.26</v>
      </c>
      <c r="F109" s="16">
        <f>ROUND(INDEX($C$79:$O$92,MATCH(F$98,$B$79:$B$92,0),MATCH($B109,$C$78:$O$78,0)),3)</f>
        <v>1.2E-2</v>
      </c>
      <c r="G109" s="16">
        <f>ROUND(INDEX($C$79:$O$92,MATCH(G$98,$B$79:$B$92,0),MATCH($B109,$C$78:$O$78,0)),3)</f>
        <v>2.8000000000000001E-2</v>
      </c>
      <c r="H109" s="16">
        <f>ROUND(INDEX($C$79:$O$92,MATCH(H$98,$B$79:$B$92,0),MATCH($B109,$C$78:$O$78,0)),3)</f>
        <v>0.59</v>
      </c>
      <c r="I109" s="16">
        <f>ROUND(INDEX($C$79:$O$92,MATCH(I$98,$B$79:$B$92,0),MATCH($B109,$C$78:$O$78,0)),3)</f>
        <v>-1.4019999999999999</v>
      </c>
      <c r="J109" s="16">
        <f>ROUND(INDEX($C$79:$O$92,MATCH(J$98,$B$79:$B$92,0),MATCH($B109,$C$78:$O$78,0)),3)</f>
        <v>0</v>
      </c>
      <c r="K109" s="16">
        <f>ROUND(INDEX($C$79:$O$92,MATCH(K$98,$B$79:$B$92,0),MATCH($B109,$C$78:$O$78,0)),3)</f>
        <v>1.399</v>
      </c>
      <c r="L109" s="16">
        <f>ROUND(INDEX($C$79:$O$92,MATCH(L$98,$B$79:$B$92,0),MATCH($B109,$C$78:$O$78,0)),3)</f>
        <v>-1.0580000000000001</v>
      </c>
      <c r="M109" s="16">
        <f>ROUND(INDEX($C$79:$O$92,MATCH(M$98,$B$79:$B$92,0),MATCH($B109,$C$78:$O$78,0)),3)</f>
        <v>1.746</v>
      </c>
      <c r="N109" s="16">
        <f>ROUND(INDEX($C$79:$O$92,MATCH(N$98,$B$79:$B$92,0),MATCH($B109,$C$78:$O$78,0)),3)</f>
        <v>0.59599999999999997</v>
      </c>
      <c r="O109" s="16">
        <f>ROUND(INDEX($C$79:$O$92,MATCH(O$98,$B$79:$B$92,0),MATCH($B109,$C$78:$O$78,0)),3)</f>
        <v>-0.46</v>
      </c>
      <c r="P109" s="16">
        <f>ROUND(INDEX($C$79:$O$92,MATCH(P$98,$B$79:$B$92,0),MATCH($B109,$C$78:$O$78,0)),3)</f>
        <v>0</v>
      </c>
      <c r="R109" s="1">
        <f>R108+1</f>
        <v>11</v>
      </c>
      <c r="S109" s="16" t="str" cm="1">
        <f t="array" ref="S109">INDEX($C$78:$O$78,1,R109)</f>
        <v>Commodity 10</v>
      </c>
      <c r="T109" s="16">
        <f t="shared" si="31"/>
        <v>-5.7489999999999997</v>
      </c>
      <c r="U109" s="16">
        <f t="shared" si="30"/>
        <v>2.5999999999999999E-2</v>
      </c>
      <c r="V109" s="16">
        <f t="shared" si="30"/>
        <v>0</v>
      </c>
      <c r="W109" s="16">
        <f t="shared" si="30"/>
        <v>0</v>
      </c>
      <c r="X109" s="16">
        <f t="shared" si="30"/>
        <v>0</v>
      </c>
      <c r="Y109" s="16">
        <f t="shared" si="30"/>
        <v>-4.4999999999999998E-2</v>
      </c>
      <c r="Z109" s="16">
        <f t="shared" si="30"/>
        <v>0</v>
      </c>
      <c r="AA109" s="16">
        <f t="shared" si="30"/>
        <v>0</v>
      </c>
      <c r="AB109" s="16">
        <f t="shared" si="30"/>
        <v>5.3999999999999999E-2</v>
      </c>
      <c r="AC109" s="16">
        <f t="shared" si="30"/>
        <v>0</v>
      </c>
      <c r="AD109" s="16">
        <f t="shared" si="30"/>
        <v>0</v>
      </c>
      <c r="AE109" s="16">
        <f t="shared" si="30"/>
        <v>0</v>
      </c>
      <c r="AF109" s="16">
        <f t="shared" si="30"/>
        <v>-4.0000000000000001E-3</v>
      </c>
      <c r="AG109" s="16">
        <f t="shared" si="30"/>
        <v>0</v>
      </c>
    </row>
    <row r="110" spans="1:33" x14ac:dyDescent="0.2">
      <c r="A110" s="1">
        <f>A109+1</f>
        <v>12</v>
      </c>
      <c r="B110" s="16" t="str" cm="1">
        <f t="array" ref="B110">INDEX($C$78:$O$78,1,A110)</f>
        <v>Commodity 11</v>
      </c>
      <c r="C110" s="16">
        <f>ROUND(INDEX($C$79:$O$92,MATCH(C$98,$B$79:$B$92,0),MATCH($B110,$C$78:$O$78,0)),3)</f>
        <v>31.516999999999999</v>
      </c>
      <c r="D110" s="16">
        <f>ROUND(INDEX($C$79:$O$92,MATCH(D$98,$B$79:$B$92,0),MATCH($B110,$C$78:$O$78,0)),3)</f>
        <v>0.109</v>
      </c>
      <c r="E110" s="16">
        <f>ROUND(INDEX($C$79:$O$92,MATCH(E$98,$B$79:$B$92,0),MATCH($B110,$C$78:$O$78,0)),3)</f>
        <v>-0.23799999999999999</v>
      </c>
      <c r="F110" s="16">
        <f>ROUND(INDEX($C$79:$O$92,MATCH(F$98,$B$79:$B$92,0),MATCH($B110,$C$78:$O$78,0)),3)</f>
        <v>-0.13700000000000001</v>
      </c>
      <c r="G110" s="16">
        <f>ROUND(INDEX($C$79:$O$92,MATCH(G$98,$B$79:$B$92,0),MATCH($B110,$C$78:$O$78,0)),3)</f>
        <v>0</v>
      </c>
      <c r="H110" s="16">
        <f>ROUND(INDEX($C$79:$O$92,MATCH(H$98,$B$79:$B$92,0),MATCH($B110,$C$78:$O$78,0)),3)</f>
        <v>0</v>
      </c>
      <c r="I110" s="16">
        <f>ROUND(INDEX($C$79:$O$92,MATCH(I$98,$B$79:$B$92,0),MATCH($B110,$C$78:$O$78,0)),3)</f>
        <v>0</v>
      </c>
      <c r="J110" s="16">
        <f>ROUND(INDEX($C$79:$O$92,MATCH(J$98,$B$79:$B$92,0),MATCH($B110,$C$78:$O$78,0)),3)</f>
        <v>0</v>
      </c>
      <c r="K110" s="16">
        <f>ROUND(INDEX($C$79:$O$92,MATCH(K$98,$B$79:$B$92,0),MATCH($B110,$C$78:$O$78,0)),3)</f>
        <v>0</v>
      </c>
      <c r="L110" s="16">
        <f>ROUND(INDEX($C$79:$O$92,MATCH(L$98,$B$79:$B$92,0),MATCH($B110,$C$78:$O$78,0)),3)</f>
        <v>0</v>
      </c>
      <c r="M110" s="16">
        <f>ROUND(INDEX($C$79:$O$92,MATCH(M$98,$B$79:$B$92,0),MATCH($B110,$C$78:$O$78,0)),3)</f>
        <v>0</v>
      </c>
      <c r="N110" s="16">
        <f>ROUND(INDEX($C$79:$O$92,MATCH(N$98,$B$79:$B$92,0),MATCH($B110,$C$78:$O$78,0)),3)</f>
        <v>-6.2E-2</v>
      </c>
      <c r="O110" s="16">
        <f>ROUND(INDEX($C$79:$O$92,MATCH(O$98,$B$79:$B$92,0),MATCH($B110,$C$78:$O$78,0)),3)</f>
        <v>0</v>
      </c>
      <c r="P110" s="16">
        <f>ROUND(INDEX($C$79:$O$92,MATCH(P$98,$B$79:$B$92,0),MATCH($B110,$C$78:$O$78,0)),3)</f>
        <v>0</v>
      </c>
      <c r="R110" s="1">
        <f>R109+1</f>
        <v>12</v>
      </c>
      <c r="S110" s="16" t="str" cm="1">
        <f t="array" ref="S110">INDEX($C$78:$O$78,1,R110)</f>
        <v>Commodity 11</v>
      </c>
      <c r="T110" s="16">
        <f t="shared" si="31"/>
        <v>10.026999999999999</v>
      </c>
      <c r="U110" s="16">
        <f t="shared" si="30"/>
        <v>9.8000000000000004E-2</v>
      </c>
      <c r="V110" s="16">
        <f t="shared" si="30"/>
        <v>-3.4000000000000002E-2</v>
      </c>
      <c r="W110" s="16">
        <f t="shared" si="30"/>
        <v>0</v>
      </c>
      <c r="X110" s="16">
        <f t="shared" si="30"/>
        <v>0</v>
      </c>
      <c r="Y110" s="16">
        <f t="shared" si="30"/>
        <v>-0.13700000000000001</v>
      </c>
      <c r="Z110" s="16">
        <f t="shared" si="30"/>
        <v>0</v>
      </c>
      <c r="AA110" s="16">
        <f t="shared" si="30"/>
        <v>0</v>
      </c>
      <c r="AB110" s="16">
        <f t="shared" si="30"/>
        <v>0</v>
      </c>
      <c r="AC110" s="16">
        <f t="shared" si="30"/>
        <v>0</v>
      </c>
      <c r="AD110" s="16">
        <f t="shared" si="30"/>
        <v>0</v>
      </c>
      <c r="AE110" s="16">
        <f t="shared" si="30"/>
        <v>0</v>
      </c>
      <c r="AF110" s="16">
        <f t="shared" si="30"/>
        <v>0</v>
      </c>
      <c r="AG110" s="16">
        <f t="shared" si="30"/>
        <v>0</v>
      </c>
    </row>
    <row r="111" spans="1:33" x14ac:dyDescent="0.2">
      <c r="A111" s="1">
        <f>A110+1</f>
        <v>13</v>
      </c>
      <c r="B111" s="16" t="str" cm="1">
        <f t="array" ref="B111">INDEX($C$78:$O$78,1,A111)</f>
        <v>Commodity 12</v>
      </c>
      <c r="C111" s="16">
        <f>ROUND(INDEX($C$79:$O$92,MATCH(C$98,$B$79:$B$92,0),MATCH($B111,$C$78:$O$78,0)),3)</f>
        <v>20.818999999999999</v>
      </c>
      <c r="D111" s="16">
        <f>ROUND(INDEX($C$79:$O$92,MATCH(D$98,$B$79:$B$92,0),MATCH($B111,$C$78:$O$78,0)),3)</f>
        <v>9.0999999999999998E-2</v>
      </c>
      <c r="E111" s="16">
        <f>ROUND(INDEX($C$79:$O$92,MATCH(E$98,$B$79:$B$92,0),MATCH($B111,$C$78:$O$78,0)),3)</f>
        <v>-7.3999999999999996E-2</v>
      </c>
      <c r="F111" s="16">
        <f>ROUND(INDEX($C$79:$O$92,MATCH(F$98,$B$79:$B$92,0),MATCH($B111,$C$78:$O$78,0)),3)</f>
        <v>0</v>
      </c>
      <c r="G111" s="16">
        <f>ROUND(INDEX($C$79:$O$92,MATCH(G$98,$B$79:$B$92,0),MATCH($B111,$C$78:$O$78,0)),3)</f>
        <v>0</v>
      </c>
      <c r="H111" s="16">
        <f>ROUND(INDEX($C$79:$O$92,MATCH(H$98,$B$79:$B$92,0),MATCH($B111,$C$78:$O$78,0)),3)</f>
        <v>0</v>
      </c>
      <c r="I111" s="16">
        <f>ROUND(INDEX($C$79:$O$92,MATCH(I$98,$B$79:$B$92,0),MATCH($B111,$C$78:$O$78,0)),3)</f>
        <v>0</v>
      </c>
      <c r="J111" s="16">
        <f>ROUND(INDEX($C$79:$O$92,MATCH(J$98,$B$79:$B$92,0),MATCH($B111,$C$78:$O$78,0)),3)</f>
        <v>0</v>
      </c>
      <c r="K111" s="16">
        <f>ROUND(INDEX($C$79:$O$92,MATCH(K$98,$B$79:$B$92,0),MATCH($B111,$C$78:$O$78,0)),3)</f>
        <v>0</v>
      </c>
      <c r="L111" s="16">
        <f>ROUND(INDEX($C$79:$O$92,MATCH(L$98,$B$79:$B$92,0),MATCH($B111,$C$78:$O$78,0)),3)</f>
        <v>0</v>
      </c>
      <c r="M111" s="16">
        <f>ROUND(INDEX($C$79:$O$92,MATCH(M$98,$B$79:$B$92,0),MATCH($B111,$C$78:$O$78,0)),3)</f>
        <v>-7.4999999999999997E-2</v>
      </c>
      <c r="N111" s="16">
        <f>ROUND(INDEX($C$79:$O$92,MATCH(N$98,$B$79:$B$92,0),MATCH($B111,$C$78:$O$78,0)),3)</f>
        <v>-4.3999999999999997E-2</v>
      </c>
      <c r="O111" s="16">
        <f>ROUND(INDEX($C$79:$O$92,MATCH(O$98,$B$79:$B$92,0),MATCH($B111,$C$78:$O$78,0)),3)</f>
        <v>-0.04</v>
      </c>
      <c r="P111" s="16">
        <f>ROUND(INDEX($C$79:$O$92,MATCH(P$98,$B$79:$B$92,0),MATCH($B111,$C$78:$O$78,0)),3)</f>
        <v>0</v>
      </c>
      <c r="R111" s="1">
        <f>R110+1</f>
        <v>13</v>
      </c>
      <c r="S111" s="16" t="str" cm="1">
        <f t="array" ref="S111">INDEX($C$78:$O$78,1,R111)</f>
        <v>Commodity 12</v>
      </c>
      <c r="T111" s="16">
        <f t="shared" si="31"/>
        <v>3.9350000000000001</v>
      </c>
      <c r="U111" s="16">
        <f t="shared" si="30"/>
        <v>8.2000000000000003E-2</v>
      </c>
      <c r="V111" s="16">
        <f t="shared" si="30"/>
        <v>0</v>
      </c>
      <c r="W111" s="16">
        <f t="shared" si="30"/>
        <v>0</v>
      </c>
      <c r="X111" s="16">
        <f t="shared" si="30"/>
        <v>0</v>
      </c>
      <c r="Y111" s="16">
        <f t="shared" si="30"/>
        <v>0</v>
      </c>
      <c r="Z111" s="16">
        <f t="shared" si="30"/>
        <v>0</v>
      </c>
      <c r="AA111" s="16">
        <f t="shared" si="30"/>
        <v>0</v>
      </c>
      <c r="AB111" s="16">
        <f t="shared" si="30"/>
        <v>0</v>
      </c>
      <c r="AC111" s="16">
        <f t="shared" si="30"/>
        <v>0</v>
      </c>
      <c r="AD111" s="16">
        <f t="shared" si="30"/>
        <v>-4.4999999999999998E-2</v>
      </c>
      <c r="AE111" s="16">
        <f t="shared" si="30"/>
        <v>0</v>
      </c>
      <c r="AF111" s="16">
        <f t="shared" si="30"/>
        <v>0</v>
      </c>
      <c r="AG111" s="16">
        <f t="shared" si="30"/>
        <v>0</v>
      </c>
    </row>
    <row r="113" spans="1:4" x14ac:dyDescent="0.2">
      <c r="B113" s="1" t="s">
        <v>94</v>
      </c>
      <c r="C113" s="1" t="s">
        <v>93</v>
      </c>
      <c r="D113" s="1" t="s">
        <v>28</v>
      </c>
    </row>
    <row r="114" spans="1:4" x14ac:dyDescent="0.2">
      <c r="A114" s="1">
        <v>1</v>
      </c>
      <c r="B114" s="1" t="str" cm="1">
        <f t="array" ref="B114">INDEX($C$78:$O$78,1,A114)</f>
        <v>Commodity 1</v>
      </c>
      <c r="C114" s="1">
        <f>ROUND(INDEX($C$93:$O$93,1,MATCH($B114,$C$78:$O$78,0)),3)</f>
        <v>0.95199999999999996</v>
      </c>
      <c r="D114" s="1">
        <f>ROUND(INDEX($S$93:$AE$93,1,MATCH(B114,$S$78:$AE$78,0)),3)</f>
        <v>0.93200000000000005</v>
      </c>
    </row>
    <row r="115" spans="1:4" x14ac:dyDescent="0.2">
      <c r="A115" s="1">
        <f>A114+1</f>
        <v>2</v>
      </c>
      <c r="B115" s="1" t="str" cm="1">
        <f t="array" ref="B115">INDEX($C$78:$O$78,1,A115)</f>
        <v>Commodity 2</v>
      </c>
      <c r="C115" s="1">
        <f t="shared" ref="C115:C126" si="32">ROUND(INDEX($C$93:$O$93,1,MATCH($B115,$C$78:$O$78,0)),3)</f>
        <v>0.95199999999999996</v>
      </c>
      <c r="D115" s="1">
        <f t="shared" ref="D115:D126" si="33">ROUND(INDEX($S$93:$AE$93,1,MATCH(B115,$S$78:$AE$78,0)),3)</f>
        <v>0.93200000000000005</v>
      </c>
    </row>
    <row r="116" spans="1:4" x14ac:dyDescent="0.2">
      <c r="A116" s="1">
        <f>A115+1</f>
        <v>3</v>
      </c>
      <c r="B116" s="1" t="str" cm="1">
        <f t="array" ref="B116">INDEX($C$78:$O$78,1,A116)</f>
        <v>Commodity 3</v>
      </c>
      <c r="C116" s="1">
        <f t="shared" si="32"/>
        <v>0.95199999999999996</v>
      </c>
      <c r="D116" s="1">
        <f t="shared" si="33"/>
        <v>0.93200000000000005</v>
      </c>
    </row>
    <row r="117" spans="1:4" x14ac:dyDescent="0.2">
      <c r="A117" s="1">
        <f>A116+1</f>
        <v>4</v>
      </c>
      <c r="B117" s="1" t="str" cm="1">
        <f t="array" ref="B117">INDEX($C$78:$O$78,1,A117)</f>
        <v>Commodity 4</v>
      </c>
      <c r="C117" s="1">
        <f t="shared" si="32"/>
        <v>0.95199999999999996</v>
      </c>
      <c r="D117" s="1">
        <f t="shared" si="33"/>
        <v>0.93200000000000005</v>
      </c>
    </row>
    <row r="118" spans="1:4" x14ac:dyDescent="0.2">
      <c r="A118" s="1">
        <f>A117+1</f>
        <v>5</v>
      </c>
      <c r="B118" s="1" t="str" cm="1">
        <f t="array" ref="B118">INDEX($C$78:$O$78,1,A118)</f>
        <v>Commodity 5</v>
      </c>
      <c r="C118" s="1">
        <f t="shared" si="32"/>
        <v>0.95199999999999996</v>
      </c>
      <c r="D118" s="1">
        <f t="shared" si="33"/>
        <v>0.93200000000000005</v>
      </c>
    </row>
    <row r="119" spans="1:4" x14ac:dyDescent="0.2">
      <c r="A119" s="1">
        <f>A118+1</f>
        <v>6</v>
      </c>
      <c r="B119" s="1" t="str" cm="1">
        <f t="array" ref="B119">INDEX($C$78:$O$78,1,A119)</f>
        <v>Commodity 6</v>
      </c>
      <c r="C119" s="1">
        <f t="shared" si="32"/>
        <v>0.95199999999999996</v>
      </c>
      <c r="D119" s="1">
        <f t="shared" si="33"/>
        <v>0.93200000000000005</v>
      </c>
    </row>
    <row r="120" spans="1:4" x14ac:dyDescent="0.2">
      <c r="A120" s="1">
        <f>A119+1</f>
        <v>7</v>
      </c>
      <c r="B120" s="1" t="str" cm="1">
        <f t="array" ref="B120">INDEX($C$78:$O$78,1,A120)</f>
        <v>Commodity 7.1</v>
      </c>
      <c r="C120" s="1">
        <f t="shared" si="32"/>
        <v>0.95199999999999996</v>
      </c>
      <c r="D120" s="1">
        <f t="shared" si="33"/>
        <v>0.93200000000000005</v>
      </c>
    </row>
    <row r="121" spans="1:4" x14ac:dyDescent="0.2">
      <c r="A121" s="1">
        <f>A120+1</f>
        <v>8</v>
      </c>
      <c r="B121" s="1" t="str" cm="1">
        <f t="array" ref="B121">INDEX($C$78:$O$78,1,A121)</f>
        <v>Commodity 7 - Other</v>
      </c>
      <c r="C121" s="1">
        <f t="shared" si="32"/>
        <v>0.95199999999999996</v>
      </c>
      <c r="D121" s="1">
        <f t="shared" si="33"/>
        <v>0.93200000000000005</v>
      </c>
    </row>
    <row r="122" spans="1:4" x14ac:dyDescent="0.2">
      <c r="A122" s="1">
        <f>A121+1</f>
        <v>9</v>
      </c>
      <c r="B122" s="1" t="str" cm="1">
        <f t="array" ref="B122">INDEX($C$78:$O$78,1,A122)</f>
        <v>Commodity 8</v>
      </c>
      <c r="C122" s="1">
        <f t="shared" si="32"/>
        <v>0.95199999999999996</v>
      </c>
      <c r="D122" s="1">
        <f t="shared" si="33"/>
        <v>0.93200000000000005</v>
      </c>
    </row>
    <row r="123" spans="1:4" x14ac:dyDescent="0.2">
      <c r="A123" s="1">
        <f>A122+1</f>
        <v>10</v>
      </c>
      <c r="B123" s="1" t="str" cm="1">
        <f t="array" ref="B123">INDEX($C$78:$O$78,1,A123)</f>
        <v>Commodity 9</v>
      </c>
      <c r="C123" s="1">
        <f t="shared" si="32"/>
        <v>0.95199999999999996</v>
      </c>
      <c r="D123" s="1">
        <f t="shared" si="33"/>
        <v>0.93200000000000005</v>
      </c>
    </row>
    <row r="124" spans="1:4" x14ac:dyDescent="0.2">
      <c r="A124" s="1">
        <f>A123+1</f>
        <v>11</v>
      </c>
      <c r="B124" s="1" t="str" cm="1">
        <f t="array" ref="B124">INDEX($C$78:$O$78,1,A124)</f>
        <v>Commodity 10</v>
      </c>
      <c r="C124" s="1">
        <f t="shared" si="32"/>
        <v>0.95199999999999996</v>
      </c>
      <c r="D124" s="1">
        <f t="shared" si="33"/>
        <v>0.93200000000000005</v>
      </c>
    </row>
    <row r="125" spans="1:4" x14ac:dyDescent="0.2">
      <c r="A125" s="1">
        <f>A124+1</f>
        <v>12</v>
      </c>
      <c r="B125" s="1" t="str" cm="1">
        <f t="array" ref="B125">INDEX($C$78:$O$78,1,A125)</f>
        <v>Commodity 11</v>
      </c>
      <c r="C125" s="1">
        <f t="shared" si="32"/>
        <v>0.95199999999999996</v>
      </c>
      <c r="D125" s="1">
        <f t="shared" si="33"/>
        <v>0.93200000000000005</v>
      </c>
    </row>
    <row r="126" spans="1:4" x14ac:dyDescent="0.2">
      <c r="A126" s="1">
        <f>A125+1</f>
        <v>13</v>
      </c>
      <c r="B126" s="1" t="str" cm="1">
        <f t="array" ref="B126">INDEX($C$78:$O$78,1,A126)</f>
        <v>Commodity 12</v>
      </c>
      <c r="C126" s="1">
        <f t="shared" si="32"/>
        <v>0.95199999999999996</v>
      </c>
      <c r="D126" s="1">
        <f t="shared" si="33"/>
        <v>0.93200000000000005</v>
      </c>
    </row>
  </sheetData>
  <phoneticPr fontId="18" type="noConversion"/>
  <conditionalFormatting sqref="C80:O92 S80:AD93 AE79:AE93">
    <cfRule type="expression" dxfId="0" priority="3">
      <formula>C$77=$A79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LASSO</vt:lpstr>
      <vt:lpstr>Linear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Lambert</dc:creator>
  <cp:lastModifiedBy>James Christopher Lambert</cp:lastModifiedBy>
  <dcterms:created xsi:type="dcterms:W3CDTF">2023-08-31T17:31:03Z</dcterms:created>
  <dcterms:modified xsi:type="dcterms:W3CDTF">2023-09-01T19:03:46Z</dcterms:modified>
</cp:coreProperties>
</file>