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502B4C14-AAEB-4675-9307-54F02ECBF9BE}" xr6:coauthVersionLast="46" xr6:coauthVersionMax="46" xr10:uidLastSave="{00000000-0000-0000-0000-000000000000}"/>
  <bookViews>
    <workbookView xWindow="810" yWindow="-120" windowWidth="28110" windowHeight="16440" xr2:uid="{00000000-000D-0000-FFFF-FFFF00000000}"/>
  </bookViews>
  <sheets>
    <sheet name="Example_Review" sheetId="1" r:id="rId1"/>
    <sheet name="Payment_missed_impac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8" i="3" l="1"/>
  <c r="L48" i="3"/>
  <c r="F48" i="3"/>
  <c r="E48" i="3"/>
  <c r="M47" i="3"/>
  <c r="L47" i="3"/>
  <c r="F47" i="3"/>
  <c r="E47" i="3"/>
  <c r="M46" i="3"/>
  <c r="L46" i="3"/>
  <c r="F46" i="3"/>
  <c r="E46" i="3"/>
  <c r="M45" i="3"/>
  <c r="L45" i="3"/>
  <c r="F45" i="3"/>
  <c r="E45" i="3"/>
  <c r="M44" i="3"/>
  <c r="L44" i="3"/>
  <c r="F44" i="3"/>
  <c r="E44" i="3"/>
  <c r="M43" i="3"/>
  <c r="L43" i="3"/>
  <c r="F43" i="3"/>
  <c r="E43" i="3"/>
  <c r="M42" i="3"/>
  <c r="L42" i="3"/>
  <c r="F42" i="3"/>
  <c r="E42" i="3"/>
  <c r="M41" i="3"/>
  <c r="L41" i="3"/>
  <c r="F41" i="3"/>
  <c r="E41" i="3"/>
  <c r="M40" i="3"/>
  <c r="L40" i="3"/>
  <c r="F40" i="3"/>
  <c r="E40" i="3"/>
  <c r="M39" i="3"/>
  <c r="L39" i="3"/>
  <c r="F39" i="3"/>
  <c r="E39" i="3"/>
  <c r="M38" i="3"/>
  <c r="L38" i="3"/>
  <c r="F38" i="3"/>
  <c r="E38" i="3"/>
  <c r="M37" i="3"/>
  <c r="L37" i="3"/>
  <c r="F37" i="3"/>
  <c r="E37" i="3"/>
  <c r="M36" i="3"/>
  <c r="L36" i="3"/>
  <c r="F36" i="3"/>
  <c r="E36" i="3"/>
  <c r="M35" i="3"/>
  <c r="L35" i="3"/>
  <c r="F35" i="3"/>
  <c r="E35" i="3"/>
  <c r="M34" i="3"/>
  <c r="L34" i="3"/>
  <c r="F34" i="3"/>
  <c r="E34" i="3"/>
  <c r="M33" i="3"/>
  <c r="L33" i="3"/>
  <c r="F33" i="3"/>
  <c r="E33" i="3"/>
  <c r="M32" i="3"/>
  <c r="L32" i="3"/>
  <c r="F32" i="3"/>
  <c r="E32" i="3"/>
  <c r="M31" i="3"/>
  <c r="L31" i="3"/>
  <c r="F31" i="3"/>
  <c r="E31" i="3"/>
  <c r="M30" i="3"/>
  <c r="L30" i="3"/>
  <c r="F30" i="3"/>
  <c r="E30" i="3"/>
  <c r="M29" i="3"/>
  <c r="L29" i="3"/>
  <c r="F29" i="3"/>
  <c r="E29" i="3"/>
  <c r="M28" i="3"/>
  <c r="L28" i="3"/>
  <c r="F28" i="3"/>
  <c r="E28" i="3"/>
  <c r="M27" i="3"/>
  <c r="L27" i="3"/>
  <c r="F27" i="3"/>
  <c r="E27" i="3"/>
  <c r="M26" i="3"/>
  <c r="L26" i="3"/>
  <c r="F26" i="3"/>
  <c r="E26" i="3"/>
  <c r="M25" i="3"/>
  <c r="L25" i="3"/>
  <c r="F25" i="3"/>
  <c r="E25" i="3"/>
  <c r="M24" i="3"/>
  <c r="L24" i="3"/>
  <c r="F24" i="3"/>
  <c r="E24" i="3"/>
  <c r="M23" i="3"/>
  <c r="L23" i="3"/>
  <c r="F23" i="3"/>
  <c r="E23" i="3"/>
  <c r="M22" i="3"/>
  <c r="L22" i="3"/>
  <c r="F22" i="3"/>
  <c r="E22" i="3"/>
  <c r="M21" i="3"/>
  <c r="L21" i="3"/>
  <c r="F21" i="3"/>
  <c r="E21" i="3"/>
  <c r="M20" i="3"/>
  <c r="L20" i="3"/>
  <c r="F20" i="3"/>
  <c r="E20" i="3"/>
  <c r="F19" i="3"/>
  <c r="E19" i="3"/>
  <c r="F18" i="3"/>
  <c r="E18" i="3"/>
  <c r="F17" i="3"/>
  <c r="E17" i="3"/>
  <c r="F16" i="3"/>
  <c r="E16" i="3"/>
  <c r="F15" i="3"/>
  <c r="E15" i="3"/>
  <c r="M14" i="3"/>
  <c r="L14" i="3"/>
  <c r="F14" i="3"/>
  <c r="E14" i="3"/>
  <c r="M13" i="3"/>
  <c r="L13" i="3"/>
  <c r="N13" i="3" s="1"/>
  <c r="N14" i="3" s="1"/>
  <c r="K13" i="3"/>
  <c r="F13" i="3"/>
  <c r="E13" i="3"/>
  <c r="G13" i="3" s="1"/>
  <c r="D13" i="3"/>
  <c r="B9" i="3"/>
  <c r="B8" i="3"/>
  <c r="D14" i="3" l="1"/>
  <c r="G14" i="3"/>
  <c r="N15" i="3"/>
  <c r="K15" i="3"/>
  <c r="K14" i="3"/>
  <c r="N16" i="3" l="1"/>
  <c r="K16" i="3"/>
  <c r="G15" i="3"/>
  <c r="D15" i="3"/>
  <c r="G16" i="3" l="1"/>
  <c r="D16" i="3"/>
  <c r="K17" i="3"/>
  <c r="N17" i="3"/>
  <c r="N18" i="3" l="1"/>
  <c r="K18" i="3"/>
  <c r="G17" i="3"/>
  <c r="D17" i="3"/>
  <c r="G18" i="3" l="1"/>
  <c r="D18" i="3"/>
  <c r="K19" i="3"/>
  <c r="N19" i="3"/>
  <c r="N20" i="3" l="1"/>
  <c r="K20" i="3"/>
  <c r="G19" i="3"/>
  <c r="D19" i="3"/>
  <c r="G20" i="3" l="1"/>
  <c r="D20" i="3"/>
  <c r="N21" i="3"/>
  <c r="K21" i="3"/>
  <c r="N22" i="3" l="1"/>
  <c r="K22" i="3"/>
  <c r="D21" i="3"/>
  <c r="G21" i="3"/>
  <c r="G22" i="3" l="1"/>
  <c r="D22" i="3"/>
  <c r="N23" i="3"/>
  <c r="K23" i="3"/>
  <c r="N24" i="3" l="1"/>
  <c r="K24" i="3"/>
  <c r="G23" i="3"/>
  <c r="D23" i="3"/>
  <c r="G24" i="3" l="1"/>
  <c r="D24" i="3"/>
  <c r="N25" i="3"/>
  <c r="K25" i="3"/>
  <c r="N26" i="3" l="1"/>
  <c r="K26" i="3"/>
  <c r="G25" i="3"/>
  <c r="D25" i="3"/>
  <c r="G26" i="3" l="1"/>
  <c r="D26" i="3"/>
  <c r="N27" i="3"/>
  <c r="K27" i="3"/>
  <c r="N28" i="3" l="1"/>
  <c r="K28" i="3"/>
  <c r="G27" i="3"/>
  <c r="D27" i="3"/>
  <c r="G28" i="3" l="1"/>
  <c r="D28" i="3"/>
  <c r="N29" i="3"/>
  <c r="K29" i="3"/>
  <c r="N30" i="3" l="1"/>
  <c r="K30" i="3"/>
  <c r="G29" i="3"/>
  <c r="D29" i="3"/>
  <c r="G30" i="3" l="1"/>
  <c r="D30" i="3"/>
  <c r="N31" i="3"/>
  <c r="K31" i="3"/>
  <c r="N32" i="3" l="1"/>
  <c r="K32" i="3"/>
  <c r="G31" i="3"/>
  <c r="D31" i="3"/>
  <c r="G32" i="3" l="1"/>
  <c r="D32" i="3"/>
  <c r="N33" i="3"/>
  <c r="K33" i="3"/>
  <c r="N34" i="3" l="1"/>
  <c r="K34" i="3"/>
  <c r="G33" i="3"/>
  <c r="D33" i="3"/>
  <c r="G34" i="3" l="1"/>
  <c r="D34" i="3"/>
  <c r="N35" i="3"/>
  <c r="K35" i="3"/>
  <c r="N36" i="3" l="1"/>
  <c r="K36" i="3"/>
  <c r="G35" i="3"/>
  <c r="D35" i="3"/>
  <c r="G36" i="3" l="1"/>
  <c r="D36" i="3"/>
  <c r="N37" i="3"/>
  <c r="K37" i="3"/>
  <c r="N38" i="3" l="1"/>
  <c r="K38" i="3"/>
  <c r="G37" i="3"/>
  <c r="D37" i="3"/>
  <c r="G38" i="3" l="1"/>
  <c r="D38" i="3"/>
  <c r="N39" i="3"/>
  <c r="K39" i="3"/>
  <c r="N40" i="3" l="1"/>
  <c r="K40" i="3"/>
  <c r="G39" i="3"/>
  <c r="D39" i="3"/>
  <c r="G40" i="3" l="1"/>
  <c r="D40" i="3"/>
  <c r="N41" i="3"/>
  <c r="K41" i="3"/>
  <c r="N42" i="3" l="1"/>
  <c r="K42" i="3"/>
  <c r="G41" i="3"/>
  <c r="D41" i="3"/>
  <c r="G42" i="3" l="1"/>
  <c r="D42" i="3"/>
  <c r="N43" i="3"/>
  <c r="K43" i="3"/>
  <c r="N44" i="3" l="1"/>
  <c r="K44" i="3"/>
  <c r="G43" i="3"/>
  <c r="D43" i="3"/>
  <c r="G44" i="3" l="1"/>
  <c r="D44" i="3"/>
  <c r="N45" i="3"/>
  <c r="K45" i="3"/>
  <c r="N46" i="3" l="1"/>
  <c r="K46" i="3"/>
  <c r="G45" i="3"/>
  <c r="D45" i="3"/>
  <c r="G46" i="3" l="1"/>
  <c r="D46" i="3"/>
  <c r="N47" i="3"/>
  <c r="K47" i="3"/>
  <c r="N48" i="3" l="1"/>
  <c r="O13" i="3" s="1"/>
  <c r="K48" i="3"/>
  <c r="G47" i="3"/>
  <c r="D47" i="3"/>
  <c r="G48" i="3" l="1"/>
  <c r="H13" i="3" s="1"/>
  <c r="D48" i="3"/>
  <c r="M20" i="1" l="1"/>
  <c r="M21" i="1"/>
  <c r="M22" i="1"/>
  <c r="M16" i="1"/>
  <c r="N16" i="1"/>
  <c r="M17" i="1"/>
  <c r="N17" i="1"/>
  <c r="M18" i="1"/>
  <c r="N18" i="1"/>
  <c r="M19" i="1"/>
  <c r="N19" i="1"/>
  <c r="N15" i="1"/>
  <c r="O15" i="1" s="1"/>
  <c r="O16" i="1" s="1"/>
  <c r="O17" i="1" s="1"/>
  <c r="O18" i="1" s="1"/>
  <c r="O19" i="1" s="1"/>
  <c r="O20" i="1" s="1"/>
  <c r="M15" i="1"/>
  <c r="B8" i="1"/>
  <c r="B15" i="1" s="1"/>
  <c r="E15" i="1" s="1"/>
  <c r="O21" i="1" l="1"/>
  <c r="P20" i="1"/>
  <c r="Q20" i="1" s="1"/>
  <c r="E16" i="1"/>
  <c r="E17" i="1" s="1"/>
  <c r="E18" i="1" s="1"/>
  <c r="E19" i="1" s="1"/>
  <c r="E21" i="1" s="1"/>
  <c r="H15" i="1"/>
  <c r="H16" i="1" s="1"/>
  <c r="H17" i="1" s="1"/>
  <c r="H18" i="1" s="1"/>
  <c r="H19" i="1" s="1"/>
  <c r="B16" i="1"/>
  <c r="E22" i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O22" i="1" l="1"/>
  <c r="P21" i="1"/>
  <c r="Q21" i="1" s="1"/>
  <c r="B17" i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H22" i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21" i="1"/>
  <c r="E12" i="1"/>
  <c r="B12" i="1" l="1"/>
  <c r="R29" i="1"/>
  <c r="N29" i="1" s="1"/>
  <c r="R45" i="1"/>
  <c r="N45" i="1" s="1"/>
  <c r="R61" i="1"/>
  <c r="N61" i="1" s="1"/>
  <c r="P22" i="1"/>
  <c r="R32" i="1"/>
  <c r="N32" i="1" s="1"/>
  <c r="R48" i="1"/>
  <c r="N48" i="1" s="1"/>
  <c r="R64" i="1"/>
  <c r="N64" i="1" s="1"/>
  <c r="R33" i="1"/>
  <c r="N33" i="1" s="1"/>
  <c r="R49" i="1"/>
  <c r="N49" i="1" s="1"/>
  <c r="R65" i="1"/>
  <c r="N65" i="1" s="1"/>
  <c r="R66" i="1"/>
  <c r="N66" i="1" s="1"/>
  <c r="R35" i="1"/>
  <c r="N35" i="1" s="1"/>
  <c r="R34" i="1"/>
  <c r="N34" i="1" s="1"/>
  <c r="R50" i="1"/>
  <c r="N50" i="1" s="1"/>
  <c r="R67" i="1"/>
  <c r="N67" i="1" s="1"/>
  <c r="R52" i="1"/>
  <c r="N52" i="1" s="1"/>
  <c r="R51" i="1"/>
  <c r="N51" i="1" s="1"/>
  <c r="R36" i="1"/>
  <c r="N36" i="1" s="1"/>
  <c r="R68" i="1"/>
  <c r="N68" i="1" s="1"/>
  <c r="R37" i="1"/>
  <c r="N37" i="1" s="1"/>
  <c r="R53" i="1"/>
  <c r="N53" i="1" s="1"/>
  <c r="R69" i="1"/>
  <c r="N69" i="1" s="1"/>
  <c r="R38" i="1"/>
  <c r="N38" i="1" s="1"/>
  <c r="R54" i="1"/>
  <c r="N54" i="1" s="1"/>
  <c r="R70" i="1"/>
  <c r="N70" i="1" s="1"/>
  <c r="R39" i="1"/>
  <c r="N39" i="1" s="1"/>
  <c r="R42" i="1"/>
  <c r="N42" i="1" s="1"/>
  <c r="R55" i="1"/>
  <c r="N55" i="1" s="1"/>
  <c r="R71" i="1"/>
  <c r="N71" i="1" s="1"/>
  <c r="R24" i="1"/>
  <c r="N24" i="1" s="1"/>
  <c r="R56" i="1"/>
  <c r="N56" i="1" s="1"/>
  <c r="R72" i="1"/>
  <c r="N72" i="1" s="1"/>
  <c r="R40" i="1"/>
  <c r="N40" i="1" s="1"/>
  <c r="R26" i="1"/>
  <c r="N26" i="1" s="1"/>
  <c r="R58" i="1"/>
  <c r="N58" i="1" s="1"/>
  <c r="R74" i="1"/>
  <c r="N74" i="1" s="1"/>
  <c r="R27" i="1"/>
  <c r="N27" i="1" s="1"/>
  <c r="R43" i="1"/>
  <c r="N43" i="1" s="1"/>
  <c r="R59" i="1"/>
  <c r="N59" i="1" s="1"/>
  <c r="R23" i="1"/>
  <c r="N23" i="1" s="1"/>
  <c r="O23" i="1" s="1"/>
  <c r="O24" i="1" s="1"/>
  <c r="R30" i="1"/>
  <c r="N30" i="1" s="1"/>
  <c r="R62" i="1"/>
  <c r="N62" i="1" s="1"/>
  <c r="R31" i="1"/>
  <c r="N31" i="1" s="1"/>
  <c r="R47" i="1"/>
  <c r="N47" i="1" s="1"/>
  <c r="R63" i="1"/>
  <c r="N63" i="1" s="1"/>
  <c r="R25" i="1"/>
  <c r="N25" i="1" s="1"/>
  <c r="R41" i="1"/>
  <c r="N41" i="1" s="1"/>
  <c r="R57" i="1"/>
  <c r="N57" i="1" s="1"/>
  <c r="R73" i="1"/>
  <c r="N73" i="1" s="1"/>
  <c r="R46" i="1"/>
  <c r="N46" i="1" s="1"/>
  <c r="R28" i="1"/>
  <c r="N28" i="1" s="1"/>
  <c r="R44" i="1"/>
  <c r="N44" i="1" s="1"/>
  <c r="R60" i="1"/>
  <c r="N60" i="1" s="1"/>
  <c r="H12" i="1"/>
  <c r="O25" i="1" l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M23" i="1"/>
  <c r="Q22" i="1"/>
  <c r="M24" i="1" l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12" i="1" s="1"/>
</calcChain>
</file>

<file path=xl/sharedStrings.xml><?xml version="1.0" encoding="utf-8"?>
<sst xmlns="http://schemas.openxmlformats.org/spreadsheetml/2006/main" count="47" uniqueCount="26">
  <si>
    <t>Loan</t>
  </si>
  <si>
    <t>Term</t>
  </si>
  <si>
    <t>Int_Rate</t>
  </si>
  <si>
    <t>NPV</t>
  </si>
  <si>
    <t>PMT</t>
  </si>
  <si>
    <t>Period</t>
  </si>
  <si>
    <t>Fully Amortising</t>
  </si>
  <si>
    <t>Makes the missed payment, appears that the schedule has to be reset to account for the missed payment</t>
  </si>
  <si>
    <t>Prin</t>
  </si>
  <si>
    <t>Bal_remaining</t>
  </si>
  <si>
    <t>After the schedule has been reset for the missed payments loan amortises fully</t>
  </si>
  <si>
    <t>Some proportion of missed interest could be added onto the balance</t>
  </si>
  <si>
    <t>Note</t>
  </si>
  <si>
    <t>Creation of the loan amortisation schedule for a review of the NPV calculation</t>
  </si>
  <si>
    <t>Rate</t>
  </si>
  <si>
    <t>Mth Pmt</t>
  </si>
  <si>
    <t>Tot Int</t>
  </si>
  <si>
    <t>All Payments made</t>
  </si>
  <si>
    <t>Missed a few payments</t>
  </si>
  <si>
    <t>Pmt</t>
  </si>
  <si>
    <t>Int</t>
  </si>
  <si>
    <t>Bal</t>
  </si>
  <si>
    <t>Payment being missed example and the potential shortfall impact</t>
  </si>
  <si>
    <t>Remember that the code could search for the first missed payment before the actual monthly payment</t>
  </si>
  <si>
    <t>Need to understand an example of how the system would process this scenario</t>
  </si>
  <si>
    <t>One Missed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</si>
</sst>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#,##0.00;[Red]\-&quot;€&quot;#,##0.00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1" fillId="0" borderId="0" xfId="0" applyFont="1"/>
    <xf numFmtId="4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tabSelected="1" zoomScale="85" zoomScaleNormal="85" workbookViewId="0"/>
  </sheetViews>
  <sheetFormatPr defaultRowHeight="15" x14ac:dyDescent="0.25"/>
  <cols>
    <col min="5" max="5" width="9.85546875" bestFit="1" customWidth="1"/>
    <col min="8" max="8" width="9.85546875" bestFit="1" customWidth="1"/>
    <col min="13" max="15" width="9.85546875" bestFit="1" customWidth="1"/>
  </cols>
  <sheetData>
    <row r="1" spans="1:15" x14ac:dyDescent="0.25">
      <c r="A1" s="4" t="s">
        <v>12</v>
      </c>
    </row>
    <row r="2" spans="1:15" x14ac:dyDescent="0.25">
      <c r="A2" t="s">
        <v>13</v>
      </c>
    </row>
    <row r="4" spans="1:15" x14ac:dyDescent="0.25">
      <c r="A4" t="s">
        <v>0</v>
      </c>
      <c r="B4">
        <v>50000</v>
      </c>
    </row>
    <row r="5" spans="1:15" x14ac:dyDescent="0.25">
      <c r="A5" t="s">
        <v>1</v>
      </c>
      <c r="B5">
        <v>60</v>
      </c>
    </row>
    <row r="6" spans="1:15" x14ac:dyDescent="0.25">
      <c r="A6" t="s">
        <v>2</v>
      </c>
      <c r="B6" s="1">
        <v>0.04</v>
      </c>
    </row>
    <row r="7" spans="1:15" x14ac:dyDescent="0.25">
      <c r="B7" s="1"/>
    </row>
    <row r="8" spans="1:15" x14ac:dyDescent="0.25">
      <c r="A8" t="s">
        <v>4</v>
      </c>
      <c r="B8" s="2">
        <f>PMT(B6/12,B5,-B4)</f>
        <v>920.82610276331764</v>
      </c>
    </row>
    <row r="10" spans="1:15" x14ac:dyDescent="0.25">
      <c r="A10" s="7" t="s">
        <v>6</v>
      </c>
      <c r="B10" s="7"/>
      <c r="D10" s="7" t="s">
        <v>25</v>
      </c>
      <c r="E10" s="7"/>
      <c r="G10" s="7" t="s">
        <v>7</v>
      </c>
      <c r="H10" s="7"/>
      <c r="I10" s="7"/>
      <c r="L10" s="7" t="s">
        <v>10</v>
      </c>
      <c r="M10" s="7"/>
      <c r="N10" s="7"/>
    </row>
    <row r="11" spans="1:15" ht="64.5" customHeight="1" x14ac:dyDescent="0.25">
      <c r="A11" s="7"/>
      <c r="B11" s="7"/>
      <c r="D11" s="7"/>
      <c r="E11" s="7"/>
      <c r="G11" s="7"/>
      <c r="H11" s="7"/>
      <c r="I11" s="7"/>
      <c r="L11" s="7"/>
      <c r="M11" s="7"/>
      <c r="N11" s="7"/>
    </row>
    <row r="12" spans="1:15" x14ac:dyDescent="0.25">
      <c r="A12" t="s">
        <v>3</v>
      </c>
      <c r="B12" s="2">
        <f>NPV(B6/12,B15:B74)-B4</f>
        <v>-1.0913936421275139E-10</v>
      </c>
      <c r="D12" t="s">
        <v>3</v>
      </c>
      <c r="E12" s="2">
        <f>NPV(B6/12,E15:E74)-B4</f>
        <v>-902.6225444996453</v>
      </c>
      <c r="G12" t="s">
        <v>3</v>
      </c>
      <c r="H12" s="2">
        <f>NPV(B6/12,H15:H74)-B4</f>
        <v>-2.9987459951225901</v>
      </c>
      <c r="L12" t="s">
        <v>3</v>
      </c>
      <c r="M12" s="2">
        <f>NPV(B6/12,M15:M19,M23:M74)-B4</f>
        <v>-1.2369127944111824E-10</v>
      </c>
      <c r="N12" s="2"/>
      <c r="O12" s="2"/>
    </row>
    <row r="14" spans="1:15" x14ac:dyDescent="0.25">
      <c r="A14" t="s">
        <v>5</v>
      </c>
      <c r="B14" t="s">
        <v>4</v>
      </c>
      <c r="D14" t="s">
        <v>5</v>
      </c>
      <c r="E14" t="s">
        <v>4</v>
      </c>
      <c r="G14" t="s">
        <v>5</v>
      </c>
      <c r="H14" t="s">
        <v>4</v>
      </c>
      <c r="L14" t="s">
        <v>5</v>
      </c>
      <c r="M14" t="s">
        <v>4</v>
      </c>
      <c r="N14" t="s">
        <v>8</v>
      </c>
      <c r="O14" t="s">
        <v>9</v>
      </c>
    </row>
    <row r="15" spans="1:15" x14ac:dyDescent="0.25">
      <c r="A15">
        <v>1</v>
      </c>
      <c r="B15" s="2">
        <f>B8</f>
        <v>920.82610276331764</v>
      </c>
      <c r="D15">
        <v>1</v>
      </c>
      <c r="E15" s="2">
        <f>B15</f>
        <v>920.82610276331764</v>
      </c>
      <c r="G15">
        <v>1</v>
      </c>
      <c r="H15" s="2">
        <f>E15</f>
        <v>920.82610276331764</v>
      </c>
      <c r="L15">
        <v>1</v>
      </c>
      <c r="M15" s="2">
        <f>PMT($B$6/12,$B$5,-$B$4)</f>
        <v>920.82610276331764</v>
      </c>
      <c r="N15" s="2">
        <f>PPMT($B$6/12,$L15,$B$5,-$B$4)</f>
        <v>754.15943609665089</v>
      </c>
      <c r="O15" s="2">
        <f>B4-N15</f>
        <v>49245.840563903352</v>
      </c>
    </row>
    <row r="16" spans="1:15" x14ac:dyDescent="0.25">
      <c r="A16">
        <v>2</v>
      </c>
      <c r="B16" s="2">
        <f>B15</f>
        <v>920.82610276331764</v>
      </c>
      <c r="D16">
        <v>2</v>
      </c>
      <c r="E16" s="2">
        <f>E15</f>
        <v>920.82610276331764</v>
      </c>
      <c r="G16">
        <v>2</v>
      </c>
      <c r="H16" s="2">
        <f>H15</f>
        <v>920.82610276331764</v>
      </c>
      <c r="L16">
        <v>2</v>
      </c>
      <c r="M16" s="2">
        <f t="shared" ref="M16:M22" si="0">PMT($B$6/12,$B$5,-$B$4)</f>
        <v>920.82610276331764</v>
      </c>
      <c r="N16" s="2">
        <f t="shared" ref="N16:N19" si="1">PPMT($B$6/12,$L16,$B$5,-$B$4)</f>
        <v>756.67330088363985</v>
      </c>
      <c r="O16" s="2">
        <f>O15-N16</f>
        <v>48489.167263019714</v>
      </c>
    </row>
    <row r="17" spans="1:18" x14ac:dyDescent="0.25">
      <c r="A17">
        <v>3</v>
      </c>
      <c r="B17" s="2">
        <f t="shared" ref="B17:B74" si="2">B16</f>
        <v>920.82610276331764</v>
      </c>
      <c r="D17">
        <v>3</v>
      </c>
      <c r="E17" s="2">
        <f t="shared" ref="E17:E74" si="3">E16</f>
        <v>920.82610276331764</v>
      </c>
      <c r="G17">
        <v>3</v>
      </c>
      <c r="H17" s="2">
        <f t="shared" ref="H17:H19" si="4">H16</f>
        <v>920.82610276331764</v>
      </c>
      <c r="L17">
        <v>3</v>
      </c>
      <c r="M17" s="2">
        <f t="shared" si="0"/>
        <v>920.82610276331764</v>
      </c>
      <c r="N17" s="2">
        <f t="shared" si="1"/>
        <v>759.19554521991859</v>
      </c>
      <c r="O17" s="2">
        <f t="shared" ref="O17:O74" si="5">O16-N17</f>
        <v>47729.971717799795</v>
      </c>
    </row>
    <row r="18" spans="1:18" x14ac:dyDescent="0.25">
      <c r="A18">
        <v>4</v>
      </c>
      <c r="B18" s="2">
        <f t="shared" si="2"/>
        <v>920.82610276331764</v>
      </c>
      <c r="D18">
        <v>4</v>
      </c>
      <c r="E18" s="2">
        <f t="shared" si="3"/>
        <v>920.82610276331764</v>
      </c>
      <c r="G18">
        <v>4</v>
      </c>
      <c r="H18" s="2">
        <f t="shared" si="4"/>
        <v>920.82610276331764</v>
      </c>
      <c r="L18">
        <v>4</v>
      </c>
      <c r="M18" s="2">
        <f t="shared" si="0"/>
        <v>920.82610276331764</v>
      </c>
      <c r="N18" s="2">
        <f t="shared" si="1"/>
        <v>761.72619703731834</v>
      </c>
      <c r="O18" s="2">
        <f t="shared" si="5"/>
        <v>46968.245520762473</v>
      </c>
    </row>
    <row r="19" spans="1:18" x14ac:dyDescent="0.25">
      <c r="A19">
        <v>5</v>
      </c>
      <c r="B19" s="2">
        <f t="shared" si="2"/>
        <v>920.82610276331764</v>
      </c>
      <c r="D19">
        <v>5</v>
      </c>
      <c r="E19" s="2">
        <f t="shared" si="3"/>
        <v>920.82610276331764</v>
      </c>
      <c r="G19">
        <v>5</v>
      </c>
      <c r="H19" s="2">
        <f t="shared" si="4"/>
        <v>920.82610276331764</v>
      </c>
      <c r="L19">
        <v>5</v>
      </c>
      <c r="M19" s="2">
        <f t="shared" si="0"/>
        <v>920.82610276331764</v>
      </c>
      <c r="N19" s="2">
        <f t="shared" si="1"/>
        <v>764.26528436077604</v>
      </c>
      <c r="O19" s="2">
        <f t="shared" si="5"/>
        <v>46203.980236401694</v>
      </c>
      <c r="R19" t="s">
        <v>11</v>
      </c>
    </row>
    <row r="20" spans="1:18" x14ac:dyDescent="0.25">
      <c r="A20">
        <v>6</v>
      </c>
      <c r="B20" s="2">
        <f t="shared" si="2"/>
        <v>920.82610276331764</v>
      </c>
      <c r="D20">
        <v>6</v>
      </c>
      <c r="E20" s="2">
        <v>0</v>
      </c>
      <c r="G20">
        <v>6</v>
      </c>
      <c r="H20" s="2">
        <v>0</v>
      </c>
      <c r="L20">
        <v>6</v>
      </c>
      <c r="M20" s="2">
        <f t="shared" si="0"/>
        <v>920.82610276331764</v>
      </c>
      <c r="N20" s="2">
        <v>0</v>
      </c>
      <c r="O20" s="2">
        <f t="shared" si="5"/>
        <v>46203.980236401694</v>
      </c>
      <c r="P20" s="2">
        <f>PMT($B$6/12,$B$5-L20,-O20)</f>
        <v>936.36627208005996</v>
      </c>
      <c r="Q20" s="3">
        <f>P20/M20</f>
        <v>1.0168763344893326</v>
      </c>
    </row>
    <row r="21" spans="1:18" x14ac:dyDescent="0.25">
      <c r="A21">
        <v>7</v>
      </c>
      <c r="B21" s="2">
        <f t="shared" si="2"/>
        <v>920.82610276331764</v>
      </c>
      <c r="D21">
        <v>7</v>
      </c>
      <c r="E21" s="2">
        <f>E19</f>
        <v>920.82610276331764</v>
      </c>
      <c r="G21">
        <v>7</v>
      </c>
      <c r="H21" s="2">
        <f>H19*2</f>
        <v>1841.6522055266353</v>
      </c>
      <c r="L21">
        <v>7</v>
      </c>
      <c r="M21" s="2">
        <f t="shared" si="0"/>
        <v>920.82610276331764</v>
      </c>
      <c r="N21" s="2">
        <v>0</v>
      </c>
      <c r="O21" s="2">
        <f t="shared" si="5"/>
        <v>46203.980236401694</v>
      </c>
      <c r="P21" s="2">
        <f t="shared" ref="P21:P22" si="6">PMT($B$6/12,$B$5-L21,-O21)</f>
        <v>952.4944693957035</v>
      </c>
      <c r="Q21" s="3">
        <f t="shared" ref="Q21:Q22" si="7">P21/M21</f>
        <v>1.0343912564352291</v>
      </c>
    </row>
    <row r="22" spans="1:18" x14ac:dyDescent="0.25">
      <c r="A22">
        <v>8</v>
      </c>
      <c r="B22" s="2">
        <f t="shared" si="2"/>
        <v>920.82610276331764</v>
      </c>
      <c r="D22">
        <v>8</v>
      </c>
      <c r="E22" s="2">
        <f t="shared" si="3"/>
        <v>920.82610276331764</v>
      </c>
      <c r="G22">
        <v>8</v>
      </c>
      <c r="H22" s="2">
        <f>H19</f>
        <v>920.82610276331764</v>
      </c>
      <c r="L22">
        <v>8</v>
      </c>
      <c r="M22" s="2">
        <f t="shared" si="0"/>
        <v>920.82610276331764</v>
      </c>
      <c r="N22" s="2">
        <v>0</v>
      </c>
      <c r="O22" s="2">
        <f t="shared" si="5"/>
        <v>46203.980236401694</v>
      </c>
      <c r="P22" s="2">
        <f t="shared" si="6"/>
        <v>969.24461959641042</v>
      </c>
      <c r="Q22" s="3">
        <f t="shared" si="7"/>
        <v>1.0525816076323131</v>
      </c>
      <c r="R22" t="s">
        <v>8</v>
      </c>
    </row>
    <row r="23" spans="1:18" x14ac:dyDescent="0.25">
      <c r="A23">
        <v>9</v>
      </c>
      <c r="B23" s="2">
        <f t="shared" si="2"/>
        <v>920.82610276331764</v>
      </c>
      <c r="D23">
        <v>9</v>
      </c>
      <c r="E23" s="2">
        <f t="shared" si="3"/>
        <v>920.82610276331764</v>
      </c>
      <c r="G23">
        <v>9</v>
      </c>
      <c r="H23" s="2">
        <f t="shared" ref="H23:H74" si="8">H22</f>
        <v>920.82610276331764</v>
      </c>
      <c r="L23">
        <v>9</v>
      </c>
      <c r="M23" s="2">
        <f>P22</f>
        <v>969.24461959641042</v>
      </c>
      <c r="N23" s="2">
        <f>R23</f>
        <v>815.23135214173817</v>
      </c>
      <c r="O23" s="2">
        <f t="shared" si="5"/>
        <v>45388.748884259956</v>
      </c>
      <c r="R23" s="2">
        <f>PPMT($B$6/12,L15,$B$5-$L$22,-$O$22)</f>
        <v>815.23135214173817</v>
      </c>
    </row>
    <row r="24" spans="1:18" x14ac:dyDescent="0.25">
      <c r="A24">
        <v>10</v>
      </c>
      <c r="B24" s="2">
        <f t="shared" si="2"/>
        <v>920.82610276331764</v>
      </c>
      <c r="D24">
        <v>10</v>
      </c>
      <c r="E24" s="2">
        <f t="shared" si="3"/>
        <v>920.82610276331764</v>
      </c>
      <c r="G24">
        <v>10</v>
      </c>
      <c r="H24" s="2">
        <f t="shared" si="8"/>
        <v>920.82610276331764</v>
      </c>
      <c r="L24">
        <v>10</v>
      </c>
      <c r="M24" s="2">
        <f>M23</f>
        <v>969.24461959641042</v>
      </c>
      <c r="N24" s="2">
        <f t="shared" ref="N24:N74" si="9">R24</f>
        <v>817.94878998221054</v>
      </c>
      <c r="O24" s="2">
        <f t="shared" si="5"/>
        <v>44570.800094277743</v>
      </c>
      <c r="R24" s="2">
        <f t="shared" ref="R24:R74" si="10">PPMT($B$6/12,L16,$B$5-$L$22,-$O$22)</f>
        <v>817.94878998221054</v>
      </c>
    </row>
    <row r="25" spans="1:18" x14ac:dyDescent="0.25">
      <c r="A25">
        <v>11</v>
      </c>
      <c r="B25" s="2">
        <f t="shared" si="2"/>
        <v>920.82610276331764</v>
      </c>
      <c r="D25">
        <v>11</v>
      </c>
      <c r="E25" s="2">
        <f t="shared" si="3"/>
        <v>920.82610276331764</v>
      </c>
      <c r="G25">
        <v>11</v>
      </c>
      <c r="H25" s="2">
        <f t="shared" si="8"/>
        <v>920.82610276331764</v>
      </c>
      <c r="L25">
        <v>11</v>
      </c>
      <c r="M25" s="2">
        <f t="shared" ref="M25:M74" si="11">M24</f>
        <v>969.24461959641042</v>
      </c>
      <c r="N25" s="2">
        <f t="shared" si="9"/>
        <v>820.67528594881787</v>
      </c>
      <c r="O25" s="2">
        <f t="shared" si="5"/>
        <v>43750.124808328925</v>
      </c>
      <c r="R25" s="2">
        <f t="shared" si="10"/>
        <v>820.67528594881787</v>
      </c>
    </row>
    <row r="26" spans="1:18" x14ac:dyDescent="0.25">
      <c r="A26">
        <v>12</v>
      </c>
      <c r="B26" s="2">
        <f t="shared" si="2"/>
        <v>920.82610276331764</v>
      </c>
      <c r="D26">
        <v>12</v>
      </c>
      <c r="E26" s="2">
        <f t="shared" si="3"/>
        <v>920.82610276331764</v>
      </c>
      <c r="G26">
        <v>12</v>
      </c>
      <c r="H26" s="2">
        <f t="shared" si="8"/>
        <v>920.82610276331764</v>
      </c>
      <c r="L26">
        <v>12</v>
      </c>
      <c r="M26" s="2">
        <f t="shared" si="11"/>
        <v>969.24461959641042</v>
      </c>
      <c r="N26" s="2">
        <f t="shared" si="9"/>
        <v>823.41087023531406</v>
      </c>
      <c r="O26" s="2">
        <f t="shared" si="5"/>
        <v>42926.713938093613</v>
      </c>
      <c r="R26" s="2">
        <f t="shared" si="10"/>
        <v>823.41087023531406</v>
      </c>
    </row>
    <row r="27" spans="1:18" x14ac:dyDescent="0.25">
      <c r="A27">
        <v>13</v>
      </c>
      <c r="B27" s="2">
        <f t="shared" si="2"/>
        <v>920.82610276331764</v>
      </c>
      <c r="D27">
        <v>13</v>
      </c>
      <c r="E27" s="2">
        <f t="shared" si="3"/>
        <v>920.82610276331764</v>
      </c>
      <c r="G27">
        <v>13</v>
      </c>
      <c r="H27" s="2">
        <f t="shared" si="8"/>
        <v>920.82610276331764</v>
      </c>
      <c r="L27">
        <v>13</v>
      </c>
      <c r="M27" s="2">
        <f t="shared" si="11"/>
        <v>969.24461959641042</v>
      </c>
      <c r="N27" s="2">
        <f t="shared" si="9"/>
        <v>826.1555731360985</v>
      </c>
      <c r="O27" s="2">
        <f t="shared" si="5"/>
        <v>42100.558364957513</v>
      </c>
      <c r="R27" s="2">
        <f t="shared" si="10"/>
        <v>826.1555731360985</v>
      </c>
    </row>
    <row r="28" spans="1:18" x14ac:dyDescent="0.25">
      <c r="A28">
        <v>14</v>
      </c>
      <c r="B28" s="2">
        <f t="shared" si="2"/>
        <v>920.82610276331764</v>
      </c>
      <c r="D28">
        <v>14</v>
      </c>
      <c r="E28" s="2">
        <f t="shared" si="3"/>
        <v>920.82610276331764</v>
      </c>
      <c r="G28">
        <v>14</v>
      </c>
      <c r="H28" s="2">
        <f t="shared" si="8"/>
        <v>920.82610276331764</v>
      </c>
      <c r="L28">
        <v>14</v>
      </c>
      <c r="M28" s="2">
        <f t="shared" si="11"/>
        <v>969.24461959641042</v>
      </c>
      <c r="N28" s="2">
        <f t="shared" si="9"/>
        <v>828.90942504655209</v>
      </c>
      <c r="O28" s="2">
        <f t="shared" si="5"/>
        <v>41271.648939910963</v>
      </c>
      <c r="R28" s="2">
        <f t="shared" si="10"/>
        <v>828.90942504655209</v>
      </c>
    </row>
    <row r="29" spans="1:18" x14ac:dyDescent="0.25">
      <c r="A29">
        <v>15</v>
      </c>
      <c r="B29" s="2">
        <f t="shared" si="2"/>
        <v>920.82610276331764</v>
      </c>
      <c r="D29">
        <v>15</v>
      </c>
      <c r="E29" s="2">
        <f t="shared" si="3"/>
        <v>920.82610276331764</v>
      </c>
      <c r="G29">
        <v>15</v>
      </c>
      <c r="H29" s="2">
        <f t="shared" si="8"/>
        <v>920.82610276331764</v>
      </c>
      <c r="L29">
        <v>15</v>
      </c>
      <c r="M29" s="2">
        <f t="shared" si="11"/>
        <v>969.24461959641042</v>
      </c>
      <c r="N29" s="2">
        <f t="shared" si="9"/>
        <v>831.67245646337381</v>
      </c>
      <c r="O29" s="2">
        <f t="shared" si="5"/>
        <v>40439.976483447586</v>
      </c>
      <c r="R29" s="2">
        <f t="shared" si="10"/>
        <v>831.67245646337381</v>
      </c>
    </row>
    <row r="30" spans="1:18" x14ac:dyDescent="0.25">
      <c r="A30">
        <v>16</v>
      </c>
      <c r="B30" s="2">
        <f t="shared" si="2"/>
        <v>920.82610276331764</v>
      </c>
      <c r="D30">
        <v>16</v>
      </c>
      <c r="E30" s="2">
        <f t="shared" si="3"/>
        <v>920.82610276331764</v>
      </c>
      <c r="G30">
        <v>16</v>
      </c>
      <c r="H30" s="2">
        <f t="shared" si="8"/>
        <v>920.82610276331764</v>
      </c>
      <c r="L30">
        <v>16</v>
      </c>
      <c r="M30" s="2">
        <f t="shared" si="11"/>
        <v>969.24461959641042</v>
      </c>
      <c r="N30" s="2">
        <f t="shared" si="9"/>
        <v>834.44469798491843</v>
      </c>
      <c r="O30" s="2">
        <f t="shared" si="5"/>
        <v>39605.53178546267</v>
      </c>
      <c r="R30" s="2">
        <f t="shared" si="10"/>
        <v>834.44469798491843</v>
      </c>
    </row>
    <row r="31" spans="1:18" x14ac:dyDescent="0.25">
      <c r="A31">
        <v>17</v>
      </c>
      <c r="B31" s="2">
        <f t="shared" si="2"/>
        <v>920.82610276331764</v>
      </c>
      <c r="D31">
        <v>17</v>
      </c>
      <c r="E31" s="2">
        <f t="shared" si="3"/>
        <v>920.82610276331764</v>
      </c>
      <c r="G31">
        <v>17</v>
      </c>
      <c r="H31" s="2">
        <f t="shared" si="8"/>
        <v>920.82610276331764</v>
      </c>
      <c r="L31">
        <v>17</v>
      </c>
      <c r="M31" s="2">
        <f t="shared" si="11"/>
        <v>969.24461959641042</v>
      </c>
      <c r="N31" s="2">
        <f t="shared" si="9"/>
        <v>837.2261803115349</v>
      </c>
      <c r="O31" s="2">
        <f t="shared" si="5"/>
        <v>38768.305605151138</v>
      </c>
      <c r="R31" s="2">
        <f t="shared" si="10"/>
        <v>837.2261803115349</v>
      </c>
    </row>
    <row r="32" spans="1:18" x14ac:dyDescent="0.25">
      <c r="A32">
        <v>18</v>
      </c>
      <c r="B32" s="2">
        <f t="shared" si="2"/>
        <v>920.82610276331764</v>
      </c>
      <c r="D32">
        <v>18</v>
      </c>
      <c r="E32" s="2">
        <f t="shared" si="3"/>
        <v>920.82610276331764</v>
      </c>
      <c r="G32">
        <v>18</v>
      </c>
      <c r="H32" s="2">
        <f t="shared" si="8"/>
        <v>920.82610276331764</v>
      </c>
      <c r="L32">
        <v>18</v>
      </c>
      <c r="M32" s="2">
        <f t="shared" si="11"/>
        <v>969.24461959641042</v>
      </c>
      <c r="N32" s="2">
        <f t="shared" si="9"/>
        <v>840.01693424590667</v>
      </c>
      <c r="O32" s="2">
        <f t="shared" si="5"/>
        <v>37928.288670905233</v>
      </c>
      <c r="R32" s="2">
        <f t="shared" si="10"/>
        <v>840.01693424590667</v>
      </c>
    </row>
    <row r="33" spans="1:18" x14ac:dyDescent="0.25">
      <c r="A33">
        <v>19</v>
      </c>
      <c r="B33" s="2">
        <f t="shared" si="2"/>
        <v>920.82610276331764</v>
      </c>
      <c r="D33">
        <v>19</v>
      </c>
      <c r="E33" s="2">
        <f t="shared" si="3"/>
        <v>920.82610276331764</v>
      </c>
      <c r="G33">
        <v>19</v>
      </c>
      <c r="H33" s="2">
        <f t="shared" si="8"/>
        <v>920.82610276331764</v>
      </c>
      <c r="L33">
        <v>19</v>
      </c>
      <c r="M33" s="2">
        <f t="shared" si="11"/>
        <v>969.24461959641042</v>
      </c>
      <c r="N33" s="2">
        <f t="shared" si="9"/>
        <v>842.816990693393</v>
      </c>
      <c r="O33" s="2">
        <f t="shared" si="5"/>
        <v>37085.471680211842</v>
      </c>
      <c r="R33" s="2">
        <f t="shared" si="10"/>
        <v>842.816990693393</v>
      </c>
    </row>
    <row r="34" spans="1:18" x14ac:dyDescent="0.25">
      <c r="A34">
        <v>20</v>
      </c>
      <c r="B34" s="2">
        <f t="shared" si="2"/>
        <v>920.82610276331764</v>
      </c>
      <c r="D34">
        <v>20</v>
      </c>
      <c r="E34" s="2">
        <f t="shared" si="3"/>
        <v>920.82610276331764</v>
      </c>
      <c r="G34">
        <v>20</v>
      </c>
      <c r="H34" s="2">
        <f t="shared" si="8"/>
        <v>920.82610276331764</v>
      </c>
      <c r="L34">
        <v>20</v>
      </c>
      <c r="M34" s="2">
        <f t="shared" si="11"/>
        <v>969.24461959641042</v>
      </c>
      <c r="N34" s="2">
        <f t="shared" si="9"/>
        <v>845.62638066237105</v>
      </c>
      <c r="O34" s="2">
        <f t="shared" si="5"/>
        <v>36239.845299549474</v>
      </c>
      <c r="R34" s="2">
        <f t="shared" si="10"/>
        <v>845.62638066237105</v>
      </c>
    </row>
    <row r="35" spans="1:18" x14ac:dyDescent="0.25">
      <c r="A35">
        <v>21</v>
      </c>
      <c r="B35" s="2">
        <f t="shared" si="2"/>
        <v>920.82610276331764</v>
      </c>
      <c r="D35">
        <v>21</v>
      </c>
      <c r="E35" s="2">
        <f t="shared" si="3"/>
        <v>920.82610276331764</v>
      </c>
      <c r="G35">
        <v>21</v>
      </c>
      <c r="H35" s="2">
        <f t="shared" si="8"/>
        <v>920.82610276331764</v>
      </c>
      <c r="L35">
        <v>21</v>
      </c>
      <c r="M35" s="2">
        <f t="shared" si="11"/>
        <v>969.24461959641042</v>
      </c>
      <c r="N35" s="2">
        <f t="shared" si="9"/>
        <v>848.44513526457877</v>
      </c>
      <c r="O35" s="2">
        <f t="shared" si="5"/>
        <v>35391.400164284896</v>
      </c>
      <c r="R35" s="2">
        <f t="shared" si="10"/>
        <v>848.44513526457877</v>
      </c>
    </row>
    <row r="36" spans="1:18" x14ac:dyDescent="0.25">
      <c r="A36">
        <v>22</v>
      </c>
      <c r="B36" s="2">
        <f t="shared" si="2"/>
        <v>920.82610276331764</v>
      </c>
      <c r="D36">
        <v>22</v>
      </c>
      <c r="E36" s="2">
        <f t="shared" si="3"/>
        <v>920.82610276331764</v>
      </c>
      <c r="G36">
        <v>22</v>
      </c>
      <c r="H36" s="2">
        <f t="shared" si="8"/>
        <v>920.82610276331764</v>
      </c>
      <c r="L36">
        <v>22</v>
      </c>
      <c r="M36" s="2">
        <f t="shared" si="11"/>
        <v>969.24461959641042</v>
      </c>
      <c r="N36" s="2">
        <f t="shared" si="9"/>
        <v>851.27328571546082</v>
      </c>
      <c r="O36" s="2">
        <f t="shared" si="5"/>
        <v>34540.126878569434</v>
      </c>
      <c r="R36" s="2">
        <f t="shared" si="10"/>
        <v>851.27328571546082</v>
      </c>
    </row>
    <row r="37" spans="1:18" x14ac:dyDescent="0.25">
      <c r="A37">
        <v>23</v>
      </c>
      <c r="B37" s="2">
        <f t="shared" si="2"/>
        <v>920.82610276331764</v>
      </c>
      <c r="D37">
        <v>23</v>
      </c>
      <c r="E37" s="2">
        <f t="shared" si="3"/>
        <v>920.82610276331764</v>
      </c>
      <c r="G37">
        <v>23</v>
      </c>
      <c r="H37" s="2">
        <f t="shared" si="8"/>
        <v>920.82610276331764</v>
      </c>
      <c r="L37">
        <v>23</v>
      </c>
      <c r="M37" s="2">
        <f t="shared" si="11"/>
        <v>969.24461959641042</v>
      </c>
      <c r="N37" s="2">
        <f t="shared" si="9"/>
        <v>854.11086333451237</v>
      </c>
      <c r="O37" s="2">
        <f t="shared" si="5"/>
        <v>33686.01601523492</v>
      </c>
      <c r="R37" s="2">
        <f t="shared" si="10"/>
        <v>854.11086333451237</v>
      </c>
    </row>
    <row r="38" spans="1:18" x14ac:dyDescent="0.25">
      <c r="A38">
        <v>24</v>
      </c>
      <c r="B38" s="2">
        <f t="shared" si="2"/>
        <v>920.82610276331764</v>
      </c>
      <c r="D38">
        <v>24</v>
      </c>
      <c r="E38" s="2">
        <f t="shared" si="3"/>
        <v>920.82610276331764</v>
      </c>
      <c r="G38">
        <v>24</v>
      </c>
      <c r="H38" s="2">
        <f t="shared" si="8"/>
        <v>920.82610276331764</v>
      </c>
      <c r="L38">
        <v>24</v>
      </c>
      <c r="M38" s="2">
        <f t="shared" si="11"/>
        <v>969.24461959641042</v>
      </c>
      <c r="N38" s="2">
        <f t="shared" si="9"/>
        <v>856.95789954562736</v>
      </c>
      <c r="O38" s="2">
        <f t="shared" si="5"/>
        <v>32829.058115689295</v>
      </c>
      <c r="R38" s="2">
        <f t="shared" si="10"/>
        <v>856.95789954562736</v>
      </c>
    </row>
    <row r="39" spans="1:18" x14ac:dyDescent="0.25">
      <c r="A39">
        <v>25</v>
      </c>
      <c r="B39" s="2">
        <f t="shared" si="2"/>
        <v>920.82610276331764</v>
      </c>
      <c r="D39">
        <v>25</v>
      </c>
      <c r="E39" s="2">
        <f t="shared" si="3"/>
        <v>920.82610276331764</v>
      </c>
      <c r="G39">
        <v>25</v>
      </c>
      <c r="H39" s="2">
        <f t="shared" si="8"/>
        <v>920.82610276331764</v>
      </c>
      <c r="L39">
        <v>25</v>
      </c>
      <c r="M39" s="2">
        <f t="shared" si="11"/>
        <v>969.24461959641042</v>
      </c>
      <c r="N39" s="2">
        <f t="shared" si="9"/>
        <v>859.81442587744618</v>
      </c>
      <c r="O39" s="2">
        <f t="shared" si="5"/>
        <v>31969.24368981185</v>
      </c>
      <c r="R39" s="2">
        <f t="shared" si="10"/>
        <v>859.81442587744618</v>
      </c>
    </row>
    <row r="40" spans="1:18" x14ac:dyDescent="0.25">
      <c r="A40">
        <v>26</v>
      </c>
      <c r="B40" s="2">
        <f t="shared" si="2"/>
        <v>920.82610276331764</v>
      </c>
      <c r="D40">
        <v>26</v>
      </c>
      <c r="E40" s="2">
        <f t="shared" si="3"/>
        <v>920.82610276331764</v>
      </c>
      <c r="G40">
        <v>26</v>
      </c>
      <c r="H40" s="2">
        <f t="shared" si="8"/>
        <v>920.82610276331764</v>
      </c>
      <c r="L40">
        <v>26</v>
      </c>
      <c r="M40" s="2">
        <f t="shared" si="11"/>
        <v>969.24461959641042</v>
      </c>
      <c r="N40" s="2">
        <f t="shared" si="9"/>
        <v>862.68047396370434</v>
      </c>
      <c r="O40" s="2">
        <f t="shared" si="5"/>
        <v>31106.563215848146</v>
      </c>
      <c r="R40" s="2">
        <f t="shared" si="10"/>
        <v>862.68047396370434</v>
      </c>
    </row>
    <row r="41" spans="1:18" x14ac:dyDescent="0.25">
      <c r="A41">
        <v>27</v>
      </c>
      <c r="B41" s="2">
        <f t="shared" si="2"/>
        <v>920.82610276331764</v>
      </c>
      <c r="D41">
        <v>27</v>
      </c>
      <c r="E41" s="2">
        <f t="shared" si="3"/>
        <v>920.82610276331764</v>
      </c>
      <c r="G41">
        <v>27</v>
      </c>
      <c r="H41" s="2">
        <f t="shared" si="8"/>
        <v>920.82610276331764</v>
      </c>
      <c r="L41">
        <v>27</v>
      </c>
      <c r="M41" s="2">
        <f t="shared" si="11"/>
        <v>969.24461959641042</v>
      </c>
      <c r="N41" s="2">
        <f t="shared" si="9"/>
        <v>865.55607554358335</v>
      </c>
      <c r="O41" s="2">
        <f t="shared" si="5"/>
        <v>30241.007140304562</v>
      </c>
      <c r="R41" s="2">
        <f t="shared" si="10"/>
        <v>865.55607554358335</v>
      </c>
    </row>
    <row r="42" spans="1:18" x14ac:dyDescent="0.25">
      <c r="A42">
        <v>28</v>
      </c>
      <c r="B42" s="2">
        <f t="shared" si="2"/>
        <v>920.82610276331764</v>
      </c>
      <c r="D42">
        <v>28</v>
      </c>
      <c r="E42" s="2">
        <f t="shared" si="3"/>
        <v>920.82610276331764</v>
      </c>
      <c r="G42">
        <v>28</v>
      </c>
      <c r="H42" s="2">
        <f t="shared" si="8"/>
        <v>920.82610276331764</v>
      </c>
      <c r="L42">
        <v>28</v>
      </c>
      <c r="M42" s="2">
        <f t="shared" si="11"/>
        <v>969.24461959641042</v>
      </c>
      <c r="N42" s="2">
        <f t="shared" si="9"/>
        <v>868.44126246206201</v>
      </c>
      <c r="O42" s="2">
        <f t="shared" si="5"/>
        <v>29372.565877842499</v>
      </c>
      <c r="R42" s="2">
        <f t="shared" si="10"/>
        <v>868.44126246206201</v>
      </c>
    </row>
    <row r="43" spans="1:18" x14ac:dyDescent="0.25">
      <c r="A43">
        <v>29</v>
      </c>
      <c r="B43" s="2">
        <f t="shared" si="2"/>
        <v>920.82610276331764</v>
      </c>
      <c r="D43">
        <v>29</v>
      </c>
      <c r="E43" s="2">
        <f t="shared" si="3"/>
        <v>920.82610276331764</v>
      </c>
      <c r="G43">
        <v>29</v>
      </c>
      <c r="H43" s="2">
        <f t="shared" si="8"/>
        <v>920.82610276331764</v>
      </c>
      <c r="L43">
        <v>29</v>
      </c>
      <c r="M43" s="2">
        <f t="shared" si="11"/>
        <v>969.24461959641042</v>
      </c>
      <c r="N43" s="2">
        <f t="shared" si="9"/>
        <v>871.33606667026879</v>
      </c>
      <c r="O43" s="2">
        <f t="shared" si="5"/>
        <v>28501.22981117223</v>
      </c>
      <c r="R43" s="2">
        <f t="shared" si="10"/>
        <v>871.33606667026879</v>
      </c>
    </row>
    <row r="44" spans="1:18" x14ac:dyDescent="0.25">
      <c r="A44">
        <v>30</v>
      </c>
      <c r="B44" s="2">
        <f t="shared" si="2"/>
        <v>920.82610276331764</v>
      </c>
      <c r="D44">
        <v>30</v>
      </c>
      <c r="E44" s="2">
        <f t="shared" si="3"/>
        <v>920.82610276331764</v>
      </c>
      <c r="G44">
        <v>30</v>
      </c>
      <c r="H44" s="2">
        <f t="shared" si="8"/>
        <v>920.82610276331764</v>
      </c>
      <c r="L44">
        <v>30</v>
      </c>
      <c r="M44" s="2">
        <f t="shared" si="11"/>
        <v>969.24461959641042</v>
      </c>
      <c r="N44" s="2">
        <f t="shared" si="9"/>
        <v>874.24052022583635</v>
      </c>
      <c r="O44" s="2">
        <f t="shared" si="5"/>
        <v>27626.989290946392</v>
      </c>
      <c r="R44" s="2">
        <f t="shared" si="10"/>
        <v>874.24052022583635</v>
      </c>
    </row>
    <row r="45" spans="1:18" x14ac:dyDescent="0.25">
      <c r="A45">
        <v>31</v>
      </c>
      <c r="B45" s="2">
        <f t="shared" si="2"/>
        <v>920.82610276331764</v>
      </c>
      <c r="D45">
        <v>31</v>
      </c>
      <c r="E45" s="2">
        <f t="shared" si="3"/>
        <v>920.82610276331764</v>
      </c>
      <c r="G45">
        <v>31</v>
      </c>
      <c r="H45" s="2">
        <f t="shared" si="8"/>
        <v>920.82610276331764</v>
      </c>
      <c r="L45">
        <v>31</v>
      </c>
      <c r="M45" s="2">
        <f t="shared" si="11"/>
        <v>969.24461959641042</v>
      </c>
      <c r="N45" s="2">
        <f t="shared" si="9"/>
        <v>877.15465529325581</v>
      </c>
      <c r="O45" s="2">
        <f t="shared" si="5"/>
        <v>26749.834635653137</v>
      </c>
      <c r="R45" s="2">
        <f t="shared" si="10"/>
        <v>877.15465529325581</v>
      </c>
    </row>
    <row r="46" spans="1:18" x14ac:dyDescent="0.25">
      <c r="A46">
        <v>32</v>
      </c>
      <c r="B46" s="2">
        <f t="shared" si="2"/>
        <v>920.82610276331764</v>
      </c>
      <c r="D46">
        <v>32</v>
      </c>
      <c r="E46" s="2">
        <f t="shared" si="3"/>
        <v>920.82610276331764</v>
      </c>
      <c r="G46">
        <v>32</v>
      </c>
      <c r="H46" s="2">
        <f t="shared" si="8"/>
        <v>920.82610276331764</v>
      </c>
      <c r="L46">
        <v>32</v>
      </c>
      <c r="M46" s="2">
        <f t="shared" si="11"/>
        <v>969.24461959641042</v>
      </c>
      <c r="N46" s="2">
        <f t="shared" si="9"/>
        <v>880.07850414423331</v>
      </c>
      <c r="O46" s="2">
        <f t="shared" si="5"/>
        <v>25869.756131508904</v>
      </c>
      <c r="R46" s="2">
        <f t="shared" si="10"/>
        <v>880.07850414423331</v>
      </c>
    </row>
    <row r="47" spans="1:18" x14ac:dyDescent="0.25">
      <c r="A47">
        <v>33</v>
      </c>
      <c r="B47" s="2">
        <f t="shared" si="2"/>
        <v>920.82610276331764</v>
      </c>
      <c r="D47">
        <v>33</v>
      </c>
      <c r="E47" s="2">
        <f t="shared" si="3"/>
        <v>920.82610276331764</v>
      </c>
      <c r="G47">
        <v>33</v>
      </c>
      <c r="H47" s="2">
        <f t="shared" si="8"/>
        <v>920.82610276331764</v>
      </c>
      <c r="L47">
        <v>33</v>
      </c>
      <c r="M47" s="2">
        <f t="shared" si="11"/>
        <v>969.24461959641042</v>
      </c>
      <c r="N47" s="2">
        <f t="shared" si="9"/>
        <v>883.01209915804736</v>
      </c>
      <c r="O47" s="2">
        <f t="shared" si="5"/>
        <v>24986.744032350856</v>
      </c>
      <c r="R47" s="2">
        <f t="shared" si="10"/>
        <v>883.01209915804736</v>
      </c>
    </row>
    <row r="48" spans="1:18" x14ac:dyDescent="0.25">
      <c r="A48">
        <v>34</v>
      </c>
      <c r="B48" s="2">
        <f t="shared" si="2"/>
        <v>920.82610276331764</v>
      </c>
      <c r="D48">
        <v>34</v>
      </c>
      <c r="E48" s="2">
        <f t="shared" si="3"/>
        <v>920.82610276331764</v>
      </c>
      <c r="G48">
        <v>34</v>
      </c>
      <c r="H48" s="2">
        <f t="shared" si="8"/>
        <v>920.82610276331764</v>
      </c>
      <c r="L48">
        <v>34</v>
      </c>
      <c r="M48" s="2">
        <f t="shared" si="11"/>
        <v>969.24461959641042</v>
      </c>
      <c r="N48" s="2">
        <f t="shared" si="9"/>
        <v>885.95547282190762</v>
      </c>
      <c r="O48" s="2">
        <f t="shared" si="5"/>
        <v>24100.788559528948</v>
      </c>
      <c r="R48" s="2">
        <f t="shared" si="10"/>
        <v>885.95547282190762</v>
      </c>
    </row>
    <row r="49" spans="1:18" x14ac:dyDescent="0.25">
      <c r="A49">
        <v>35</v>
      </c>
      <c r="B49" s="2">
        <f t="shared" si="2"/>
        <v>920.82610276331764</v>
      </c>
      <c r="D49">
        <v>35</v>
      </c>
      <c r="E49" s="2">
        <f t="shared" si="3"/>
        <v>920.82610276331764</v>
      </c>
      <c r="G49">
        <v>35</v>
      </c>
      <c r="H49" s="2">
        <f t="shared" si="8"/>
        <v>920.82610276331764</v>
      </c>
      <c r="L49">
        <v>35</v>
      </c>
      <c r="M49" s="2">
        <f t="shared" si="11"/>
        <v>969.24461959641042</v>
      </c>
      <c r="N49" s="2">
        <f t="shared" si="9"/>
        <v>888.90865773131395</v>
      </c>
      <c r="O49" s="2">
        <f t="shared" si="5"/>
        <v>23211.879901797634</v>
      </c>
      <c r="R49" s="2">
        <f t="shared" si="10"/>
        <v>888.90865773131395</v>
      </c>
    </row>
    <row r="50" spans="1:18" x14ac:dyDescent="0.25">
      <c r="A50">
        <v>36</v>
      </c>
      <c r="B50" s="2">
        <f t="shared" si="2"/>
        <v>920.82610276331764</v>
      </c>
      <c r="D50">
        <v>36</v>
      </c>
      <c r="E50" s="2">
        <f t="shared" si="3"/>
        <v>920.82610276331764</v>
      </c>
      <c r="G50">
        <v>36</v>
      </c>
      <c r="H50" s="2">
        <f t="shared" si="8"/>
        <v>920.82610276331764</v>
      </c>
      <c r="L50">
        <v>36</v>
      </c>
      <c r="M50" s="2">
        <f t="shared" si="11"/>
        <v>969.24461959641042</v>
      </c>
      <c r="N50" s="2">
        <f t="shared" si="9"/>
        <v>891.87168659041834</v>
      </c>
      <c r="O50" s="2">
        <f t="shared" si="5"/>
        <v>22320.008215207217</v>
      </c>
      <c r="R50" s="2">
        <f t="shared" si="10"/>
        <v>891.87168659041834</v>
      </c>
    </row>
    <row r="51" spans="1:18" x14ac:dyDescent="0.25">
      <c r="A51">
        <v>37</v>
      </c>
      <c r="B51" s="2">
        <f t="shared" si="2"/>
        <v>920.82610276331764</v>
      </c>
      <c r="D51">
        <v>37</v>
      </c>
      <c r="E51" s="2">
        <f t="shared" si="3"/>
        <v>920.82610276331764</v>
      </c>
      <c r="G51">
        <v>37</v>
      </c>
      <c r="H51" s="2">
        <f t="shared" si="8"/>
        <v>920.82610276331764</v>
      </c>
      <c r="L51">
        <v>37</v>
      </c>
      <c r="M51" s="2">
        <f t="shared" si="11"/>
        <v>969.24461959641042</v>
      </c>
      <c r="N51" s="2">
        <f t="shared" si="9"/>
        <v>894.84459221238649</v>
      </c>
      <c r="O51" s="2">
        <f t="shared" si="5"/>
        <v>21425.163622994831</v>
      </c>
      <c r="R51" s="2">
        <f t="shared" si="10"/>
        <v>894.84459221238649</v>
      </c>
    </row>
    <row r="52" spans="1:18" x14ac:dyDescent="0.25">
      <c r="A52">
        <v>38</v>
      </c>
      <c r="B52" s="2">
        <f t="shared" si="2"/>
        <v>920.82610276331764</v>
      </c>
      <c r="D52">
        <v>38</v>
      </c>
      <c r="E52" s="2">
        <f t="shared" si="3"/>
        <v>920.82610276331764</v>
      </c>
      <c r="G52">
        <v>38</v>
      </c>
      <c r="H52" s="2">
        <f t="shared" si="8"/>
        <v>920.82610276331764</v>
      </c>
      <c r="L52">
        <v>38</v>
      </c>
      <c r="M52" s="2">
        <f t="shared" si="11"/>
        <v>969.24461959641042</v>
      </c>
      <c r="N52" s="2">
        <f t="shared" si="9"/>
        <v>897.82740751976098</v>
      </c>
      <c r="O52" s="2">
        <f t="shared" si="5"/>
        <v>20527.336215475068</v>
      </c>
      <c r="R52" s="2">
        <f t="shared" si="10"/>
        <v>897.82740751976098</v>
      </c>
    </row>
    <row r="53" spans="1:18" x14ac:dyDescent="0.25">
      <c r="A53">
        <v>39</v>
      </c>
      <c r="B53" s="2">
        <f t="shared" si="2"/>
        <v>920.82610276331764</v>
      </c>
      <c r="D53">
        <v>39</v>
      </c>
      <c r="E53" s="2">
        <f t="shared" si="3"/>
        <v>920.82610276331764</v>
      </c>
      <c r="G53">
        <v>39</v>
      </c>
      <c r="H53" s="2">
        <f t="shared" si="8"/>
        <v>920.82610276331764</v>
      </c>
      <c r="L53">
        <v>39</v>
      </c>
      <c r="M53" s="2">
        <f t="shared" si="11"/>
        <v>969.24461959641042</v>
      </c>
      <c r="N53" s="2">
        <f t="shared" si="9"/>
        <v>900.82016554482698</v>
      </c>
      <c r="O53" s="2">
        <f t="shared" si="5"/>
        <v>19626.51604993024</v>
      </c>
      <c r="R53" s="2">
        <f t="shared" si="10"/>
        <v>900.82016554482698</v>
      </c>
    </row>
    <row r="54" spans="1:18" x14ac:dyDescent="0.25">
      <c r="A54">
        <v>40</v>
      </c>
      <c r="B54" s="2">
        <f t="shared" si="2"/>
        <v>920.82610276331764</v>
      </c>
      <c r="D54">
        <v>40</v>
      </c>
      <c r="E54" s="2">
        <f t="shared" si="3"/>
        <v>920.82610276331764</v>
      </c>
      <c r="G54">
        <v>40</v>
      </c>
      <c r="H54" s="2">
        <f t="shared" si="8"/>
        <v>920.82610276331764</v>
      </c>
      <c r="L54">
        <v>40</v>
      </c>
      <c r="M54" s="2">
        <f t="shared" si="11"/>
        <v>969.24461959641042</v>
      </c>
      <c r="N54" s="2">
        <f t="shared" si="9"/>
        <v>903.82289942997625</v>
      </c>
      <c r="O54" s="2">
        <f t="shared" si="5"/>
        <v>18722.693150500265</v>
      </c>
      <c r="R54" s="2">
        <f t="shared" si="10"/>
        <v>903.82289942997625</v>
      </c>
    </row>
    <row r="55" spans="1:18" x14ac:dyDescent="0.25">
      <c r="A55">
        <v>41</v>
      </c>
      <c r="B55" s="2">
        <f t="shared" si="2"/>
        <v>920.82610276331764</v>
      </c>
      <c r="D55">
        <v>41</v>
      </c>
      <c r="E55" s="2">
        <f t="shared" si="3"/>
        <v>920.82610276331764</v>
      </c>
      <c r="G55">
        <v>41</v>
      </c>
      <c r="H55" s="2">
        <f t="shared" si="8"/>
        <v>920.82610276331764</v>
      </c>
      <c r="L55">
        <v>41</v>
      </c>
      <c r="M55" s="2">
        <f t="shared" si="11"/>
        <v>969.24461959641042</v>
      </c>
      <c r="N55" s="2">
        <f t="shared" si="9"/>
        <v>906.83564242807631</v>
      </c>
      <c r="O55" s="2">
        <f t="shared" si="5"/>
        <v>17815.857508072189</v>
      </c>
      <c r="R55" s="2">
        <f t="shared" si="10"/>
        <v>906.83564242807631</v>
      </c>
    </row>
    <row r="56" spans="1:18" x14ac:dyDescent="0.25">
      <c r="A56">
        <v>42</v>
      </c>
      <c r="B56" s="2">
        <f t="shared" si="2"/>
        <v>920.82610276331764</v>
      </c>
      <c r="D56">
        <v>42</v>
      </c>
      <c r="E56" s="2">
        <f t="shared" si="3"/>
        <v>920.82610276331764</v>
      </c>
      <c r="G56">
        <v>42</v>
      </c>
      <c r="H56" s="2">
        <f t="shared" si="8"/>
        <v>920.82610276331764</v>
      </c>
      <c r="L56">
        <v>42</v>
      </c>
      <c r="M56" s="2">
        <f t="shared" si="11"/>
        <v>969.24461959641042</v>
      </c>
      <c r="N56" s="2">
        <f t="shared" si="9"/>
        <v>909.85842790283652</v>
      </c>
      <c r="O56" s="2">
        <f t="shared" si="5"/>
        <v>16905.999080169353</v>
      </c>
      <c r="R56" s="2">
        <f t="shared" si="10"/>
        <v>909.85842790283652</v>
      </c>
    </row>
    <row r="57" spans="1:18" x14ac:dyDescent="0.25">
      <c r="A57">
        <v>43</v>
      </c>
      <c r="B57" s="2">
        <f t="shared" si="2"/>
        <v>920.82610276331764</v>
      </c>
      <c r="D57">
        <v>43</v>
      </c>
      <c r="E57" s="2">
        <f t="shared" si="3"/>
        <v>920.82610276331764</v>
      </c>
      <c r="G57">
        <v>43</v>
      </c>
      <c r="H57" s="2">
        <f t="shared" si="8"/>
        <v>920.82610276331764</v>
      </c>
      <c r="L57">
        <v>43</v>
      </c>
      <c r="M57" s="2">
        <f t="shared" si="11"/>
        <v>969.24461959641042</v>
      </c>
      <c r="N57" s="2">
        <f t="shared" si="9"/>
        <v>912.89128932917924</v>
      </c>
      <c r="O57" s="2">
        <f t="shared" si="5"/>
        <v>15993.107790840173</v>
      </c>
      <c r="R57" s="2">
        <f t="shared" si="10"/>
        <v>912.89128932917924</v>
      </c>
    </row>
    <row r="58" spans="1:18" x14ac:dyDescent="0.25">
      <c r="A58">
        <v>44</v>
      </c>
      <c r="B58" s="2">
        <f t="shared" si="2"/>
        <v>920.82610276331764</v>
      </c>
      <c r="D58">
        <v>44</v>
      </c>
      <c r="E58" s="2">
        <f t="shared" si="3"/>
        <v>920.82610276331764</v>
      </c>
      <c r="G58">
        <v>44</v>
      </c>
      <c r="H58" s="2">
        <f t="shared" si="8"/>
        <v>920.82610276331764</v>
      </c>
      <c r="L58">
        <v>44</v>
      </c>
      <c r="M58" s="2">
        <f t="shared" si="11"/>
        <v>969.24461959641042</v>
      </c>
      <c r="N58" s="2">
        <f t="shared" si="9"/>
        <v>915.9342602936099</v>
      </c>
      <c r="O58" s="2">
        <f t="shared" si="5"/>
        <v>15077.173530546563</v>
      </c>
      <c r="R58" s="2">
        <f t="shared" si="10"/>
        <v>915.9342602936099</v>
      </c>
    </row>
    <row r="59" spans="1:18" x14ac:dyDescent="0.25">
      <c r="A59">
        <v>45</v>
      </c>
      <c r="B59" s="2">
        <f t="shared" si="2"/>
        <v>920.82610276331764</v>
      </c>
      <c r="D59">
        <v>45</v>
      </c>
      <c r="E59" s="2">
        <f t="shared" si="3"/>
        <v>920.82610276331764</v>
      </c>
      <c r="G59">
        <v>45</v>
      </c>
      <c r="H59" s="2">
        <f t="shared" si="8"/>
        <v>920.82610276331764</v>
      </c>
      <c r="L59">
        <v>45</v>
      </c>
      <c r="M59" s="2">
        <f t="shared" si="11"/>
        <v>969.24461959641042</v>
      </c>
      <c r="N59" s="2">
        <f t="shared" si="9"/>
        <v>918.98737449458861</v>
      </c>
      <c r="O59" s="2">
        <f t="shared" si="5"/>
        <v>14158.186156051974</v>
      </c>
      <c r="R59" s="2">
        <f t="shared" si="10"/>
        <v>918.98737449458861</v>
      </c>
    </row>
    <row r="60" spans="1:18" x14ac:dyDescent="0.25">
      <c r="A60">
        <v>46</v>
      </c>
      <c r="B60" s="2">
        <f t="shared" si="2"/>
        <v>920.82610276331764</v>
      </c>
      <c r="D60">
        <v>46</v>
      </c>
      <c r="E60" s="2">
        <f t="shared" si="3"/>
        <v>920.82610276331764</v>
      </c>
      <c r="G60">
        <v>46</v>
      </c>
      <c r="H60" s="2">
        <f t="shared" si="8"/>
        <v>920.82610276331764</v>
      </c>
      <c r="L60">
        <v>46</v>
      </c>
      <c r="M60" s="2">
        <f t="shared" si="11"/>
        <v>969.24461959641042</v>
      </c>
      <c r="N60" s="2">
        <f t="shared" si="9"/>
        <v>922.05066574290379</v>
      </c>
      <c r="O60" s="2">
        <f t="shared" si="5"/>
        <v>13236.135490309071</v>
      </c>
      <c r="R60" s="2">
        <f t="shared" si="10"/>
        <v>922.05066574290379</v>
      </c>
    </row>
    <row r="61" spans="1:18" x14ac:dyDescent="0.25">
      <c r="A61">
        <v>47</v>
      </c>
      <c r="B61" s="2">
        <f t="shared" si="2"/>
        <v>920.82610276331764</v>
      </c>
      <c r="D61">
        <v>47</v>
      </c>
      <c r="E61" s="2">
        <f t="shared" si="3"/>
        <v>920.82610276331764</v>
      </c>
      <c r="G61">
        <v>47</v>
      </c>
      <c r="H61" s="2">
        <f t="shared" si="8"/>
        <v>920.82610276331764</v>
      </c>
      <c r="L61">
        <v>47</v>
      </c>
      <c r="M61" s="2">
        <f t="shared" si="11"/>
        <v>969.24461959641042</v>
      </c>
      <c r="N61" s="2">
        <f t="shared" si="9"/>
        <v>925.12416796204695</v>
      </c>
      <c r="O61" s="2">
        <f t="shared" si="5"/>
        <v>12311.011322347023</v>
      </c>
      <c r="R61" s="2">
        <f t="shared" si="10"/>
        <v>925.12416796204695</v>
      </c>
    </row>
    <row r="62" spans="1:18" x14ac:dyDescent="0.25">
      <c r="A62">
        <v>48</v>
      </c>
      <c r="B62" s="2">
        <f t="shared" si="2"/>
        <v>920.82610276331764</v>
      </c>
      <c r="D62">
        <v>48</v>
      </c>
      <c r="E62" s="2">
        <f t="shared" si="3"/>
        <v>920.82610276331764</v>
      </c>
      <c r="G62">
        <v>48</v>
      </c>
      <c r="H62" s="2">
        <f t="shared" si="8"/>
        <v>920.82610276331764</v>
      </c>
      <c r="L62">
        <v>48</v>
      </c>
      <c r="M62" s="2">
        <f t="shared" si="11"/>
        <v>969.24461959641042</v>
      </c>
      <c r="N62" s="2">
        <f t="shared" si="9"/>
        <v>928.20791518858698</v>
      </c>
      <c r="O62" s="2">
        <f t="shared" si="5"/>
        <v>11382.803407158437</v>
      </c>
      <c r="R62" s="2">
        <f t="shared" si="10"/>
        <v>928.20791518858698</v>
      </c>
    </row>
    <row r="63" spans="1:18" x14ac:dyDescent="0.25">
      <c r="A63">
        <v>49</v>
      </c>
      <c r="B63" s="2">
        <f t="shared" si="2"/>
        <v>920.82610276331764</v>
      </c>
      <c r="D63">
        <v>49</v>
      </c>
      <c r="E63" s="2">
        <f t="shared" si="3"/>
        <v>920.82610276331764</v>
      </c>
      <c r="G63">
        <v>49</v>
      </c>
      <c r="H63" s="2">
        <f t="shared" si="8"/>
        <v>920.82610276331764</v>
      </c>
      <c r="L63">
        <v>49</v>
      </c>
      <c r="M63" s="2">
        <f t="shared" si="11"/>
        <v>969.24461959641042</v>
      </c>
      <c r="N63" s="2">
        <f t="shared" si="9"/>
        <v>931.30194157254903</v>
      </c>
      <c r="O63" s="2">
        <f t="shared" si="5"/>
        <v>10451.501465585889</v>
      </c>
      <c r="R63" s="2">
        <f t="shared" si="10"/>
        <v>931.30194157254903</v>
      </c>
    </row>
    <row r="64" spans="1:18" x14ac:dyDescent="0.25">
      <c r="A64">
        <v>50</v>
      </c>
      <c r="B64" s="2">
        <f t="shared" si="2"/>
        <v>920.82610276331764</v>
      </c>
      <c r="D64">
        <v>50</v>
      </c>
      <c r="E64" s="2">
        <f t="shared" si="3"/>
        <v>920.82610276331764</v>
      </c>
      <c r="G64">
        <v>50</v>
      </c>
      <c r="H64" s="2">
        <f t="shared" si="8"/>
        <v>920.82610276331764</v>
      </c>
      <c r="L64">
        <v>50</v>
      </c>
      <c r="M64" s="2">
        <f t="shared" si="11"/>
        <v>969.24461959641042</v>
      </c>
      <c r="N64" s="2">
        <f t="shared" si="9"/>
        <v>934.40628137779095</v>
      </c>
      <c r="O64" s="2">
        <f t="shared" si="5"/>
        <v>9517.0951842080976</v>
      </c>
      <c r="R64" s="2">
        <f t="shared" si="10"/>
        <v>934.40628137779095</v>
      </c>
    </row>
    <row r="65" spans="1:18" x14ac:dyDescent="0.25">
      <c r="A65">
        <v>51</v>
      </c>
      <c r="B65" s="2">
        <f t="shared" si="2"/>
        <v>920.82610276331764</v>
      </c>
      <c r="D65">
        <v>51</v>
      </c>
      <c r="E65" s="2">
        <f t="shared" si="3"/>
        <v>920.82610276331764</v>
      </c>
      <c r="G65">
        <v>51</v>
      </c>
      <c r="H65" s="2">
        <f t="shared" si="8"/>
        <v>920.82610276331764</v>
      </c>
      <c r="L65">
        <v>51</v>
      </c>
      <c r="M65" s="2">
        <f t="shared" si="11"/>
        <v>969.24461959641042</v>
      </c>
      <c r="N65" s="2">
        <f t="shared" si="9"/>
        <v>937.52096898238358</v>
      </c>
      <c r="O65" s="2">
        <f t="shared" si="5"/>
        <v>8579.5742152257135</v>
      </c>
      <c r="R65" s="2">
        <f t="shared" si="10"/>
        <v>937.52096898238358</v>
      </c>
    </row>
    <row r="66" spans="1:18" x14ac:dyDescent="0.25">
      <c r="A66">
        <v>52</v>
      </c>
      <c r="B66" s="2">
        <f t="shared" si="2"/>
        <v>920.82610276331764</v>
      </c>
      <c r="D66">
        <v>52</v>
      </c>
      <c r="E66" s="2">
        <f t="shared" si="3"/>
        <v>920.82610276331764</v>
      </c>
      <c r="G66">
        <v>52</v>
      </c>
      <c r="H66" s="2">
        <f t="shared" si="8"/>
        <v>920.82610276331764</v>
      </c>
      <c r="L66">
        <v>52</v>
      </c>
      <c r="M66" s="2">
        <f t="shared" si="11"/>
        <v>969.24461959641042</v>
      </c>
      <c r="N66" s="2">
        <f t="shared" si="9"/>
        <v>940.64603887899148</v>
      </c>
      <c r="O66" s="2">
        <f t="shared" si="5"/>
        <v>7638.9281763467225</v>
      </c>
      <c r="R66" s="2">
        <f t="shared" si="10"/>
        <v>940.64603887899148</v>
      </c>
    </row>
    <row r="67" spans="1:18" x14ac:dyDescent="0.25">
      <c r="A67">
        <v>53</v>
      </c>
      <c r="B67" s="2">
        <f t="shared" si="2"/>
        <v>920.82610276331764</v>
      </c>
      <c r="D67">
        <v>53</v>
      </c>
      <c r="E67" s="2">
        <f t="shared" si="3"/>
        <v>920.82610276331764</v>
      </c>
      <c r="G67">
        <v>53</v>
      </c>
      <c r="H67" s="2">
        <f t="shared" si="8"/>
        <v>920.82610276331764</v>
      </c>
      <c r="L67">
        <v>53</v>
      </c>
      <c r="M67" s="2">
        <f t="shared" si="11"/>
        <v>969.24461959641042</v>
      </c>
      <c r="N67" s="2">
        <f t="shared" si="9"/>
        <v>943.78152567525478</v>
      </c>
      <c r="O67" s="2">
        <f t="shared" si="5"/>
        <v>6695.1466506714678</v>
      </c>
      <c r="R67" s="2">
        <f t="shared" si="10"/>
        <v>943.78152567525478</v>
      </c>
    </row>
    <row r="68" spans="1:18" x14ac:dyDescent="0.25">
      <c r="A68">
        <v>54</v>
      </c>
      <c r="B68" s="2">
        <f t="shared" si="2"/>
        <v>920.82610276331764</v>
      </c>
      <c r="D68">
        <v>54</v>
      </c>
      <c r="E68" s="2">
        <f t="shared" si="3"/>
        <v>920.82610276331764</v>
      </c>
      <c r="G68">
        <v>54</v>
      </c>
      <c r="H68" s="2">
        <f t="shared" si="8"/>
        <v>920.82610276331764</v>
      </c>
      <c r="L68">
        <v>54</v>
      </c>
      <c r="M68" s="2">
        <f t="shared" si="11"/>
        <v>969.24461959641042</v>
      </c>
      <c r="N68" s="2">
        <f t="shared" si="9"/>
        <v>946.92746409417236</v>
      </c>
      <c r="O68" s="2">
        <f t="shared" si="5"/>
        <v>5748.2191865772957</v>
      </c>
      <c r="R68" s="2">
        <f t="shared" si="10"/>
        <v>946.92746409417236</v>
      </c>
    </row>
    <row r="69" spans="1:18" x14ac:dyDescent="0.25">
      <c r="A69">
        <v>55</v>
      </c>
      <c r="B69" s="2">
        <f t="shared" si="2"/>
        <v>920.82610276331764</v>
      </c>
      <c r="D69">
        <v>55</v>
      </c>
      <c r="E69" s="2">
        <f t="shared" si="3"/>
        <v>920.82610276331764</v>
      </c>
      <c r="G69">
        <v>55</v>
      </c>
      <c r="H69" s="2">
        <f t="shared" si="8"/>
        <v>920.82610276331764</v>
      </c>
      <c r="L69">
        <v>55</v>
      </c>
      <c r="M69" s="2">
        <f t="shared" si="11"/>
        <v>969.24461959641042</v>
      </c>
      <c r="N69" s="2">
        <f t="shared" si="9"/>
        <v>950.08388897448606</v>
      </c>
      <c r="O69" s="2">
        <f t="shared" si="5"/>
        <v>4798.1352976028093</v>
      </c>
      <c r="R69" s="2">
        <f t="shared" si="10"/>
        <v>950.08388897448606</v>
      </c>
    </row>
    <row r="70" spans="1:18" x14ac:dyDescent="0.25">
      <c r="A70">
        <v>56</v>
      </c>
      <c r="B70" s="2">
        <f t="shared" si="2"/>
        <v>920.82610276331764</v>
      </c>
      <c r="D70">
        <v>56</v>
      </c>
      <c r="E70" s="2">
        <f t="shared" si="3"/>
        <v>920.82610276331764</v>
      </c>
      <c r="G70">
        <v>56</v>
      </c>
      <c r="H70" s="2">
        <f t="shared" si="8"/>
        <v>920.82610276331764</v>
      </c>
      <c r="L70">
        <v>56</v>
      </c>
      <c r="M70" s="2">
        <f t="shared" si="11"/>
        <v>969.24461959641042</v>
      </c>
      <c r="N70" s="2">
        <f t="shared" si="9"/>
        <v>953.25083527106779</v>
      </c>
      <c r="O70" s="2">
        <f t="shared" si="5"/>
        <v>3844.8844623317414</v>
      </c>
      <c r="R70" s="2">
        <f t="shared" si="10"/>
        <v>953.25083527106779</v>
      </c>
    </row>
    <row r="71" spans="1:18" x14ac:dyDescent="0.25">
      <c r="A71">
        <v>57</v>
      </c>
      <c r="B71" s="2">
        <f t="shared" si="2"/>
        <v>920.82610276331764</v>
      </c>
      <c r="D71">
        <v>57</v>
      </c>
      <c r="E71" s="2">
        <f t="shared" si="3"/>
        <v>920.82610276331764</v>
      </c>
      <c r="G71">
        <v>57</v>
      </c>
      <c r="H71" s="2">
        <f t="shared" si="8"/>
        <v>920.82610276331764</v>
      </c>
      <c r="L71">
        <v>57</v>
      </c>
      <c r="M71" s="2">
        <f t="shared" si="11"/>
        <v>969.24461959641042</v>
      </c>
      <c r="N71" s="2">
        <f t="shared" si="9"/>
        <v>956.42833805530472</v>
      </c>
      <c r="O71" s="2">
        <f t="shared" si="5"/>
        <v>2888.4561242764366</v>
      </c>
      <c r="R71" s="2">
        <f t="shared" si="10"/>
        <v>956.42833805530472</v>
      </c>
    </row>
    <row r="72" spans="1:18" x14ac:dyDescent="0.25">
      <c r="A72">
        <v>58</v>
      </c>
      <c r="B72" s="2">
        <f t="shared" si="2"/>
        <v>920.82610276331764</v>
      </c>
      <c r="D72">
        <v>58</v>
      </c>
      <c r="E72" s="2">
        <f t="shared" si="3"/>
        <v>920.82610276331764</v>
      </c>
      <c r="G72">
        <v>58</v>
      </c>
      <c r="H72" s="2">
        <f t="shared" si="8"/>
        <v>920.82610276331764</v>
      </c>
      <c r="L72">
        <v>58</v>
      </c>
      <c r="M72" s="2">
        <f t="shared" si="11"/>
        <v>969.24461959641042</v>
      </c>
      <c r="N72" s="2">
        <f t="shared" si="9"/>
        <v>959.61643251548901</v>
      </c>
      <c r="O72" s="2">
        <f t="shared" si="5"/>
        <v>1928.8396917609475</v>
      </c>
      <c r="R72" s="2">
        <f t="shared" si="10"/>
        <v>959.61643251548901</v>
      </c>
    </row>
    <row r="73" spans="1:18" x14ac:dyDescent="0.25">
      <c r="A73">
        <v>59</v>
      </c>
      <c r="B73" s="2">
        <f t="shared" si="2"/>
        <v>920.82610276331764</v>
      </c>
      <c r="D73">
        <v>59</v>
      </c>
      <c r="E73" s="2">
        <f t="shared" si="3"/>
        <v>920.82610276331764</v>
      </c>
      <c r="G73">
        <v>59</v>
      </c>
      <c r="H73" s="2">
        <f t="shared" si="8"/>
        <v>920.82610276331764</v>
      </c>
      <c r="L73">
        <v>59</v>
      </c>
      <c r="M73" s="2">
        <f t="shared" si="11"/>
        <v>969.24461959641042</v>
      </c>
      <c r="N73" s="2">
        <f t="shared" si="9"/>
        <v>962.81515395720726</v>
      </c>
      <c r="O73" s="2">
        <f t="shared" si="5"/>
        <v>966.02453780374026</v>
      </c>
      <c r="R73" s="2">
        <f t="shared" si="10"/>
        <v>962.81515395720726</v>
      </c>
    </row>
    <row r="74" spans="1:18" x14ac:dyDescent="0.25">
      <c r="A74">
        <v>60</v>
      </c>
      <c r="B74" s="2">
        <f t="shared" si="2"/>
        <v>920.82610276331764</v>
      </c>
      <c r="D74">
        <v>60</v>
      </c>
      <c r="E74" s="2">
        <f t="shared" si="3"/>
        <v>920.82610276331764</v>
      </c>
      <c r="G74">
        <v>60</v>
      </c>
      <c r="H74" s="2">
        <f t="shared" si="8"/>
        <v>920.82610276331764</v>
      </c>
      <c r="L74">
        <v>60</v>
      </c>
      <c r="M74" s="2">
        <f t="shared" si="11"/>
        <v>969.24461959641042</v>
      </c>
      <c r="N74" s="2">
        <f t="shared" si="9"/>
        <v>966.02453780373139</v>
      </c>
      <c r="O74" s="2">
        <f t="shared" si="5"/>
        <v>8.8675733422860503E-12</v>
      </c>
      <c r="R74" s="2">
        <f t="shared" si="10"/>
        <v>966.02453780373139</v>
      </c>
    </row>
  </sheetData>
  <mergeCells count="4">
    <mergeCell ref="G10:I11"/>
    <mergeCell ref="L10:N11"/>
    <mergeCell ref="D10:E11"/>
    <mergeCell ref="A10:B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8"/>
  <sheetViews>
    <sheetView zoomScale="85" zoomScaleNormal="85" workbookViewId="0"/>
  </sheetViews>
  <sheetFormatPr defaultRowHeight="15" x14ac:dyDescent="0.25"/>
  <cols>
    <col min="7" max="7" width="10.28515625" bestFit="1" customWidth="1"/>
    <col min="8" max="8" width="11.85546875" bestFit="1" customWidth="1"/>
  </cols>
  <sheetData>
    <row r="1" spans="1:15" x14ac:dyDescent="0.25">
      <c r="A1" s="4" t="s">
        <v>12</v>
      </c>
    </row>
    <row r="2" spans="1:15" x14ac:dyDescent="0.25">
      <c r="A2" t="s">
        <v>22</v>
      </c>
    </row>
    <row r="4" spans="1:15" x14ac:dyDescent="0.25">
      <c r="A4" t="s">
        <v>0</v>
      </c>
      <c r="B4">
        <v>12000</v>
      </c>
    </row>
    <row r="5" spans="1:15" x14ac:dyDescent="0.25">
      <c r="A5" t="s">
        <v>1</v>
      </c>
      <c r="B5">
        <v>36</v>
      </c>
    </row>
    <row r="6" spans="1:15" x14ac:dyDescent="0.25">
      <c r="A6" t="s">
        <v>14</v>
      </c>
      <c r="B6" s="1">
        <v>0.05</v>
      </c>
    </row>
    <row r="7" spans="1:15" x14ac:dyDescent="0.25">
      <c r="B7" s="1"/>
    </row>
    <row r="8" spans="1:15" x14ac:dyDescent="0.25">
      <c r="A8" t="s">
        <v>15</v>
      </c>
      <c r="B8" s="5">
        <f>PMT(B6/12,B5,-B4)</f>
        <v>359.65076525598573</v>
      </c>
    </row>
    <row r="9" spans="1:15" x14ac:dyDescent="0.25">
      <c r="A9" t="s">
        <v>16</v>
      </c>
      <c r="B9">
        <f>CUMIPMT(B6/12,B5,B4,1,B5,0)</f>
        <v>-947.42754921548658</v>
      </c>
    </row>
    <row r="11" spans="1:15" x14ac:dyDescent="0.25">
      <c r="C11" t="s">
        <v>17</v>
      </c>
      <c r="J11" t="s">
        <v>18</v>
      </c>
    </row>
    <row r="12" spans="1:15" x14ac:dyDescent="0.25">
      <c r="C12" t="s">
        <v>1</v>
      </c>
      <c r="D12" t="s">
        <v>19</v>
      </c>
      <c r="E12" t="s">
        <v>8</v>
      </c>
      <c r="F12" t="s">
        <v>20</v>
      </c>
      <c r="G12" t="s">
        <v>21</v>
      </c>
      <c r="J12" t="s">
        <v>1</v>
      </c>
      <c r="K12" t="s">
        <v>19</v>
      </c>
      <c r="L12" t="s">
        <v>8</v>
      </c>
      <c r="M12" t="s">
        <v>20</v>
      </c>
      <c r="N12" t="s">
        <v>21</v>
      </c>
    </row>
    <row r="13" spans="1:15" x14ac:dyDescent="0.25">
      <c r="C13">
        <v>1</v>
      </c>
      <c r="D13" s="5">
        <f>PMT($B$6/12,$B$5,-$B$4)</f>
        <v>359.65076525598573</v>
      </c>
      <c r="E13" s="5">
        <f>PPMT($B$6/12,$C13,$B$5,-$B$4)</f>
        <v>309.65076525598573</v>
      </c>
      <c r="F13" s="5">
        <f>IPMT($B$6/12,$C13,$B$5,-$B$4)</f>
        <v>50</v>
      </c>
      <c r="G13" s="5">
        <f>$B$4-E13</f>
        <v>11690.349234744015</v>
      </c>
      <c r="H13" s="5">
        <f>G48/B4</f>
        <v>-3.8843002888218812E-16</v>
      </c>
      <c r="J13">
        <v>1</v>
      </c>
      <c r="K13" s="5">
        <f>PMT($B$6/12,$B$5,-$B$4)</f>
        <v>359.65076525598573</v>
      </c>
      <c r="L13" s="5">
        <f>PPMT($B$6/12,$C13,$B$5,-$B$4)</f>
        <v>309.65076525598573</v>
      </c>
      <c r="M13" s="5">
        <f>IPMT($B$6/12,$C13,$B$5,-$B$4)</f>
        <v>50</v>
      </c>
      <c r="N13" s="5">
        <f>$B$4-L13</f>
        <v>11690.349234744015</v>
      </c>
      <c r="O13" s="6">
        <f>N48/B4</f>
        <v>0.13118724987585353</v>
      </c>
    </row>
    <row r="14" spans="1:15" x14ac:dyDescent="0.25">
      <c r="C14">
        <v>2</v>
      </c>
      <c r="D14" s="5">
        <f>PMT($B$6/12,$B$5-C13,-G13)</f>
        <v>359.65076525598573</v>
      </c>
      <c r="E14" s="5">
        <f t="shared" ref="E14:E48" si="0">PPMT($B$6/12,$C14,$B$5,-$B$4)</f>
        <v>310.94097677788562</v>
      </c>
      <c r="F14" s="5">
        <f t="shared" ref="F14:F48" si="1">IPMT($B$6/12,$C14,$B$5,-$B$4)</f>
        <v>48.709788478100066</v>
      </c>
      <c r="G14" s="5">
        <f>G13-E14</f>
        <v>11379.40825796613</v>
      </c>
      <c r="J14">
        <v>2</v>
      </c>
      <c r="K14" s="5">
        <f>PMT($B$6/12,$B$5-J13,-N13)</f>
        <v>359.65076525598573</v>
      </c>
      <c r="L14" s="5">
        <f t="shared" ref="L14:L48" si="2">PPMT($B$6/12,$C14,$B$5,-$B$4)</f>
        <v>310.94097677788562</v>
      </c>
      <c r="M14" s="5">
        <f t="shared" ref="M14:M48" si="3">IPMT($B$6/12,$C14,$B$5,-$B$4)</f>
        <v>48.709788478100066</v>
      </c>
      <c r="N14" s="5">
        <f>N13-L14</f>
        <v>11379.40825796613</v>
      </c>
    </row>
    <row r="15" spans="1:15" x14ac:dyDescent="0.25">
      <c r="C15">
        <v>3</v>
      </c>
      <c r="D15" s="5">
        <f t="shared" ref="D15:D48" si="4">PMT($B$6/12,$B$5-C14,-G14)</f>
        <v>359.65076525598573</v>
      </c>
      <c r="E15" s="5">
        <f t="shared" si="0"/>
        <v>312.23656418112682</v>
      </c>
      <c r="F15" s="5">
        <f t="shared" si="1"/>
        <v>47.414201074858873</v>
      </c>
      <c r="G15" s="5">
        <f t="shared" ref="G15:G48" si="5">G14-E15</f>
        <v>11067.171693785003</v>
      </c>
      <c r="J15">
        <v>3</v>
      </c>
      <c r="K15" s="5">
        <f t="shared" ref="K15:K48" si="6">PMT($B$6/12,$B$5-J14,-N14)</f>
        <v>359.65076525598573</v>
      </c>
      <c r="L15" s="5"/>
      <c r="M15" s="5"/>
      <c r="N15" s="5">
        <f t="shared" ref="N15:N48" si="7">N14-L15</f>
        <v>11379.40825796613</v>
      </c>
    </row>
    <row r="16" spans="1:15" x14ac:dyDescent="0.25">
      <c r="C16">
        <v>4</v>
      </c>
      <c r="D16" s="5">
        <f t="shared" si="4"/>
        <v>359.65076525598579</v>
      </c>
      <c r="E16" s="5">
        <f t="shared" si="0"/>
        <v>313.53754986521488</v>
      </c>
      <c r="F16" s="5">
        <f t="shared" si="1"/>
        <v>46.11321539077084</v>
      </c>
      <c r="G16" s="5">
        <f t="shared" si="5"/>
        <v>10753.634143919788</v>
      </c>
      <c r="J16">
        <v>4</v>
      </c>
      <c r="K16" s="5">
        <f t="shared" si="6"/>
        <v>369.79754189917315</v>
      </c>
      <c r="L16" s="5"/>
      <c r="M16" s="5"/>
      <c r="N16" s="5">
        <f t="shared" si="7"/>
        <v>11379.40825796613</v>
      </c>
    </row>
    <row r="17" spans="3:16" x14ac:dyDescent="0.25">
      <c r="C17">
        <v>5</v>
      </c>
      <c r="D17" s="5">
        <f t="shared" si="4"/>
        <v>359.65076525598573</v>
      </c>
      <c r="E17" s="5">
        <f t="shared" si="0"/>
        <v>314.84395632298663</v>
      </c>
      <c r="F17" s="5">
        <f t="shared" si="1"/>
        <v>44.806808932999118</v>
      </c>
      <c r="G17" s="5">
        <f t="shared" si="5"/>
        <v>10438.790187596802</v>
      </c>
      <c r="J17">
        <v>5</v>
      </c>
      <c r="K17" s="5">
        <f t="shared" si="6"/>
        <v>380.57951696746221</v>
      </c>
      <c r="L17" s="5"/>
      <c r="M17" s="5"/>
      <c r="N17" s="5">
        <f t="shared" si="7"/>
        <v>11379.40825796613</v>
      </c>
    </row>
    <row r="18" spans="3:16" x14ac:dyDescent="0.25">
      <c r="C18">
        <v>6</v>
      </c>
      <c r="D18" s="5">
        <f t="shared" si="4"/>
        <v>359.65076525598568</v>
      </c>
      <c r="E18" s="5">
        <f t="shared" si="0"/>
        <v>316.155806140999</v>
      </c>
      <c r="F18" s="5">
        <f t="shared" si="1"/>
        <v>43.494959114986685</v>
      </c>
      <c r="G18" s="5">
        <f t="shared" si="5"/>
        <v>10122.634381455802</v>
      </c>
      <c r="J18">
        <v>6</v>
      </c>
      <c r="K18" s="5">
        <f t="shared" si="6"/>
        <v>392.05816139504145</v>
      </c>
      <c r="L18" s="5"/>
      <c r="M18" s="5"/>
      <c r="N18" s="5">
        <f t="shared" si="7"/>
        <v>11379.40825796613</v>
      </c>
    </row>
    <row r="19" spans="3:16" x14ac:dyDescent="0.25">
      <c r="C19">
        <v>7</v>
      </c>
      <c r="D19" s="5">
        <f t="shared" si="4"/>
        <v>359.65076525598573</v>
      </c>
      <c r="E19" s="5">
        <f t="shared" si="0"/>
        <v>317.47312199991984</v>
      </c>
      <c r="F19" s="5">
        <f t="shared" si="1"/>
        <v>42.177643256065842</v>
      </c>
      <c r="G19" s="5">
        <f t="shared" si="5"/>
        <v>9805.1612594558828</v>
      </c>
      <c r="J19">
        <v>7</v>
      </c>
      <c r="K19" s="5">
        <f t="shared" si="6"/>
        <v>404.3031422368943</v>
      </c>
      <c r="L19" s="5"/>
      <c r="M19" s="5"/>
      <c r="N19" s="5">
        <f t="shared" si="7"/>
        <v>11379.40825796613</v>
      </c>
    </row>
    <row r="20" spans="3:16" x14ac:dyDescent="0.25">
      <c r="C20">
        <v>8</v>
      </c>
      <c r="D20" s="5">
        <f t="shared" si="4"/>
        <v>359.65076525598573</v>
      </c>
      <c r="E20" s="5">
        <f t="shared" si="0"/>
        <v>318.79592667491954</v>
      </c>
      <c r="F20" s="5">
        <f t="shared" si="1"/>
        <v>40.854838581066176</v>
      </c>
      <c r="G20" s="5">
        <f t="shared" si="5"/>
        <v>9486.3653327809625</v>
      </c>
      <c r="J20">
        <v>8</v>
      </c>
      <c r="K20" s="5">
        <f t="shared" si="6"/>
        <v>417.39373579307284</v>
      </c>
      <c r="L20" s="5">
        <f t="shared" si="2"/>
        <v>318.79592667491954</v>
      </c>
      <c r="M20" s="5">
        <f t="shared" si="3"/>
        <v>40.854838581066176</v>
      </c>
      <c r="N20" s="5">
        <f t="shared" si="7"/>
        <v>11060.61233129121</v>
      </c>
      <c r="P20" t="s">
        <v>23</v>
      </c>
    </row>
    <row r="21" spans="3:16" x14ac:dyDescent="0.25">
      <c r="C21">
        <v>9</v>
      </c>
      <c r="D21" s="5">
        <f t="shared" si="4"/>
        <v>359.65076525598568</v>
      </c>
      <c r="E21" s="5">
        <f t="shared" si="0"/>
        <v>320.12424303606508</v>
      </c>
      <c r="F21" s="5">
        <f t="shared" si="1"/>
        <v>39.526522219920686</v>
      </c>
      <c r="G21" s="5">
        <f t="shared" si="5"/>
        <v>9166.2410897448972</v>
      </c>
      <c r="J21">
        <v>9</v>
      </c>
      <c r="K21" s="5">
        <f t="shared" si="6"/>
        <v>419.33422861151001</v>
      </c>
      <c r="L21" s="5">
        <f t="shared" si="2"/>
        <v>320.12424303606508</v>
      </c>
      <c r="M21" s="5">
        <f t="shared" si="3"/>
        <v>39.526522219920686</v>
      </c>
      <c r="N21" s="5">
        <f t="shared" si="7"/>
        <v>10740.488088255144</v>
      </c>
      <c r="P21" t="s">
        <v>24</v>
      </c>
    </row>
    <row r="22" spans="3:16" x14ac:dyDescent="0.25">
      <c r="C22">
        <v>10</v>
      </c>
      <c r="D22" s="5">
        <f t="shared" si="4"/>
        <v>359.65076525598568</v>
      </c>
      <c r="E22" s="5">
        <f t="shared" si="0"/>
        <v>321.45809404871528</v>
      </c>
      <c r="F22" s="5">
        <f t="shared" si="1"/>
        <v>38.192671207270415</v>
      </c>
      <c r="G22" s="5">
        <f t="shared" si="5"/>
        <v>8844.7829956961814</v>
      </c>
      <c r="J22">
        <v>10</v>
      </c>
      <c r="K22" s="5">
        <f t="shared" si="6"/>
        <v>421.41862976803571</v>
      </c>
      <c r="L22" s="5">
        <f t="shared" si="2"/>
        <v>321.45809404871528</v>
      </c>
      <c r="M22" s="5">
        <f t="shared" si="3"/>
        <v>38.192671207270415</v>
      </c>
      <c r="N22" s="5">
        <f t="shared" si="7"/>
        <v>10419.029994206428</v>
      </c>
    </row>
    <row r="23" spans="3:16" x14ac:dyDescent="0.25">
      <c r="C23">
        <v>11</v>
      </c>
      <c r="D23" s="5">
        <f t="shared" si="4"/>
        <v>359.65076525598573</v>
      </c>
      <c r="E23" s="5">
        <f t="shared" si="0"/>
        <v>322.79750277391832</v>
      </c>
      <c r="F23" s="5">
        <f t="shared" si="1"/>
        <v>36.853262482067422</v>
      </c>
      <c r="G23" s="5">
        <f t="shared" si="5"/>
        <v>8521.9854929222638</v>
      </c>
      <c r="J23">
        <v>11</v>
      </c>
      <c r="K23" s="5">
        <f t="shared" si="6"/>
        <v>423.66354408748992</v>
      </c>
      <c r="L23" s="5">
        <f t="shared" si="2"/>
        <v>322.79750277391832</v>
      </c>
      <c r="M23" s="5">
        <f t="shared" si="3"/>
        <v>36.853262482067422</v>
      </c>
      <c r="N23" s="5">
        <f t="shared" si="7"/>
        <v>10096.232491432511</v>
      </c>
    </row>
    <row r="24" spans="3:16" x14ac:dyDescent="0.25">
      <c r="C24">
        <v>12</v>
      </c>
      <c r="D24" s="5">
        <f t="shared" si="4"/>
        <v>359.65076525598568</v>
      </c>
      <c r="E24" s="5">
        <f t="shared" si="0"/>
        <v>324.1424923688096</v>
      </c>
      <c r="F24" s="5">
        <f t="shared" si="1"/>
        <v>35.508272887176105</v>
      </c>
      <c r="G24" s="5">
        <f t="shared" si="5"/>
        <v>8197.8430005534537</v>
      </c>
      <c r="J24">
        <v>12</v>
      </c>
      <c r="K24" s="5">
        <f t="shared" si="6"/>
        <v>426.08823316606077</v>
      </c>
      <c r="L24" s="5">
        <f t="shared" si="2"/>
        <v>324.1424923688096</v>
      </c>
      <c r="M24" s="5">
        <f t="shared" si="3"/>
        <v>35.508272887176105</v>
      </c>
      <c r="N24" s="5">
        <f t="shared" si="7"/>
        <v>9772.0899990637008</v>
      </c>
    </row>
    <row r="25" spans="3:16" x14ac:dyDescent="0.25">
      <c r="C25">
        <v>13</v>
      </c>
      <c r="D25" s="5">
        <f t="shared" si="4"/>
        <v>359.65076525598568</v>
      </c>
      <c r="E25" s="5">
        <f t="shared" si="0"/>
        <v>325.49308608701301</v>
      </c>
      <c r="F25" s="5">
        <f t="shared" si="1"/>
        <v>34.157679168972734</v>
      </c>
      <c r="G25" s="5">
        <f t="shared" si="5"/>
        <v>7872.3499144664411</v>
      </c>
      <c r="J25">
        <v>13</v>
      </c>
      <c r="K25" s="5">
        <f t="shared" si="6"/>
        <v>428.71516886531612</v>
      </c>
      <c r="L25" s="5">
        <f t="shared" si="2"/>
        <v>325.49308608701301</v>
      </c>
      <c r="M25" s="5">
        <f t="shared" si="3"/>
        <v>34.157679168972734</v>
      </c>
      <c r="N25" s="5">
        <f t="shared" si="7"/>
        <v>9446.5969129766872</v>
      </c>
    </row>
    <row r="26" spans="3:16" x14ac:dyDescent="0.25">
      <c r="C26">
        <v>14</v>
      </c>
      <c r="D26" s="5">
        <f t="shared" si="4"/>
        <v>359.65076525598568</v>
      </c>
      <c r="E26" s="5">
        <f t="shared" si="0"/>
        <v>326.84930727904225</v>
      </c>
      <c r="F26" s="5">
        <f t="shared" si="1"/>
        <v>32.80145797694351</v>
      </c>
      <c r="G26" s="5">
        <f t="shared" si="5"/>
        <v>7545.5006071873986</v>
      </c>
      <c r="J26">
        <v>14</v>
      </c>
      <c r="K26" s="5">
        <f t="shared" si="6"/>
        <v>431.57073119598061</v>
      </c>
      <c r="L26" s="5">
        <f t="shared" si="2"/>
        <v>326.84930727904225</v>
      </c>
      <c r="M26" s="5">
        <f t="shared" si="3"/>
        <v>32.80145797694351</v>
      </c>
      <c r="N26" s="5">
        <f t="shared" si="7"/>
        <v>9119.7476056976448</v>
      </c>
    </row>
    <row r="27" spans="3:16" x14ac:dyDescent="0.25">
      <c r="C27">
        <v>15</v>
      </c>
      <c r="D27" s="5">
        <f t="shared" si="4"/>
        <v>359.65076525598568</v>
      </c>
      <c r="E27" s="5">
        <f t="shared" si="0"/>
        <v>328.21117939270493</v>
      </c>
      <c r="F27" s="5">
        <f t="shared" si="1"/>
        <v>31.439585863280836</v>
      </c>
      <c r="G27" s="5">
        <f t="shared" si="5"/>
        <v>7217.2894277946934</v>
      </c>
      <c r="J27">
        <v>15</v>
      </c>
      <c r="K27" s="5">
        <f t="shared" si="6"/>
        <v>434.68609653365326</v>
      </c>
      <c r="L27" s="5">
        <f t="shared" si="2"/>
        <v>328.21117939270493</v>
      </c>
      <c r="M27" s="5">
        <f t="shared" si="3"/>
        <v>31.439585863280836</v>
      </c>
      <c r="N27" s="5">
        <f t="shared" si="7"/>
        <v>8791.5364263049396</v>
      </c>
    </row>
    <row r="28" spans="3:16" x14ac:dyDescent="0.25">
      <c r="C28">
        <v>16</v>
      </c>
      <c r="D28" s="5">
        <f t="shared" si="4"/>
        <v>359.65076525598562</v>
      </c>
      <c r="E28" s="5">
        <f t="shared" si="0"/>
        <v>329.57872597350786</v>
      </c>
      <c r="F28" s="5">
        <f t="shared" si="1"/>
        <v>30.072039282477895</v>
      </c>
      <c r="G28" s="5">
        <f t="shared" si="5"/>
        <v>6887.7107018211855</v>
      </c>
      <c r="J28">
        <v>16</v>
      </c>
      <c r="K28" s="5">
        <f t="shared" si="6"/>
        <v>438.09837961044411</v>
      </c>
      <c r="L28" s="5">
        <f t="shared" si="2"/>
        <v>329.57872597350786</v>
      </c>
      <c r="M28" s="5">
        <f t="shared" si="3"/>
        <v>30.072039282477895</v>
      </c>
      <c r="N28" s="5">
        <f t="shared" si="7"/>
        <v>8461.9577003314316</v>
      </c>
    </row>
    <row r="29" spans="3:16" x14ac:dyDescent="0.25">
      <c r="C29">
        <v>17</v>
      </c>
      <c r="D29" s="5">
        <f t="shared" si="4"/>
        <v>359.65076525598568</v>
      </c>
      <c r="E29" s="5">
        <f t="shared" si="0"/>
        <v>330.95197066506415</v>
      </c>
      <c r="F29" s="5">
        <f t="shared" si="1"/>
        <v>28.698794590921612</v>
      </c>
      <c r="G29" s="5">
        <f t="shared" si="5"/>
        <v>6556.758731156121</v>
      </c>
      <c r="J29">
        <v>17</v>
      </c>
      <c r="K29" s="5">
        <f t="shared" si="6"/>
        <v>441.85211810410169</v>
      </c>
      <c r="L29" s="5">
        <f t="shared" si="2"/>
        <v>330.95197066506415</v>
      </c>
      <c r="M29" s="5">
        <f t="shared" si="3"/>
        <v>28.698794590921612</v>
      </c>
      <c r="N29" s="5">
        <f t="shared" si="7"/>
        <v>8131.0057296663672</v>
      </c>
    </row>
    <row r="30" spans="3:16" x14ac:dyDescent="0.25">
      <c r="C30">
        <v>18</v>
      </c>
      <c r="D30" s="5">
        <f t="shared" si="4"/>
        <v>359.65076525598556</v>
      </c>
      <c r="E30" s="5">
        <f t="shared" si="0"/>
        <v>332.33093720950188</v>
      </c>
      <c r="F30" s="5">
        <f t="shared" si="1"/>
        <v>27.319828046483849</v>
      </c>
      <c r="G30" s="5">
        <f t="shared" si="5"/>
        <v>6224.4277939466192</v>
      </c>
      <c r="J30">
        <v>18</v>
      </c>
      <c r="K30" s="5">
        <f t="shared" si="6"/>
        <v>446.00122604475956</v>
      </c>
      <c r="L30" s="5">
        <f t="shared" si="2"/>
        <v>332.33093720950188</v>
      </c>
      <c r="M30" s="5">
        <f t="shared" si="3"/>
        <v>27.319828046483849</v>
      </c>
      <c r="N30" s="5">
        <f t="shared" si="7"/>
        <v>7798.6747924568654</v>
      </c>
    </row>
    <row r="31" spans="3:16" x14ac:dyDescent="0.25">
      <c r="C31">
        <v>19</v>
      </c>
      <c r="D31" s="5">
        <f t="shared" si="4"/>
        <v>359.65076525598562</v>
      </c>
      <c r="E31" s="5">
        <f t="shared" si="0"/>
        <v>333.71564944787485</v>
      </c>
      <c r="F31" s="5">
        <f t="shared" si="1"/>
        <v>25.935115808110922</v>
      </c>
      <c r="G31" s="5">
        <f t="shared" si="5"/>
        <v>5890.7121444987442</v>
      </c>
      <c r="J31">
        <v>19</v>
      </c>
      <c r="K31" s="5">
        <f t="shared" si="6"/>
        <v>450.61159835726585</v>
      </c>
      <c r="L31" s="5">
        <f t="shared" si="2"/>
        <v>333.71564944787485</v>
      </c>
      <c r="M31" s="5">
        <f t="shared" si="3"/>
        <v>25.935115808110922</v>
      </c>
      <c r="N31" s="5">
        <f t="shared" si="7"/>
        <v>7464.9591430089904</v>
      </c>
    </row>
    <row r="32" spans="3:16" x14ac:dyDescent="0.25">
      <c r="C32">
        <v>20</v>
      </c>
      <c r="D32" s="5">
        <f t="shared" si="4"/>
        <v>359.65076525598556</v>
      </c>
      <c r="E32" s="5">
        <f t="shared" si="0"/>
        <v>335.10613132057432</v>
      </c>
      <c r="F32" s="5">
        <f t="shared" si="1"/>
        <v>24.544633935411451</v>
      </c>
      <c r="G32" s="5">
        <f t="shared" si="5"/>
        <v>5555.6060131781696</v>
      </c>
      <c r="J32">
        <v>20</v>
      </c>
      <c r="K32" s="5">
        <f t="shared" si="6"/>
        <v>455.76463465374508</v>
      </c>
      <c r="L32" s="5">
        <f t="shared" si="2"/>
        <v>335.10613132057432</v>
      </c>
      <c r="M32" s="5">
        <f t="shared" si="3"/>
        <v>24.544633935411451</v>
      </c>
      <c r="N32" s="5">
        <f t="shared" si="7"/>
        <v>7129.8530116884158</v>
      </c>
    </row>
    <row r="33" spans="3:14" x14ac:dyDescent="0.25">
      <c r="C33">
        <v>21</v>
      </c>
      <c r="D33" s="5">
        <f t="shared" si="4"/>
        <v>359.6507652559855</v>
      </c>
      <c r="E33" s="5">
        <f t="shared" si="0"/>
        <v>336.50240686774333</v>
      </c>
      <c r="F33" s="5">
        <f t="shared" si="1"/>
        <v>23.148358388242389</v>
      </c>
      <c r="G33" s="5">
        <f t="shared" si="5"/>
        <v>5219.1036063104266</v>
      </c>
      <c r="J33">
        <v>21</v>
      </c>
      <c r="K33" s="5">
        <f t="shared" si="6"/>
        <v>461.56208444837307</v>
      </c>
      <c r="L33" s="5">
        <f t="shared" si="2"/>
        <v>336.50240686774333</v>
      </c>
      <c r="M33" s="5">
        <f t="shared" si="3"/>
        <v>23.148358388242389</v>
      </c>
      <c r="N33" s="5">
        <f t="shared" si="7"/>
        <v>6793.3506048206727</v>
      </c>
    </row>
    <row r="34" spans="3:14" x14ac:dyDescent="0.25">
      <c r="C34">
        <v>22</v>
      </c>
      <c r="D34" s="5">
        <f t="shared" si="4"/>
        <v>359.65076525598556</v>
      </c>
      <c r="E34" s="5">
        <f t="shared" si="0"/>
        <v>337.9045002296923</v>
      </c>
      <c r="F34" s="5">
        <f t="shared" si="1"/>
        <v>21.746265026293454</v>
      </c>
      <c r="G34" s="5">
        <f t="shared" si="5"/>
        <v>4881.1991060807341</v>
      </c>
      <c r="J34">
        <v>22</v>
      </c>
      <c r="K34" s="5">
        <f t="shared" si="6"/>
        <v>468.13283045805974</v>
      </c>
      <c r="L34" s="5">
        <f t="shared" si="2"/>
        <v>337.9045002296923</v>
      </c>
      <c r="M34" s="5">
        <f t="shared" si="3"/>
        <v>21.746265026293454</v>
      </c>
      <c r="N34" s="5">
        <f t="shared" si="7"/>
        <v>6455.4461045909802</v>
      </c>
    </row>
    <row r="35" spans="3:14" x14ac:dyDescent="0.25">
      <c r="C35">
        <v>23</v>
      </c>
      <c r="D35" s="5">
        <f t="shared" si="4"/>
        <v>359.6507652559855</v>
      </c>
      <c r="E35" s="5">
        <f t="shared" si="0"/>
        <v>339.31243564731602</v>
      </c>
      <c r="F35" s="5">
        <f t="shared" si="1"/>
        <v>20.338329608669738</v>
      </c>
      <c r="G35" s="5">
        <f t="shared" si="5"/>
        <v>4541.8866704334177</v>
      </c>
      <c r="J35">
        <v>23</v>
      </c>
      <c r="K35" s="5">
        <f t="shared" si="6"/>
        <v>475.64257903199649</v>
      </c>
      <c r="L35" s="5">
        <f t="shared" si="2"/>
        <v>339.31243564731602</v>
      </c>
      <c r="M35" s="5">
        <f t="shared" si="3"/>
        <v>20.338329608669738</v>
      </c>
      <c r="N35" s="5">
        <f t="shared" si="7"/>
        <v>6116.1336689436639</v>
      </c>
    </row>
    <row r="36" spans="3:14" x14ac:dyDescent="0.25">
      <c r="C36">
        <v>24</v>
      </c>
      <c r="D36" s="5">
        <f t="shared" si="4"/>
        <v>359.65076525598545</v>
      </c>
      <c r="E36" s="5">
        <f t="shared" si="0"/>
        <v>340.72623746251315</v>
      </c>
      <c r="F36" s="5">
        <f t="shared" si="1"/>
        <v>18.924527793472588</v>
      </c>
      <c r="G36" s="5">
        <f t="shared" si="5"/>
        <v>4201.1604329709044</v>
      </c>
      <c r="J36">
        <v>24</v>
      </c>
      <c r="K36" s="5">
        <f t="shared" si="6"/>
        <v>484.30802308715005</v>
      </c>
      <c r="L36" s="5">
        <f t="shared" si="2"/>
        <v>340.72623746251315</v>
      </c>
      <c r="M36" s="5">
        <f t="shared" si="3"/>
        <v>18.924527793472588</v>
      </c>
      <c r="N36" s="5">
        <f t="shared" si="7"/>
        <v>5775.4074314811505</v>
      </c>
    </row>
    <row r="37" spans="3:14" x14ac:dyDescent="0.25">
      <c r="C37">
        <v>25</v>
      </c>
      <c r="D37" s="5">
        <f t="shared" si="4"/>
        <v>359.65076525598533</v>
      </c>
      <c r="E37" s="5">
        <f t="shared" si="0"/>
        <v>342.14593011860694</v>
      </c>
      <c r="F37" s="5">
        <f t="shared" si="1"/>
        <v>17.504835137378787</v>
      </c>
      <c r="G37" s="5">
        <f t="shared" si="5"/>
        <v>3859.0145028522975</v>
      </c>
      <c r="J37">
        <v>25</v>
      </c>
      <c r="K37" s="5">
        <f t="shared" si="6"/>
        <v>494.41808651150029</v>
      </c>
      <c r="L37" s="5">
        <f t="shared" si="2"/>
        <v>342.14593011860694</v>
      </c>
      <c r="M37" s="5">
        <f t="shared" si="3"/>
        <v>17.504835137378787</v>
      </c>
      <c r="N37" s="5">
        <f t="shared" si="7"/>
        <v>5433.2615013625436</v>
      </c>
    </row>
    <row r="38" spans="3:14" x14ac:dyDescent="0.25">
      <c r="C38">
        <v>26</v>
      </c>
      <c r="D38" s="5">
        <f t="shared" si="4"/>
        <v>359.65076525598528</v>
      </c>
      <c r="E38" s="5">
        <f t="shared" si="0"/>
        <v>343.57153816076783</v>
      </c>
      <c r="F38" s="5">
        <f t="shared" si="1"/>
        <v>16.079227095217924</v>
      </c>
      <c r="G38" s="5">
        <f t="shared" si="5"/>
        <v>3515.4429646915296</v>
      </c>
      <c r="J38">
        <v>26</v>
      </c>
      <c r="K38" s="5">
        <f t="shared" si="6"/>
        <v>506.36675642359307</v>
      </c>
      <c r="L38" s="5">
        <f t="shared" si="2"/>
        <v>343.57153816076783</v>
      </c>
      <c r="M38" s="5">
        <f t="shared" si="3"/>
        <v>16.079227095217924</v>
      </c>
      <c r="N38" s="5">
        <f t="shared" si="7"/>
        <v>5089.6899632017758</v>
      </c>
    </row>
    <row r="39" spans="3:14" x14ac:dyDescent="0.25">
      <c r="C39">
        <v>27</v>
      </c>
      <c r="D39" s="5">
        <f t="shared" si="4"/>
        <v>359.65076525598528</v>
      </c>
      <c r="E39" s="5">
        <f t="shared" si="0"/>
        <v>345.00308623643764</v>
      </c>
      <c r="F39" s="5">
        <f t="shared" si="1"/>
        <v>14.647679019548058</v>
      </c>
      <c r="G39" s="5">
        <f t="shared" si="5"/>
        <v>3170.4398784550922</v>
      </c>
      <c r="J39">
        <v>27</v>
      </c>
      <c r="K39" s="5">
        <f t="shared" si="6"/>
        <v>520.7056147878219</v>
      </c>
      <c r="L39" s="5">
        <f t="shared" si="2"/>
        <v>345.00308623643764</v>
      </c>
      <c r="M39" s="5">
        <f t="shared" si="3"/>
        <v>14.647679019548058</v>
      </c>
      <c r="N39" s="5">
        <f t="shared" si="7"/>
        <v>4744.6868769653383</v>
      </c>
    </row>
    <row r="40" spans="3:14" x14ac:dyDescent="0.25">
      <c r="C40">
        <v>28</v>
      </c>
      <c r="D40" s="5">
        <f t="shared" si="4"/>
        <v>359.65076525598528</v>
      </c>
      <c r="E40" s="5">
        <f t="shared" si="0"/>
        <v>346.44059909575611</v>
      </c>
      <c r="F40" s="5">
        <f t="shared" si="1"/>
        <v>13.210166160229566</v>
      </c>
      <c r="G40" s="5">
        <f t="shared" si="5"/>
        <v>2823.999279359336</v>
      </c>
      <c r="J40">
        <v>28</v>
      </c>
      <c r="K40" s="5">
        <f t="shared" si="6"/>
        <v>538.23139110656552</v>
      </c>
      <c r="L40" s="5">
        <f t="shared" si="2"/>
        <v>346.44059909575611</v>
      </c>
      <c r="M40" s="5">
        <f t="shared" si="3"/>
        <v>13.210166160229566</v>
      </c>
      <c r="N40" s="5">
        <f t="shared" si="7"/>
        <v>4398.2462778695826</v>
      </c>
    </row>
    <row r="41" spans="3:14" x14ac:dyDescent="0.25">
      <c r="C41">
        <v>29</v>
      </c>
      <c r="D41" s="5">
        <f t="shared" si="4"/>
        <v>359.65076525598522</v>
      </c>
      <c r="E41" s="5">
        <f t="shared" si="0"/>
        <v>347.8841015919885</v>
      </c>
      <c r="F41" s="5">
        <f t="shared" si="1"/>
        <v>11.76666366399725</v>
      </c>
      <c r="G41" s="5">
        <f t="shared" si="5"/>
        <v>2476.1151777673476</v>
      </c>
      <c r="J41">
        <v>29</v>
      </c>
      <c r="K41" s="5">
        <f t="shared" si="6"/>
        <v>560.13917963142865</v>
      </c>
      <c r="L41" s="5">
        <f t="shared" si="2"/>
        <v>347.8841015919885</v>
      </c>
      <c r="M41" s="5">
        <f t="shared" si="3"/>
        <v>11.76666366399725</v>
      </c>
      <c r="N41" s="5">
        <f t="shared" si="7"/>
        <v>4050.3621762775942</v>
      </c>
    </row>
    <row r="42" spans="3:14" x14ac:dyDescent="0.25">
      <c r="C42">
        <v>30</v>
      </c>
      <c r="D42" s="5">
        <f t="shared" si="4"/>
        <v>359.65076525598511</v>
      </c>
      <c r="E42" s="5">
        <f t="shared" si="0"/>
        <v>349.3336186819551</v>
      </c>
      <c r="F42" s="5">
        <f t="shared" si="1"/>
        <v>10.317146574030632</v>
      </c>
      <c r="G42" s="5">
        <f t="shared" si="5"/>
        <v>2126.7815590853925</v>
      </c>
      <c r="J42">
        <v>30</v>
      </c>
      <c r="K42" s="5">
        <f t="shared" si="6"/>
        <v>588.30698561268821</v>
      </c>
      <c r="L42" s="5">
        <f t="shared" si="2"/>
        <v>349.3336186819551</v>
      </c>
      <c r="M42" s="5">
        <f t="shared" si="3"/>
        <v>10.317146574030632</v>
      </c>
      <c r="N42" s="5">
        <f t="shared" si="7"/>
        <v>3701.0285575956391</v>
      </c>
    </row>
    <row r="43" spans="3:14" x14ac:dyDescent="0.25">
      <c r="C43">
        <v>31</v>
      </c>
      <c r="D43" s="5">
        <f t="shared" si="4"/>
        <v>359.65076525598499</v>
      </c>
      <c r="E43" s="5">
        <f t="shared" si="0"/>
        <v>350.78917542646326</v>
      </c>
      <c r="F43" s="5">
        <f t="shared" si="1"/>
        <v>8.8615898295224849</v>
      </c>
      <c r="G43" s="5">
        <f t="shared" si="5"/>
        <v>1775.9923836589292</v>
      </c>
      <c r="J43">
        <v>31</v>
      </c>
      <c r="K43" s="5">
        <f t="shared" si="6"/>
        <v>625.86481779818837</v>
      </c>
      <c r="L43" s="5">
        <f t="shared" si="2"/>
        <v>350.78917542646326</v>
      </c>
      <c r="M43" s="5">
        <f t="shared" si="3"/>
        <v>8.8615898295224849</v>
      </c>
      <c r="N43" s="5">
        <f t="shared" si="7"/>
        <v>3350.2393821691758</v>
      </c>
    </row>
    <row r="44" spans="3:14" x14ac:dyDescent="0.25">
      <c r="C44">
        <v>32</v>
      </c>
      <c r="D44" s="5">
        <f t="shared" si="4"/>
        <v>359.65076525598488</v>
      </c>
      <c r="E44" s="5">
        <f t="shared" si="0"/>
        <v>352.25079699074018</v>
      </c>
      <c r="F44" s="5">
        <f t="shared" si="1"/>
        <v>7.3999682652455547</v>
      </c>
      <c r="G44" s="5">
        <f t="shared" si="5"/>
        <v>1423.741586668189</v>
      </c>
      <c r="J44">
        <v>32</v>
      </c>
      <c r="K44" s="5">
        <f t="shared" si="6"/>
        <v>678.44669193090431</v>
      </c>
      <c r="L44" s="5">
        <f t="shared" si="2"/>
        <v>352.25079699074018</v>
      </c>
      <c r="M44" s="5">
        <f t="shared" si="3"/>
        <v>7.3999682652455547</v>
      </c>
      <c r="N44" s="5">
        <f t="shared" si="7"/>
        <v>2997.9885851784356</v>
      </c>
    </row>
    <row r="45" spans="3:14" x14ac:dyDescent="0.25">
      <c r="C45">
        <v>33</v>
      </c>
      <c r="D45" s="5">
        <f t="shared" si="4"/>
        <v>359.65076525598471</v>
      </c>
      <c r="E45" s="5">
        <f t="shared" si="0"/>
        <v>353.71850864486822</v>
      </c>
      <c r="F45" s="5">
        <f t="shared" si="1"/>
        <v>5.932256611117471</v>
      </c>
      <c r="G45" s="5">
        <f t="shared" si="5"/>
        <v>1070.0230780233207</v>
      </c>
      <c r="J45">
        <v>33</v>
      </c>
      <c r="K45" s="5">
        <f t="shared" si="6"/>
        <v>757.3206394928593</v>
      </c>
      <c r="L45" s="5">
        <f t="shared" si="2"/>
        <v>353.71850864486822</v>
      </c>
      <c r="M45" s="5">
        <f t="shared" si="3"/>
        <v>5.932256611117471</v>
      </c>
      <c r="N45" s="5">
        <f t="shared" si="7"/>
        <v>2644.2700765335676</v>
      </c>
    </row>
    <row r="46" spans="3:14" x14ac:dyDescent="0.25">
      <c r="C46">
        <v>34</v>
      </c>
      <c r="D46" s="5">
        <f t="shared" si="4"/>
        <v>359.65076525598425</v>
      </c>
      <c r="E46" s="5">
        <f t="shared" si="0"/>
        <v>355.19233576422187</v>
      </c>
      <c r="F46" s="5">
        <f t="shared" si="1"/>
        <v>4.4584294917638543</v>
      </c>
      <c r="G46" s="5">
        <f t="shared" si="5"/>
        <v>714.83074225909888</v>
      </c>
      <c r="J46">
        <v>34</v>
      </c>
      <c r="K46" s="5">
        <f t="shared" si="6"/>
        <v>888.77873393686809</v>
      </c>
      <c r="L46" s="5">
        <f t="shared" si="2"/>
        <v>355.19233576422187</v>
      </c>
      <c r="M46" s="5">
        <f t="shared" si="3"/>
        <v>4.4584294917638543</v>
      </c>
      <c r="N46" s="5">
        <f t="shared" si="7"/>
        <v>2289.0777407693458</v>
      </c>
    </row>
    <row r="47" spans="3:14" x14ac:dyDescent="0.25">
      <c r="C47">
        <v>35</v>
      </c>
      <c r="D47" s="5">
        <f t="shared" si="4"/>
        <v>359.6507652559834</v>
      </c>
      <c r="E47" s="5">
        <f t="shared" si="0"/>
        <v>356.67230382990613</v>
      </c>
      <c r="F47" s="5">
        <f t="shared" si="1"/>
        <v>2.9784614260795976</v>
      </c>
      <c r="G47" s="5">
        <f t="shared" si="5"/>
        <v>358.15843842919276</v>
      </c>
      <c r="J47">
        <v>35</v>
      </c>
      <c r="K47" s="5">
        <f t="shared" si="6"/>
        <v>1151.6971956135169</v>
      </c>
      <c r="L47" s="5">
        <f t="shared" si="2"/>
        <v>356.67230382990613</v>
      </c>
      <c r="M47" s="5">
        <f t="shared" si="3"/>
        <v>2.9784614260795976</v>
      </c>
      <c r="N47" s="5">
        <f t="shared" si="7"/>
        <v>1932.4054369394398</v>
      </c>
    </row>
    <row r="48" spans="3:14" x14ac:dyDescent="0.25">
      <c r="C48">
        <v>36</v>
      </c>
      <c r="D48" s="5">
        <f t="shared" si="4"/>
        <v>359.65076525598113</v>
      </c>
      <c r="E48" s="5">
        <f t="shared" si="0"/>
        <v>358.15843842919742</v>
      </c>
      <c r="F48" s="5">
        <f t="shared" si="1"/>
        <v>1.4923268267883221</v>
      </c>
      <c r="G48" s="5">
        <f t="shared" si="5"/>
        <v>-4.6611603465862572E-12</v>
      </c>
      <c r="J48">
        <v>36</v>
      </c>
      <c r="K48" s="5">
        <f t="shared" si="6"/>
        <v>1940.4571262600214</v>
      </c>
      <c r="L48" s="5">
        <f t="shared" si="2"/>
        <v>358.15843842919742</v>
      </c>
      <c r="M48" s="5">
        <f t="shared" si="3"/>
        <v>1.4923268267883221</v>
      </c>
      <c r="N48" s="5">
        <f t="shared" si="7"/>
        <v>1574.2469985102425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Example_Review</vt:lpstr>
      <vt:lpstr>Payment_missed_impact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2022-01-10T16:26:00Z</dcterms:modified>
</cp:coreProperties>
</file>