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GBMLVFILFS02N02\Home1$\Mcneijb\00_Code\0a_Ad Hoc\"/>
    </mc:Choice>
  </mc:AlternateContent>
  <xr:revisionPtr revIDLastSave="0" documentId="13_ncr:1_{722E3FD4-0EE3-4931-8E82-93889560C7E9}" xr6:coauthVersionLast="47" xr6:coauthVersionMax="47" xr10:uidLastSave="{00000000-0000-0000-0000-000000000000}"/>
  <bookViews>
    <workbookView xWindow="810" yWindow="-120" windowWidth="28110" windowHeight="16440" activeTab="2" xr2:uid="{00000000-000D-0000-FFFF-FFFF00000000}"/>
  </bookViews>
  <sheets>
    <sheet name="RWA Impact" sheetId="1" r:id="rId1"/>
    <sheet name="PDCyc" sheetId="2" r:id="rId2"/>
    <sheet name="LGDCalcTemp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" l="1"/>
  <c r="Q5" i="2"/>
  <c r="F5" i="2"/>
  <c r="G5" i="2"/>
  <c r="H5" i="2"/>
  <c r="I5" i="2"/>
  <c r="J5" i="2"/>
  <c r="K5" i="2"/>
  <c r="L5" i="2"/>
  <c r="M5" i="2"/>
  <c r="N5" i="2"/>
  <c r="O5" i="2"/>
  <c r="E5" i="2"/>
  <c r="O4" i="2"/>
  <c r="N4" i="2"/>
  <c r="M4" i="2"/>
  <c r="L4" i="2"/>
  <c r="K4" i="2"/>
  <c r="J4" i="2"/>
  <c r="I4" i="2"/>
  <c r="H4" i="2"/>
  <c r="G4" i="2"/>
  <c r="F4" i="2"/>
  <c r="E4" i="2"/>
  <c r="AA10" i="1" l="1"/>
  <c r="AA12" i="1" s="1"/>
  <c r="I9" i="1"/>
  <c r="E81" i="1" l="1"/>
  <c r="F81" i="1" s="1"/>
  <c r="G81" i="1" s="1"/>
  <c r="E67" i="1"/>
  <c r="F67" i="1" s="1"/>
  <c r="G67" i="1" s="1"/>
  <c r="E66" i="1"/>
  <c r="F66" i="1" s="1"/>
  <c r="G66" i="1" s="1"/>
  <c r="E65" i="1"/>
  <c r="F65" i="1" s="1"/>
  <c r="G65" i="1" s="1"/>
  <c r="E64" i="1"/>
  <c r="F64" i="1" s="1"/>
  <c r="G64" i="1" s="1"/>
  <c r="E63" i="1"/>
  <c r="F63" i="1" s="1"/>
  <c r="G63" i="1" s="1"/>
  <c r="E62" i="1"/>
  <c r="F62" i="1" s="1"/>
  <c r="G62" i="1" s="1"/>
  <c r="E61" i="1"/>
  <c r="F61" i="1" s="1"/>
  <c r="G61" i="1" s="1"/>
  <c r="E73" i="1" l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68" i="1"/>
  <c r="F68" i="1" s="1"/>
  <c r="G68" i="1" s="1"/>
  <c r="H65" i="1" l="1"/>
  <c r="H66" i="1"/>
  <c r="H67" i="1"/>
  <c r="H68" i="1"/>
  <c r="H69" i="1"/>
  <c r="H70" i="1"/>
  <c r="H71" i="1"/>
  <c r="H72" i="1"/>
  <c r="H73" i="1"/>
  <c r="H74" i="1"/>
  <c r="H75" i="1"/>
  <c r="H76" i="1"/>
  <c r="H78" i="1"/>
  <c r="H80" i="1"/>
  <c r="H81" i="1"/>
  <c r="H77" i="1"/>
  <c r="H61" i="1"/>
  <c r="H62" i="1"/>
  <c r="H63" i="1"/>
  <c r="H64" i="1"/>
  <c r="H79" i="1"/>
  <c r="F11" i="1"/>
  <c r="I11" i="1" l="1"/>
  <c r="L11" i="1" l="1"/>
  <c r="I12" i="1"/>
  <c r="E16" i="1"/>
  <c r="E33" i="1" s="1"/>
  <c r="F16" i="1"/>
  <c r="G16" i="1"/>
  <c r="H16" i="1"/>
  <c r="H33" i="1" s="1"/>
  <c r="I16" i="1"/>
  <c r="J16" i="1"/>
  <c r="J33" i="1" s="1"/>
  <c r="K16" i="1"/>
  <c r="K33" i="1" s="1"/>
  <c r="L16" i="1"/>
  <c r="L33" i="1" s="1"/>
  <c r="M16" i="1"/>
  <c r="M33" i="1" s="1"/>
  <c r="E17" i="1"/>
  <c r="E34" i="1" s="1"/>
  <c r="F17" i="1"/>
  <c r="F34" i="1" s="1"/>
  <c r="G17" i="1"/>
  <c r="G34" i="1" s="1"/>
  <c r="H17" i="1"/>
  <c r="H34" i="1" s="1"/>
  <c r="I17" i="1"/>
  <c r="I34" i="1" s="1"/>
  <c r="J17" i="1"/>
  <c r="J34" i="1" s="1"/>
  <c r="K17" i="1"/>
  <c r="K34" i="1" s="1"/>
  <c r="L17" i="1"/>
  <c r="L34" i="1" s="1"/>
  <c r="M17" i="1"/>
  <c r="M34" i="1" s="1"/>
  <c r="E18" i="1"/>
  <c r="E35" i="1" s="1"/>
  <c r="F18" i="1"/>
  <c r="F35" i="1" s="1"/>
  <c r="G18" i="1"/>
  <c r="G35" i="1" s="1"/>
  <c r="H18" i="1"/>
  <c r="H35" i="1" s="1"/>
  <c r="I18" i="1"/>
  <c r="I35" i="1" s="1"/>
  <c r="J18" i="1"/>
  <c r="J35" i="1" s="1"/>
  <c r="K18" i="1"/>
  <c r="K35" i="1" s="1"/>
  <c r="L18" i="1"/>
  <c r="L35" i="1" s="1"/>
  <c r="M18" i="1"/>
  <c r="M35" i="1" s="1"/>
  <c r="E19" i="1"/>
  <c r="E36" i="1" s="1"/>
  <c r="F19" i="1"/>
  <c r="F36" i="1" s="1"/>
  <c r="G19" i="1"/>
  <c r="G36" i="1" s="1"/>
  <c r="H19" i="1"/>
  <c r="H36" i="1" s="1"/>
  <c r="I19" i="1"/>
  <c r="I36" i="1" s="1"/>
  <c r="J19" i="1"/>
  <c r="J36" i="1" s="1"/>
  <c r="K19" i="1"/>
  <c r="K36" i="1" s="1"/>
  <c r="L19" i="1"/>
  <c r="L36" i="1" s="1"/>
  <c r="M19" i="1"/>
  <c r="M36" i="1" s="1"/>
  <c r="E20" i="1"/>
  <c r="E37" i="1" s="1"/>
  <c r="F20" i="1"/>
  <c r="F37" i="1" s="1"/>
  <c r="G20" i="1"/>
  <c r="G37" i="1" s="1"/>
  <c r="H20" i="1"/>
  <c r="H37" i="1" s="1"/>
  <c r="I20" i="1"/>
  <c r="I37" i="1" s="1"/>
  <c r="J20" i="1"/>
  <c r="J37" i="1" s="1"/>
  <c r="K20" i="1"/>
  <c r="K37" i="1" s="1"/>
  <c r="L20" i="1"/>
  <c r="L37" i="1" s="1"/>
  <c r="M20" i="1"/>
  <c r="M37" i="1" s="1"/>
  <c r="E21" i="1"/>
  <c r="E38" i="1" s="1"/>
  <c r="F21" i="1"/>
  <c r="F38" i="1" s="1"/>
  <c r="G21" i="1"/>
  <c r="G38" i="1" s="1"/>
  <c r="H21" i="1"/>
  <c r="H38" i="1" s="1"/>
  <c r="I21" i="1"/>
  <c r="I38" i="1" s="1"/>
  <c r="J21" i="1"/>
  <c r="J38" i="1" s="1"/>
  <c r="K21" i="1"/>
  <c r="K38" i="1" s="1"/>
  <c r="L21" i="1"/>
  <c r="L38" i="1" s="1"/>
  <c r="M21" i="1"/>
  <c r="M38" i="1" s="1"/>
  <c r="E22" i="1"/>
  <c r="E39" i="1" s="1"/>
  <c r="F22" i="1"/>
  <c r="F39" i="1" s="1"/>
  <c r="G22" i="1"/>
  <c r="G39" i="1" s="1"/>
  <c r="H22" i="1"/>
  <c r="H39" i="1" s="1"/>
  <c r="I22" i="1"/>
  <c r="I39" i="1" s="1"/>
  <c r="J22" i="1"/>
  <c r="J39" i="1" s="1"/>
  <c r="K22" i="1"/>
  <c r="K39" i="1" s="1"/>
  <c r="L22" i="1"/>
  <c r="L39" i="1" s="1"/>
  <c r="M22" i="1"/>
  <c r="M39" i="1" s="1"/>
  <c r="E23" i="1"/>
  <c r="E40" i="1" s="1"/>
  <c r="F23" i="1"/>
  <c r="F40" i="1" s="1"/>
  <c r="G23" i="1"/>
  <c r="G40" i="1" s="1"/>
  <c r="H23" i="1"/>
  <c r="H40" i="1" s="1"/>
  <c r="I23" i="1"/>
  <c r="I40" i="1" s="1"/>
  <c r="J23" i="1"/>
  <c r="J40" i="1" s="1"/>
  <c r="K23" i="1"/>
  <c r="K40" i="1" s="1"/>
  <c r="L23" i="1"/>
  <c r="L40" i="1" s="1"/>
  <c r="M23" i="1"/>
  <c r="M40" i="1" s="1"/>
  <c r="E24" i="1"/>
  <c r="E41" i="1" s="1"/>
  <c r="F24" i="1"/>
  <c r="F41" i="1" s="1"/>
  <c r="G24" i="1"/>
  <c r="G41" i="1" s="1"/>
  <c r="H24" i="1"/>
  <c r="H41" i="1" s="1"/>
  <c r="I24" i="1"/>
  <c r="I41" i="1" s="1"/>
  <c r="J24" i="1"/>
  <c r="J41" i="1" s="1"/>
  <c r="K24" i="1"/>
  <c r="K41" i="1" s="1"/>
  <c r="L24" i="1"/>
  <c r="L41" i="1" s="1"/>
  <c r="M24" i="1"/>
  <c r="M41" i="1" s="1"/>
  <c r="E25" i="1"/>
  <c r="E42" i="1" s="1"/>
  <c r="F25" i="1"/>
  <c r="F42" i="1" s="1"/>
  <c r="G25" i="1"/>
  <c r="G42" i="1" s="1"/>
  <c r="H25" i="1"/>
  <c r="H42" i="1" s="1"/>
  <c r="I25" i="1"/>
  <c r="I42" i="1" s="1"/>
  <c r="J25" i="1"/>
  <c r="J42" i="1" s="1"/>
  <c r="K25" i="1"/>
  <c r="K42" i="1" s="1"/>
  <c r="L25" i="1"/>
  <c r="L42" i="1" s="1"/>
  <c r="M25" i="1"/>
  <c r="M42" i="1" s="1"/>
  <c r="E26" i="1"/>
  <c r="E43" i="1" s="1"/>
  <c r="F26" i="1"/>
  <c r="F43" i="1" s="1"/>
  <c r="G26" i="1"/>
  <c r="G43" i="1" s="1"/>
  <c r="H26" i="1"/>
  <c r="H43" i="1" s="1"/>
  <c r="I26" i="1"/>
  <c r="I43" i="1" s="1"/>
  <c r="J26" i="1"/>
  <c r="J43" i="1" s="1"/>
  <c r="K26" i="1"/>
  <c r="K43" i="1" s="1"/>
  <c r="L26" i="1"/>
  <c r="L43" i="1" s="1"/>
  <c r="M26" i="1"/>
  <c r="M43" i="1" s="1"/>
  <c r="E27" i="1"/>
  <c r="E44" i="1" s="1"/>
  <c r="F27" i="1"/>
  <c r="F44" i="1" s="1"/>
  <c r="G27" i="1"/>
  <c r="G44" i="1" s="1"/>
  <c r="H27" i="1"/>
  <c r="H44" i="1" s="1"/>
  <c r="I27" i="1"/>
  <c r="I44" i="1" s="1"/>
  <c r="J27" i="1"/>
  <c r="J44" i="1" s="1"/>
  <c r="K27" i="1"/>
  <c r="K44" i="1" s="1"/>
  <c r="L27" i="1"/>
  <c r="L44" i="1" s="1"/>
  <c r="M27" i="1"/>
  <c r="M44" i="1" s="1"/>
  <c r="E28" i="1"/>
  <c r="E45" i="1" s="1"/>
  <c r="F28" i="1"/>
  <c r="F45" i="1" s="1"/>
  <c r="G28" i="1"/>
  <c r="G45" i="1" s="1"/>
  <c r="H28" i="1"/>
  <c r="H45" i="1" s="1"/>
  <c r="I28" i="1"/>
  <c r="I45" i="1" s="1"/>
  <c r="J28" i="1"/>
  <c r="J45" i="1" s="1"/>
  <c r="K28" i="1"/>
  <c r="K45" i="1" s="1"/>
  <c r="L28" i="1"/>
  <c r="L45" i="1" s="1"/>
  <c r="M28" i="1"/>
  <c r="M45" i="1" s="1"/>
  <c r="E29" i="1"/>
  <c r="E46" i="1" s="1"/>
  <c r="F29" i="1"/>
  <c r="F46" i="1" s="1"/>
  <c r="G29" i="1"/>
  <c r="G46" i="1" s="1"/>
  <c r="H29" i="1"/>
  <c r="H46" i="1" s="1"/>
  <c r="I29" i="1"/>
  <c r="I46" i="1" s="1"/>
  <c r="J29" i="1"/>
  <c r="J46" i="1" s="1"/>
  <c r="K29" i="1"/>
  <c r="K46" i="1" s="1"/>
  <c r="L29" i="1"/>
  <c r="L46" i="1" s="1"/>
  <c r="M29" i="1"/>
  <c r="M46" i="1" s="1"/>
  <c r="E30" i="1"/>
  <c r="E47" i="1" s="1"/>
  <c r="F30" i="1"/>
  <c r="F47" i="1" s="1"/>
  <c r="G30" i="1"/>
  <c r="G47" i="1" s="1"/>
  <c r="H30" i="1"/>
  <c r="H47" i="1" s="1"/>
  <c r="I30" i="1"/>
  <c r="I47" i="1" s="1"/>
  <c r="J30" i="1"/>
  <c r="J47" i="1" s="1"/>
  <c r="K30" i="1"/>
  <c r="K47" i="1" s="1"/>
  <c r="L30" i="1"/>
  <c r="L47" i="1" s="1"/>
  <c r="M30" i="1"/>
  <c r="M47" i="1" s="1"/>
  <c r="D17" i="1"/>
  <c r="D34" i="1" s="1"/>
  <c r="D18" i="1"/>
  <c r="D35" i="1" s="1"/>
  <c r="D19" i="1"/>
  <c r="D36" i="1" s="1"/>
  <c r="D20" i="1"/>
  <c r="D37" i="1" s="1"/>
  <c r="D21" i="1"/>
  <c r="D38" i="1" s="1"/>
  <c r="D22" i="1"/>
  <c r="D39" i="1" s="1"/>
  <c r="D23" i="1"/>
  <c r="D40" i="1" s="1"/>
  <c r="D24" i="1"/>
  <c r="D41" i="1" s="1"/>
  <c r="D25" i="1"/>
  <c r="D42" i="1" s="1"/>
  <c r="D26" i="1"/>
  <c r="D27" i="1"/>
  <c r="D44" i="1" s="1"/>
  <c r="D28" i="1"/>
  <c r="D45" i="1" s="1"/>
  <c r="D29" i="1"/>
  <c r="D46" i="1" s="1"/>
  <c r="D30" i="1"/>
  <c r="D47" i="1" s="1"/>
  <c r="D16" i="1"/>
  <c r="D33" i="1" s="1"/>
  <c r="O26" i="1" l="1"/>
  <c r="S34" i="1"/>
  <c r="Q34" i="1"/>
  <c r="P34" i="1"/>
  <c r="D43" i="1"/>
  <c r="O28" i="1"/>
  <c r="I33" i="1"/>
  <c r="G33" i="1"/>
  <c r="F33" i="1"/>
  <c r="O30" i="1"/>
  <c r="O18" i="1"/>
  <c r="W34" i="1"/>
  <c r="U34" i="1"/>
  <c r="V34" i="1"/>
  <c r="O17" i="1"/>
  <c r="T34" i="1"/>
  <c r="R34" i="1"/>
  <c r="O34" i="1"/>
  <c r="O27" i="1"/>
  <c r="O23" i="1"/>
  <c r="O25" i="1"/>
  <c r="O22" i="1"/>
  <c r="O24" i="1"/>
  <c r="O21" i="1"/>
  <c r="O20" i="1"/>
  <c r="O19" i="1"/>
  <c r="O29" i="1"/>
</calcChain>
</file>

<file path=xl/sharedStrings.xml><?xml version="1.0" encoding="utf-8"?>
<sst xmlns="http://schemas.openxmlformats.org/spreadsheetml/2006/main" count="76" uniqueCount="54">
  <si>
    <t>Correlation (R) = 0.15</t>
  </si>
  <si>
    <t>Capital requirement (K) = LGD × N[(1 – R)^-0.5 × G(PD) + (R / (1 – R))^0.5 × G(0.999)]</t>
  </si>
  <si>
    <t>– PD x LGD</t>
  </si>
  <si>
    <t>Risk-weighted assets = K x 12.5 x EAD</t>
  </si>
  <si>
    <t>The capital requirement (K) for a defaulted</t>
  </si>
  <si>
    <t>R</t>
  </si>
  <si>
    <t>LGD</t>
  </si>
  <si>
    <t>PD</t>
  </si>
  <si>
    <t>EAD</t>
  </si>
  <si>
    <t>LGD Movement</t>
  </si>
  <si>
    <t>PD Movement</t>
  </si>
  <si>
    <t>RWA Calculations</t>
  </si>
  <si>
    <t>RWA</t>
  </si>
  <si>
    <t>Testing</t>
  </si>
  <si>
    <t>K</t>
  </si>
  <si>
    <t>RW</t>
  </si>
  <si>
    <t>UL</t>
  </si>
  <si>
    <t>Basel III correlation assessment</t>
  </si>
  <si>
    <t>RW = (LGD*N((1/(1-R)^-0.5*G(PD)+(R/(1-R))^-0.5*G(0.999)-LGD*PD)*12.5*1.06</t>
  </si>
  <si>
    <t>https://eur-lex.europa.eu/LexUriServ/LexUriServ.do?uri=OJ:L:2013:321:0006:0342:EN:PDF</t>
  </si>
  <si>
    <t>Page 99 of this document</t>
  </si>
  <si>
    <t>Exact same formula is being used, the only addition is the 1.06 scaling factor</t>
  </si>
  <si>
    <t>The following paper highlights that this scaling factor has been removed</t>
  </si>
  <si>
    <t>December 2017 formula</t>
  </si>
  <si>
    <t>It appears from the document that this has changed back to the original formula that is shown in the top left hand corner</t>
  </si>
  <si>
    <t>FullTTC</t>
  </si>
  <si>
    <t>Hybrid</t>
  </si>
  <si>
    <t>FullPiT</t>
  </si>
  <si>
    <t>PD Cyclicality</t>
  </si>
  <si>
    <t>PiT</t>
  </si>
  <si>
    <t>LR</t>
  </si>
  <si>
    <t>TTc</t>
  </si>
  <si>
    <t>Checks</t>
  </si>
  <si>
    <t>Parameters</t>
  </si>
  <si>
    <t>HP Fall</t>
  </si>
  <si>
    <t>FS</t>
  </si>
  <si>
    <t>Peak / Trough</t>
  </si>
  <si>
    <t>Repo Cost</t>
  </si>
  <si>
    <t>Internal &amp; External Costs</t>
  </si>
  <si>
    <t>Admin Cost</t>
  </si>
  <si>
    <t>Disc</t>
  </si>
  <si>
    <t>TIL</t>
  </si>
  <si>
    <t>CR Ref</t>
  </si>
  <si>
    <t>Repo / Non repo</t>
  </si>
  <si>
    <t>Balance</t>
  </si>
  <si>
    <t>Valuation</t>
  </si>
  <si>
    <t>Shocked Market Value</t>
  </si>
  <si>
    <t>Negative Equity</t>
  </si>
  <si>
    <t>Def LGL</t>
  </si>
  <si>
    <t>Perf LGD</t>
  </si>
  <si>
    <t>Cure Rate</t>
  </si>
  <si>
    <t>Def LGD</t>
  </si>
  <si>
    <t>Repo/ Non repo LGL</t>
  </si>
  <si>
    <t>LTV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</si>
</sst>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9" fontId="0" fillId="0" borderId="1" xfId="0" applyNumberFormat="1" applyBorder="1"/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0" fontId="0" fillId="0" borderId="1" xfId="0" applyNumberFormat="1" applyBorder="1"/>
    <xf numFmtId="9" fontId="0" fillId="0" borderId="0" xfId="0" applyNumberFormat="1" applyFill="1" applyBorder="1"/>
    <xf numFmtId="165" fontId="0" fillId="0" borderId="1" xfId="0" applyNumberFormat="1" applyBorder="1"/>
    <xf numFmtId="4" fontId="0" fillId="0" borderId="0" xfId="0" applyNumberFormat="1"/>
    <xf numFmtId="165" fontId="0" fillId="0" borderId="0" xfId="0" applyNumberFormat="1"/>
    <xf numFmtId="4" fontId="0" fillId="2" borderId="0" xfId="0" applyNumberFormat="1" applyFill="1"/>
    <xf numFmtId="10" fontId="0" fillId="2" borderId="1" xfId="0" applyNumberFormat="1" applyFill="1" applyBorder="1"/>
    <xf numFmtId="3" fontId="0" fillId="2" borderId="0" xfId="0" applyNumberFormat="1" applyFill="1"/>
    <xf numFmtId="165" fontId="0" fillId="2" borderId="0" xfId="0" applyNumberFormat="1" applyFill="1"/>
    <xf numFmtId="9" fontId="0" fillId="2" borderId="0" xfId="0" applyNumberFormat="1" applyFill="1"/>
    <xf numFmtId="0" fontId="3" fillId="0" borderId="0" xfId="2"/>
    <xf numFmtId="10" fontId="0" fillId="0" borderId="1" xfId="1" applyNumberFormat="1" applyFont="1" applyBorder="1"/>
    <xf numFmtId="165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Impact of PD on 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'RWA Impact'!$C$16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val>
            <c:numRef>
              <c:f>'RWA Impact'!$D$16:$M$16</c:f>
              <c:numCache>
                <c:formatCode>0.0%</c:formatCode>
                <c:ptCount val="10"/>
                <c:pt idx="0">
                  <c:v>5.013237827737306E-3</c:v>
                </c:pt>
                <c:pt idx="1">
                  <c:v>1.0026475655474612E-2</c:v>
                </c:pt>
                <c:pt idx="2">
                  <c:v>1.503971348321192E-2</c:v>
                </c:pt>
                <c:pt idx="3">
                  <c:v>2.0052951310949224E-2</c:v>
                </c:pt>
                <c:pt idx="4">
                  <c:v>2.5066189138686534E-2</c:v>
                </c:pt>
                <c:pt idx="5">
                  <c:v>3.007942696642384E-2</c:v>
                </c:pt>
                <c:pt idx="6">
                  <c:v>3.5092664794161149E-2</c:v>
                </c:pt>
                <c:pt idx="7">
                  <c:v>4.0105902621898448E-2</c:v>
                </c:pt>
                <c:pt idx="8">
                  <c:v>4.5119140449635761E-2</c:v>
                </c:pt>
                <c:pt idx="9">
                  <c:v>5.0132378277373067E-2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1-453C-8A1D-479E27A781D4}"/>
            </c:ext>
          </c:extLst>
        </c:ser>
        <c:ser>
          <c:idx val="1"/>
          <c:order val="1"/>
          <c:tx>
            <c:strRef>
              <c:f>'RWA Impact'!$C$17</c:f>
              <c:strCache>
                <c:ptCount val="1"/>
                <c:pt idx="0">
                  <c:v>2%</c:v>
                </c:pt>
              </c:strCache>
            </c:strRef>
          </c:tx>
          <c:marker>
            <c:symbol val="none"/>
          </c:marker>
          <c:val>
            <c:numRef>
              <c:f>'RWA Impact'!$D$17:$M$17</c:f>
              <c:numCache>
                <c:formatCode>0.0%</c:formatCode>
                <c:ptCount val="10"/>
                <c:pt idx="0">
                  <c:v>7.8164469573099096E-3</c:v>
                </c:pt>
                <c:pt idx="1">
                  <c:v>1.5632893914619819E-2</c:v>
                </c:pt>
                <c:pt idx="2">
                  <c:v>2.3449340871929729E-2</c:v>
                </c:pt>
                <c:pt idx="3">
                  <c:v>3.1265787829239639E-2</c:v>
                </c:pt>
                <c:pt idx="4">
                  <c:v>3.9082234786549548E-2</c:v>
                </c:pt>
                <c:pt idx="5">
                  <c:v>4.6898681743859458E-2</c:v>
                </c:pt>
                <c:pt idx="6">
                  <c:v>5.471512870116936E-2</c:v>
                </c:pt>
                <c:pt idx="7">
                  <c:v>6.2531575658479277E-2</c:v>
                </c:pt>
                <c:pt idx="8">
                  <c:v>7.034802261578918E-2</c:v>
                </c:pt>
                <c:pt idx="9">
                  <c:v>7.8164469573099096E-2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1-453C-8A1D-479E27A781D4}"/>
            </c:ext>
          </c:extLst>
        </c:ser>
        <c:ser>
          <c:idx val="2"/>
          <c:order val="2"/>
          <c:tx>
            <c:strRef>
              <c:f>'RWA Impact'!$C$18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val>
            <c:numRef>
              <c:f>'RWA Impact'!$D$18:$M$18</c:f>
              <c:numCache>
                <c:formatCode>0.0%</c:formatCode>
                <c:ptCount val="10"/>
                <c:pt idx="0">
                  <c:v>9.9544575902197566E-3</c:v>
                </c:pt>
                <c:pt idx="1">
                  <c:v>1.9908915180439513E-2</c:v>
                </c:pt>
                <c:pt idx="2">
                  <c:v>2.9863372770659268E-2</c:v>
                </c:pt>
                <c:pt idx="3">
                  <c:v>3.9817830360879027E-2</c:v>
                </c:pt>
                <c:pt idx="4">
                  <c:v>4.9772287951098781E-2</c:v>
                </c:pt>
                <c:pt idx="5">
                  <c:v>5.9726745541318536E-2</c:v>
                </c:pt>
                <c:pt idx="6">
                  <c:v>6.9681203131538291E-2</c:v>
                </c:pt>
                <c:pt idx="7">
                  <c:v>7.9635660721758053E-2</c:v>
                </c:pt>
                <c:pt idx="8">
                  <c:v>8.9590118311977815E-2</c:v>
                </c:pt>
                <c:pt idx="9">
                  <c:v>9.9544575902197563E-2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1-453C-8A1D-479E27A781D4}"/>
            </c:ext>
          </c:extLst>
        </c:ser>
        <c:ser>
          <c:idx val="3"/>
          <c:order val="3"/>
          <c:tx>
            <c:strRef>
              <c:f>'RWA Impact'!$C$19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val>
            <c:numRef>
              <c:f>'RWA Impact'!$D$19:$M$19</c:f>
              <c:numCache>
                <c:formatCode>0.0%</c:formatCode>
                <c:ptCount val="10"/>
                <c:pt idx="0">
                  <c:v>1.1700522022762182E-2</c:v>
                </c:pt>
                <c:pt idx="1">
                  <c:v>2.3401044045524365E-2</c:v>
                </c:pt>
                <c:pt idx="2">
                  <c:v>3.5101566068286544E-2</c:v>
                </c:pt>
                <c:pt idx="3">
                  <c:v>4.680208809104873E-2</c:v>
                </c:pt>
                <c:pt idx="4">
                  <c:v>5.8502610113810909E-2</c:v>
                </c:pt>
                <c:pt idx="5">
                  <c:v>7.0203132136573088E-2</c:v>
                </c:pt>
                <c:pt idx="6">
                  <c:v>8.1903654159335273E-2</c:v>
                </c:pt>
                <c:pt idx="7">
                  <c:v>9.3604176182097459E-2</c:v>
                </c:pt>
                <c:pt idx="8">
                  <c:v>0.10530469820485965</c:v>
                </c:pt>
                <c:pt idx="9">
                  <c:v>0.11700522022762182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1-453C-8A1D-479E27A781D4}"/>
            </c:ext>
          </c:extLst>
        </c:ser>
        <c:ser>
          <c:idx val="4"/>
          <c:order val="4"/>
          <c:tx>
            <c:strRef>
              <c:f>'RWA Impact'!$C$20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val>
            <c:numRef>
              <c:f>'RWA Impact'!$D$20:$M$20</c:f>
              <c:numCache>
                <c:formatCode>0.0%</c:formatCode>
                <c:ptCount val="10"/>
                <c:pt idx="0">
                  <c:v>1.317529539683941E-2</c:v>
                </c:pt>
                <c:pt idx="1">
                  <c:v>2.6350590793678821E-2</c:v>
                </c:pt>
                <c:pt idx="2">
                  <c:v>3.9525886190518222E-2</c:v>
                </c:pt>
                <c:pt idx="3">
                  <c:v>5.2701181587357641E-2</c:v>
                </c:pt>
                <c:pt idx="4">
                  <c:v>6.5876476984197047E-2</c:v>
                </c:pt>
                <c:pt idx="5">
                  <c:v>7.9051772381036445E-2</c:v>
                </c:pt>
                <c:pt idx="6">
                  <c:v>9.2227067777875857E-2</c:v>
                </c:pt>
                <c:pt idx="7">
                  <c:v>0.10540236317471528</c:v>
                </c:pt>
                <c:pt idx="8">
                  <c:v>0.11857765857155468</c:v>
                </c:pt>
                <c:pt idx="9">
                  <c:v>0.13175295396839409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1-453C-8A1D-479E27A781D4}"/>
            </c:ext>
          </c:extLst>
        </c:ser>
        <c:ser>
          <c:idx val="5"/>
          <c:order val="5"/>
          <c:tx>
            <c:strRef>
              <c:f>'RWA Impact'!$C$21</c:f>
              <c:strCache>
                <c:ptCount val="1"/>
                <c:pt idx="0">
                  <c:v>6%</c:v>
                </c:pt>
              </c:strCache>
            </c:strRef>
          </c:tx>
          <c:marker>
            <c:symbol val="none"/>
          </c:marker>
          <c:val>
            <c:numRef>
              <c:f>'RWA Impact'!$D$21:$M$21</c:f>
              <c:numCache>
                <c:formatCode>0.0%</c:formatCode>
                <c:ptCount val="10"/>
                <c:pt idx="0">
                  <c:v>1.4446117874357359E-2</c:v>
                </c:pt>
                <c:pt idx="1">
                  <c:v>2.8892235748714717E-2</c:v>
                </c:pt>
                <c:pt idx="2">
                  <c:v>4.3338353623072076E-2</c:v>
                </c:pt>
                <c:pt idx="3">
                  <c:v>5.7784471497429435E-2</c:v>
                </c:pt>
                <c:pt idx="4">
                  <c:v>7.2230589371786794E-2</c:v>
                </c:pt>
                <c:pt idx="5">
                  <c:v>8.6676707246144152E-2</c:v>
                </c:pt>
                <c:pt idx="6">
                  <c:v>0.1011228251205015</c:v>
                </c:pt>
                <c:pt idx="7">
                  <c:v>0.11556894299485887</c:v>
                </c:pt>
                <c:pt idx="8">
                  <c:v>0.13001506086921624</c:v>
                </c:pt>
                <c:pt idx="9">
                  <c:v>0.14446117874357359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1-453C-8A1D-479E27A781D4}"/>
            </c:ext>
          </c:extLst>
        </c:ser>
        <c:ser>
          <c:idx val="6"/>
          <c:order val="6"/>
          <c:tx>
            <c:strRef>
              <c:f>'RWA Impact'!$C$22</c:f>
              <c:strCache>
                <c:ptCount val="1"/>
                <c:pt idx="0">
                  <c:v>7%</c:v>
                </c:pt>
              </c:strCache>
            </c:strRef>
          </c:tx>
          <c:marker>
            <c:symbol val="none"/>
          </c:marker>
          <c:val>
            <c:numRef>
              <c:f>'RWA Impact'!$D$22:$M$22</c:f>
              <c:numCache>
                <c:formatCode>0.0%</c:formatCode>
                <c:ptCount val="10"/>
                <c:pt idx="0">
                  <c:v>1.5555574958820172E-2</c:v>
                </c:pt>
                <c:pt idx="1">
                  <c:v>3.1111149917640343E-2</c:v>
                </c:pt>
                <c:pt idx="2">
                  <c:v>4.6666724876460508E-2</c:v>
                </c:pt>
                <c:pt idx="3">
                  <c:v>6.2222299835280687E-2</c:v>
                </c:pt>
                <c:pt idx="4">
                  <c:v>7.7777874794100851E-2</c:v>
                </c:pt>
                <c:pt idx="5">
                  <c:v>9.3333449752921016E-2</c:v>
                </c:pt>
                <c:pt idx="6">
                  <c:v>0.10888902471174119</c:v>
                </c:pt>
                <c:pt idx="7">
                  <c:v>0.12444459967056137</c:v>
                </c:pt>
                <c:pt idx="8">
                  <c:v>0.14000017462938155</c:v>
                </c:pt>
                <c:pt idx="9">
                  <c:v>0.1555557495882017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B1-453C-8A1D-479E27A781D4}"/>
            </c:ext>
          </c:extLst>
        </c:ser>
        <c:ser>
          <c:idx val="7"/>
          <c:order val="7"/>
          <c:tx>
            <c:strRef>
              <c:f>'RWA Impact'!$C$23</c:f>
              <c:strCache>
                <c:ptCount val="1"/>
                <c:pt idx="0">
                  <c:v>8%</c:v>
                </c:pt>
              </c:strCache>
            </c:strRef>
          </c:tx>
          <c:marker>
            <c:symbol val="none"/>
          </c:marker>
          <c:val>
            <c:numRef>
              <c:f>'RWA Impact'!$D$23:$M$23</c:f>
              <c:numCache>
                <c:formatCode>0.0%</c:formatCode>
                <c:ptCount val="10"/>
                <c:pt idx="0">
                  <c:v>1.6532818823948935E-2</c:v>
                </c:pt>
                <c:pt idx="1">
                  <c:v>3.3065637647897869E-2</c:v>
                </c:pt>
                <c:pt idx="2">
                  <c:v>4.9598456471846797E-2</c:v>
                </c:pt>
                <c:pt idx="3">
                  <c:v>6.6131275295795738E-2</c:v>
                </c:pt>
                <c:pt idx="4">
                  <c:v>8.2664094119744666E-2</c:v>
                </c:pt>
                <c:pt idx="5">
                  <c:v>9.9196912943693594E-2</c:v>
                </c:pt>
                <c:pt idx="6">
                  <c:v>0.11572973176764254</c:v>
                </c:pt>
                <c:pt idx="7">
                  <c:v>0.13226255059159148</c:v>
                </c:pt>
                <c:pt idx="8">
                  <c:v>0.14879536941554042</c:v>
                </c:pt>
                <c:pt idx="9">
                  <c:v>0.16532818823948933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B1-453C-8A1D-479E27A781D4}"/>
            </c:ext>
          </c:extLst>
        </c:ser>
        <c:ser>
          <c:idx val="8"/>
          <c:order val="8"/>
          <c:tx>
            <c:strRef>
              <c:f>'RWA Impact'!$C$24</c:f>
              <c:strCache>
                <c:ptCount val="1"/>
                <c:pt idx="0">
                  <c:v>9%</c:v>
                </c:pt>
              </c:strCache>
            </c:strRef>
          </c:tx>
          <c:marker>
            <c:symbol val="none"/>
          </c:marker>
          <c:val>
            <c:numRef>
              <c:f>'RWA Impact'!$D$24:$M$24</c:f>
              <c:numCache>
                <c:formatCode>0.0%</c:formatCode>
                <c:ptCount val="10"/>
                <c:pt idx="0">
                  <c:v>1.7398937911608701E-2</c:v>
                </c:pt>
                <c:pt idx="1">
                  <c:v>3.4797875823217403E-2</c:v>
                </c:pt>
                <c:pt idx="2">
                  <c:v>5.2196813734826097E-2</c:v>
                </c:pt>
                <c:pt idx="3">
                  <c:v>6.9595751646434806E-2</c:v>
                </c:pt>
                <c:pt idx="4">
                  <c:v>8.6994689558043514E-2</c:v>
                </c:pt>
                <c:pt idx="5">
                  <c:v>0.10439362746965219</c:v>
                </c:pt>
                <c:pt idx="6">
                  <c:v>0.1217925653812609</c:v>
                </c:pt>
                <c:pt idx="7">
                  <c:v>0.13919150329286961</c:v>
                </c:pt>
                <c:pt idx="8">
                  <c:v>0.15659044120447832</c:v>
                </c:pt>
                <c:pt idx="9">
                  <c:v>0.17398937911608703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B1-453C-8A1D-479E27A781D4}"/>
            </c:ext>
          </c:extLst>
        </c:ser>
        <c:ser>
          <c:idx val="9"/>
          <c:order val="9"/>
          <c:tx>
            <c:strRef>
              <c:f>'RWA Impact'!$C$25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val>
            <c:numRef>
              <c:f>'RWA Impact'!$D$25:$M$25</c:f>
              <c:numCache>
                <c:formatCode>0.0%</c:formatCode>
                <c:ptCount val="10"/>
                <c:pt idx="0">
                  <c:v>1.8169822368962755E-2</c:v>
                </c:pt>
                <c:pt idx="1">
                  <c:v>3.633964473792551E-2</c:v>
                </c:pt>
                <c:pt idx="2">
                  <c:v>5.4509467106888268E-2</c:v>
                </c:pt>
                <c:pt idx="3">
                  <c:v>7.2679289475851019E-2</c:v>
                </c:pt>
                <c:pt idx="4">
                  <c:v>9.0849111844813785E-2</c:v>
                </c:pt>
                <c:pt idx="5">
                  <c:v>0.10901893421377654</c:v>
                </c:pt>
                <c:pt idx="6">
                  <c:v>0.12718875658273929</c:v>
                </c:pt>
                <c:pt idx="7">
                  <c:v>0.14535857895170204</c:v>
                </c:pt>
                <c:pt idx="8">
                  <c:v>0.16352840132066479</c:v>
                </c:pt>
                <c:pt idx="9">
                  <c:v>0.18169822368962757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B1-453C-8A1D-479E27A781D4}"/>
            </c:ext>
          </c:extLst>
        </c:ser>
        <c:ser>
          <c:idx val="10"/>
          <c:order val="10"/>
          <c:tx>
            <c:strRef>
              <c:f>'RWA Impact'!$C$26</c:f>
              <c:strCache>
                <c:ptCount val="1"/>
                <c:pt idx="0">
                  <c:v>11%</c:v>
                </c:pt>
              </c:strCache>
            </c:strRef>
          </c:tx>
          <c:marker>
            <c:symbol val="none"/>
          </c:marker>
          <c:val>
            <c:numRef>
              <c:f>'RWA Impact'!$D$26:$M$26</c:f>
              <c:numCache>
                <c:formatCode>0.0%</c:formatCode>
                <c:ptCount val="10"/>
                <c:pt idx="0">
                  <c:v>1.8857827720077765E-2</c:v>
                </c:pt>
                <c:pt idx="1">
                  <c:v>3.7715655440155531E-2</c:v>
                </c:pt>
                <c:pt idx="2">
                  <c:v>5.6573483160233293E-2</c:v>
                </c:pt>
                <c:pt idx="3">
                  <c:v>7.5431310880311062E-2</c:v>
                </c:pt>
                <c:pt idx="4">
                  <c:v>9.428913860038883E-2</c:v>
                </c:pt>
                <c:pt idx="5">
                  <c:v>0.11314696632046659</c:v>
                </c:pt>
                <c:pt idx="6">
                  <c:v>0.13200479404054435</c:v>
                </c:pt>
                <c:pt idx="7">
                  <c:v>0.15086262176062212</c:v>
                </c:pt>
                <c:pt idx="8">
                  <c:v>0.16972044948069986</c:v>
                </c:pt>
                <c:pt idx="9">
                  <c:v>0.18857827720077766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B1-453C-8A1D-479E27A781D4}"/>
            </c:ext>
          </c:extLst>
        </c:ser>
        <c:ser>
          <c:idx val="11"/>
          <c:order val="11"/>
          <c:tx>
            <c:strRef>
              <c:f>'RWA Impact'!$C$27</c:f>
              <c:strCache>
                <c:ptCount val="1"/>
                <c:pt idx="0">
                  <c:v>12%</c:v>
                </c:pt>
              </c:strCache>
            </c:strRef>
          </c:tx>
          <c:marker>
            <c:symbol val="none"/>
          </c:marker>
          <c:val>
            <c:numRef>
              <c:f>'RWA Impact'!$D$27:$M$27</c:f>
              <c:numCache>
                <c:formatCode>0.0%</c:formatCode>
                <c:ptCount val="10"/>
                <c:pt idx="0">
                  <c:v>1.9472804297521767E-2</c:v>
                </c:pt>
                <c:pt idx="1">
                  <c:v>3.8945608595043535E-2</c:v>
                </c:pt>
                <c:pt idx="2">
                  <c:v>5.8418412892565302E-2</c:v>
                </c:pt>
                <c:pt idx="3">
                  <c:v>7.789121719008707E-2</c:v>
                </c:pt>
                <c:pt idx="4">
                  <c:v>9.7364021487608837E-2</c:v>
                </c:pt>
                <c:pt idx="5">
                  <c:v>0.1168368257851306</c:v>
                </c:pt>
                <c:pt idx="6">
                  <c:v>0.13630963008265234</c:v>
                </c:pt>
                <c:pt idx="7">
                  <c:v>0.15578243438017414</c:v>
                </c:pt>
                <c:pt idx="8">
                  <c:v>0.17525523867769591</c:v>
                </c:pt>
                <c:pt idx="9">
                  <c:v>0.19472804297521767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B1-453C-8A1D-479E27A781D4}"/>
            </c:ext>
          </c:extLst>
        </c:ser>
        <c:ser>
          <c:idx val="12"/>
          <c:order val="12"/>
          <c:tx>
            <c:strRef>
              <c:f>'RWA Impact'!$C$28</c:f>
              <c:strCache>
                <c:ptCount val="1"/>
                <c:pt idx="0">
                  <c:v>13%</c:v>
                </c:pt>
              </c:strCache>
            </c:strRef>
          </c:tx>
          <c:marker>
            <c:symbol val="none"/>
          </c:marker>
          <c:val>
            <c:numRef>
              <c:f>'RWA Impact'!$D$28:$M$28</c:f>
              <c:numCache>
                <c:formatCode>0.0%</c:formatCode>
                <c:ptCount val="10"/>
                <c:pt idx="0">
                  <c:v>2.0022766838422017E-2</c:v>
                </c:pt>
                <c:pt idx="1">
                  <c:v>4.0045533676844033E-2</c:v>
                </c:pt>
                <c:pt idx="2">
                  <c:v>6.0068300515266043E-2</c:v>
                </c:pt>
                <c:pt idx="3">
                  <c:v>8.0091067353688067E-2</c:v>
                </c:pt>
                <c:pt idx="4">
                  <c:v>0.10011383419211009</c:v>
                </c:pt>
                <c:pt idx="5">
                  <c:v>0.12013660103053209</c:v>
                </c:pt>
                <c:pt idx="6">
                  <c:v>0.14015936786895411</c:v>
                </c:pt>
                <c:pt idx="7">
                  <c:v>0.16018213470737613</c:v>
                </c:pt>
                <c:pt idx="8">
                  <c:v>0.18020490154579819</c:v>
                </c:pt>
                <c:pt idx="9">
                  <c:v>0.20022766838422018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B1-453C-8A1D-479E27A781D4}"/>
            </c:ext>
          </c:extLst>
        </c:ser>
        <c:ser>
          <c:idx val="13"/>
          <c:order val="13"/>
          <c:tx>
            <c:strRef>
              <c:f>'RWA Impact'!$C$29</c:f>
              <c:strCache>
                <c:ptCount val="1"/>
                <c:pt idx="0">
                  <c:v>14%</c:v>
                </c:pt>
              </c:strCache>
            </c:strRef>
          </c:tx>
          <c:marker>
            <c:symbol val="none"/>
          </c:marker>
          <c:val>
            <c:numRef>
              <c:f>'RWA Impact'!$D$29:$M$29</c:f>
              <c:numCache>
                <c:formatCode>0.0%</c:formatCode>
                <c:ptCount val="10"/>
                <c:pt idx="0">
                  <c:v>2.0514347928653018E-2</c:v>
                </c:pt>
                <c:pt idx="1">
                  <c:v>4.1028695857306036E-2</c:v>
                </c:pt>
                <c:pt idx="2">
                  <c:v>6.154304378595904E-2</c:v>
                </c:pt>
                <c:pt idx="3">
                  <c:v>8.2057391714612071E-2</c:v>
                </c:pt>
                <c:pt idx="4">
                  <c:v>0.10257173964326508</c:v>
                </c:pt>
                <c:pt idx="5">
                  <c:v>0.12308608757191808</c:v>
                </c:pt>
                <c:pt idx="6">
                  <c:v>0.14360043550057111</c:v>
                </c:pt>
                <c:pt idx="7">
                  <c:v>0.16411478342922414</c:v>
                </c:pt>
                <c:pt idx="8">
                  <c:v>0.18462913135787712</c:v>
                </c:pt>
                <c:pt idx="9">
                  <c:v>0.20514347928653015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B1-453C-8A1D-479E27A781D4}"/>
            </c:ext>
          </c:extLst>
        </c:ser>
        <c:ser>
          <c:idx val="14"/>
          <c:order val="14"/>
          <c:tx>
            <c:strRef>
              <c:f>'RWA Impact'!$C$30</c:f>
              <c:strCache>
                <c:ptCount val="1"/>
                <c:pt idx="0">
                  <c:v>15%</c:v>
                </c:pt>
              </c:strCache>
            </c:strRef>
          </c:tx>
          <c:marker>
            <c:symbol val="none"/>
          </c:marker>
          <c:val>
            <c:numRef>
              <c:f>'RWA Impact'!$D$30:$M$30</c:f>
              <c:numCache>
                <c:formatCode>0.0%</c:formatCode>
                <c:ptCount val="10"/>
                <c:pt idx="0">
                  <c:v>2.0953115446198298E-2</c:v>
                </c:pt>
                <c:pt idx="1">
                  <c:v>4.1906230892396597E-2</c:v>
                </c:pt>
                <c:pt idx="2">
                  <c:v>6.2859346338594885E-2</c:v>
                </c:pt>
                <c:pt idx="3">
                  <c:v>8.3812461784793194E-2</c:v>
                </c:pt>
                <c:pt idx="4">
                  <c:v>0.10476557723099147</c:v>
                </c:pt>
                <c:pt idx="5">
                  <c:v>0.12571869267718977</c:v>
                </c:pt>
                <c:pt idx="6">
                  <c:v>0.14667180812338806</c:v>
                </c:pt>
                <c:pt idx="7">
                  <c:v>0.16762492356958639</c:v>
                </c:pt>
                <c:pt idx="8">
                  <c:v>0.18857803901578468</c:v>
                </c:pt>
                <c:pt idx="9">
                  <c:v>0.20953115446198295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B1-453C-8A1D-479E27A7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82752"/>
        <c:axId val="243084288"/>
      </c:lineChart>
      <c:catAx>
        <c:axId val="2430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84288"/>
        <c:crosses val="autoZero"/>
        <c:auto val="1"/>
        <c:lblAlgn val="ctr"/>
        <c:lblOffset val="100"/>
        <c:noMultiLvlLbl val="0"/>
      </c:catAx>
      <c:valAx>
        <c:axId val="243084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308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Percentage</a:t>
            </a:r>
            <a:r>
              <a:rPr lang="en-GB" baseline="0"/>
              <a:t> impact of PD movement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'RWA Impact'!$O$17:$O$30</c:f>
              <c:numCache>
                <c:formatCode>0%</c:formatCode>
                <c:ptCount val="14"/>
                <c:pt idx="0">
                  <c:v>1.5591614094314401</c:v>
                </c:pt>
                <c:pt idx="1">
                  <c:v>1.2735271722032717</c:v>
                </c:pt>
                <c:pt idx="2">
                  <c:v>1.1754052811735249</c:v>
                </c:pt>
                <c:pt idx="3">
                  <c:v>1.1260433826121778</c:v>
                </c:pt>
                <c:pt idx="4">
                  <c:v>1.0964549514254385</c:v>
                </c:pt>
                <c:pt idx="5">
                  <c:v>1.0767996699260054</c:v>
                </c:pt>
                <c:pt idx="6">
                  <c:v>1.0628227415390168</c:v>
                </c:pt>
                <c:pt idx="7">
                  <c:v>1.0523878654258967</c:v>
                </c:pt>
                <c:pt idx="8">
                  <c:v>1.0443064088894596</c:v>
                </c:pt>
                <c:pt idx="9">
                  <c:v>1.0378652766738239</c:v>
                </c:pt>
                <c:pt idx="10">
                  <c:v>1.0326112098685281</c:v>
                </c:pt>
                <c:pt idx="11">
                  <c:v>1.0282425958016863</c:v>
                </c:pt>
                <c:pt idx="12">
                  <c:v>1.0245511069572912</c:v>
                </c:pt>
                <c:pt idx="13">
                  <c:v>1.0213883238731873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B-4996-9BB8-2A9FA22B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182592"/>
        <c:axId val="243213056"/>
      </c:lineChart>
      <c:catAx>
        <c:axId val="2431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13056"/>
        <c:crosses val="autoZero"/>
        <c:auto val="1"/>
        <c:lblAlgn val="ctr"/>
        <c:lblOffset val="100"/>
        <c:noMultiLvlLbl val="0"/>
      </c:catAx>
      <c:valAx>
        <c:axId val="243213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18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Percentage</a:t>
            </a:r>
            <a:r>
              <a:rPr lang="en-GB" baseline="0"/>
              <a:t> impact of LGD movement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'RWA Impact'!$O$34:$W$34</c:f>
              <c:numCache>
                <c:formatCode>0%</c:formatCode>
                <c:ptCount val="9"/>
                <c:pt idx="0">
                  <c:v>2</c:v>
                </c:pt>
                <c:pt idx="1">
                  <c:v>1.5000000000000002</c:v>
                </c:pt>
                <c:pt idx="2">
                  <c:v>1.3333333333333333</c:v>
                </c:pt>
                <c:pt idx="3">
                  <c:v>1.2500000000000002</c:v>
                </c:pt>
                <c:pt idx="4">
                  <c:v>1.2</c:v>
                </c:pt>
                <c:pt idx="5">
                  <c:v>1.1666666666666667</c:v>
                </c:pt>
                <c:pt idx="6">
                  <c:v>1.1428571428571426</c:v>
                </c:pt>
                <c:pt idx="7">
                  <c:v>1.1250000000000002</c:v>
                </c:pt>
                <c:pt idx="8">
                  <c:v>1.1111111111111112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9-4C6E-85C3-35875BB9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41344"/>
        <c:axId val="243242880"/>
      </c:lineChart>
      <c:catAx>
        <c:axId val="2432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42880"/>
        <c:crosses val="autoZero"/>
        <c:auto val="1"/>
        <c:lblAlgn val="ctr"/>
        <c:lblOffset val="100"/>
        <c:noMultiLvlLbl val="0"/>
      </c:catAx>
      <c:valAx>
        <c:axId val="243242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2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Impact of LGD on 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'RWA Impact'!$D$15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val>
            <c:numRef>
              <c:f>'RWA Impact'!$D$16:$D$30</c:f>
              <c:numCache>
                <c:formatCode>0.0%</c:formatCode>
                <c:ptCount val="15"/>
                <c:pt idx="0">
                  <c:v>5.013237827737306E-3</c:v>
                </c:pt>
                <c:pt idx="1">
                  <c:v>7.8164469573099096E-3</c:v>
                </c:pt>
                <c:pt idx="2">
                  <c:v>9.9544575902197566E-3</c:v>
                </c:pt>
                <c:pt idx="3">
                  <c:v>1.1700522022762182E-2</c:v>
                </c:pt>
                <c:pt idx="4">
                  <c:v>1.317529539683941E-2</c:v>
                </c:pt>
                <c:pt idx="5">
                  <c:v>1.4446117874357359E-2</c:v>
                </c:pt>
                <c:pt idx="6">
                  <c:v>1.5555574958820172E-2</c:v>
                </c:pt>
                <c:pt idx="7">
                  <c:v>1.6532818823948935E-2</c:v>
                </c:pt>
                <c:pt idx="8">
                  <c:v>1.7398937911608701E-2</c:v>
                </c:pt>
                <c:pt idx="9">
                  <c:v>1.8169822368962755E-2</c:v>
                </c:pt>
                <c:pt idx="10">
                  <c:v>1.8857827720077765E-2</c:v>
                </c:pt>
                <c:pt idx="11">
                  <c:v>1.9472804297521767E-2</c:v>
                </c:pt>
                <c:pt idx="12">
                  <c:v>2.0022766838422017E-2</c:v>
                </c:pt>
                <c:pt idx="13">
                  <c:v>2.0514347928653018E-2</c:v>
                </c:pt>
                <c:pt idx="14">
                  <c:v>2.0953115446198298E-2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E-43F1-B5AB-BB08EBD6E836}"/>
            </c:ext>
          </c:extLst>
        </c:ser>
        <c:ser>
          <c:idx val="1"/>
          <c:order val="1"/>
          <c:tx>
            <c:strRef>
              <c:f>'RWA Impact'!$E$15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val>
            <c:numRef>
              <c:f>'RWA Impact'!$E$16:$E$30</c:f>
              <c:numCache>
                <c:formatCode>0.0%</c:formatCode>
                <c:ptCount val="15"/>
                <c:pt idx="0">
                  <c:v>1.0026475655474612E-2</c:v>
                </c:pt>
                <c:pt idx="1">
                  <c:v>1.5632893914619819E-2</c:v>
                </c:pt>
                <c:pt idx="2">
                  <c:v>1.9908915180439513E-2</c:v>
                </c:pt>
                <c:pt idx="3">
                  <c:v>2.3401044045524365E-2</c:v>
                </c:pt>
                <c:pt idx="4">
                  <c:v>2.6350590793678821E-2</c:v>
                </c:pt>
                <c:pt idx="5">
                  <c:v>2.8892235748714717E-2</c:v>
                </c:pt>
                <c:pt idx="6">
                  <c:v>3.1111149917640343E-2</c:v>
                </c:pt>
                <c:pt idx="7">
                  <c:v>3.3065637647897869E-2</c:v>
                </c:pt>
                <c:pt idx="8">
                  <c:v>3.4797875823217403E-2</c:v>
                </c:pt>
                <c:pt idx="9">
                  <c:v>3.633964473792551E-2</c:v>
                </c:pt>
                <c:pt idx="10">
                  <c:v>3.7715655440155531E-2</c:v>
                </c:pt>
                <c:pt idx="11">
                  <c:v>3.8945608595043535E-2</c:v>
                </c:pt>
                <c:pt idx="12">
                  <c:v>4.0045533676844033E-2</c:v>
                </c:pt>
                <c:pt idx="13">
                  <c:v>4.1028695857306036E-2</c:v>
                </c:pt>
                <c:pt idx="14">
                  <c:v>4.1906230892396597E-2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E-43F1-B5AB-BB08EBD6E836}"/>
            </c:ext>
          </c:extLst>
        </c:ser>
        <c:ser>
          <c:idx val="2"/>
          <c:order val="2"/>
          <c:tx>
            <c:strRef>
              <c:f>'RWA Impact'!$F$15</c:f>
              <c:strCache>
                <c:ptCount val="1"/>
                <c:pt idx="0">
                  <c:v>15%</c:v>
                </c:pt>
              </c:strCache>
            </c:strRef>
          </c:tx>
          <c:marker>
            <c:symbol val="none"/>
          </c:marker>
          <c:val>
            <c:numRef>
              <c:f>'RWA Impact'!$F$16:$F$30</c:f>
              <c:numCache>
                <c:formatCode>0.0%</c:formatCode>
                <c:ptCount val="15"/>
                <c:pt idx="0">
                  <c:v>1.503971348321192E-2</c:v>
                </c:pt>
                <c:pt idx="1">
                  <c:v>2.3449340871929729E-2</c:v>
                </c:pt>
                <c:pt idx="2">
                  <c:v>2.9863372770659268E-2</c:v>
                </c:pt>
                <c:pt idx="3">
                  <c:v>3.5101566068286544E-2</c:v>
                </c:pt>
                <c:pt idx="4">
                  <c:v>3.9525886190518222E-2</c:v>
                </c:pt>
                <c:pt idx="5">
                  <c:v>4.3338353623072076E-2</c:v>
                </c:pt>
                <c:pt idx="6">
                  <c:v>4.6666724876460508E-2</c:v>
                </c:pt>
                <c:pt idx="7">
                  <c:v>4.9598456471846797E-2</c:v>
                </c:pt>
                <c:pt idx="8">
                  <c:v>5.2196813734826097E-2</c:v>
                </c:pt>
                <c:pt idx="9">
                  <c:v>5.4509467106888268E-2</c:v>
                </c:pt>
                <c:pt idx="10">
                  <c:v>5.6573483160233293E-2</c:v>
                </c:pt>
                <c:pt idx="11">
                  <c:v>5.8418412892565302E-2</c:v>
                </c:pt>
                <c:pt idx="12">
                  <c:v>6.0068300515266043E-2</c:v>
                </c:pt>
                <c:pt idx="13">
                  <c:v>6.154304378595904E-2</c:v>
                </c:pt>
                <c:pt idx="14">
                  <c:v>6.2859346338594885E-2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E-43F1-B5AB-BB08EBD6E836}"/>
            </c:ext>
          </c:extLst>
        </c:ser>
        <c:ser>
          <c:idx val="3"/>
          <c:order val="3"/>
          <c:tx>
            <c:strRef>
              <c:f>'RWA Impact'!$G$15</c:f>
              <c:strCache>
                <c:ptCount val="1"/>
                <c:pt idx="0">
                  <c:v>20%</c:v>
                </c:pt>
              </c:strCache>
            </c:strRef>
          </c:tx>
          <c:marker>
            <c:symbol val="none"/>
          </c:marker>
          <c:val>
            <c:numRef>
              <c:f>'RWA Impact'!$G$16:$G$30</c:f>
              <c:numCache>
                <c:formatCode>0.0%</c:formatCode>
                <c:ptCount val="15"/>
                <c:pt idx="0">
                  <c:v>2.0052951310949224E-2</c:v>
                </c:pt>
                <c:pt idx="1">
                  <c:v>3.1265787829239639E-2</c:v>
                </c:pt>
                <c:pt idx="2">
                  <c:v>3.9817830360879027E-2</c:v>
                </c:pt>
                <c:pt idx="3">
                  <c:v>4.680208809104873E-2</c:v>
                </c:pt>
                <c:pt idx="4">
                  <c:v>5.2701181587357641E-2</c:v>
                </c:pt>
                <c:pt idx="5">
                  <c:v>5.7784471497429435E-2</c:v>
                </c:pt>
                <c:pt idx="6">
                  <c:v>6.2222299835280687E-2</c:v>
                </c:pt>
                <c:pt idx="7">
                  <c:v>6.6131275295795738E-2</c:v>
                </c:pt>
                <c:pt idx="8">
                  <c:v>6.9595751646434806E-2</c:v>
                </c:pt>
                <c:pt idx="9">
                  <c:v>7.2679289475851019E-2</c:v>
                </c:pt>
                <c:pt idx="10">
                  <c:v>7.5431310880311062E-2</c:v>
                </c:pt>
                <c:pt idx="11">
                  <c:v>7.789121719008707E-2</c:v>
                </c:pt>
                <c:pt idx="12">
                  <c:v>8.0091067353688067E-2</c:v>
                </c:pt>
                <c:pt idx="13">
                  <c:v>8.2057391714612071E-2</c:v>
                </c:pt>
                <c:pt idx="14">
                  <c:v>8.3812461784793194E-2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E-43F1-B5AB-BB08EBD6E836}"/>
            </c:ext>
          </c:extLst>
        </c:ser>
        <c:ser>
          <c:idx val="4"/>
          <c:order val="4"/>
          <c:tx>
            <c:strRef>
              <c:f>'RWA Impact'!$H$15</c:f>
              <c:strCache>
                <c:ptCount val="1"/>
                <c:pt idx="0">
                  <c:v>25%</c:v>
                </c:pt>
              </c:strCache>
            </c:strRef>
          </c:tx>
          <c:marker>
            <c:symbol val="none"/>
          </c:marker>
          <c:val>
            <c:numRef>
              <c:f>'RWA Impact'!$H$16:$H$30</c:f>
              <c:numCache>
                <c:formatCode>0.0%</c:formatCode>
                <c:ptCount val="15"/>
                <c:pt idx="0">
                  <c:v>2.5066189138686534E-2</c:v>
                </c:pt>
                <c:pt idx="1">
                  <c:v>3.9082234786549548E-2</c:v>
                </c:pt>
                <c:pt idx="2">
                  <c:v>4.9772287951098781E-2</c:v>
                </c:pt>
                <c:pt idx="3">
                  <c:v>5.8502610113810909E-2</c:v>
                </c:pt>
                <c:pt idx="4">
                  <c:v>6.5876476984197047E-2</c:v>
                </c:pt>
                <c:pt idx="5">
                  <c:v>7.2230589371786794E-2</c:v>
                </c:pt>
                <c:pt idx="6">
                  <c:v>7.7777874794100851E-2</c:v>
                </c:pt>
                <c:pt idx="7">
                  <c:v>8.2664094119744666E-2</c:v>
                </c:pt>
                <c:pt idx="8">
                  <c:v>8.6994689558043514E-2</c:v>
                </c:pt>
                <c:pt idx="9">
                  <c:v>9.0849111844813785E-2</c:v>
                </c:pt>
                <c:pt idx="10">
                  <c:v>9.428913860038883E-2</c:v>
                </c:pt>
                <c:pt idx="11">
                  <c:v>9.7364021487608837E-2</c:v>
                </c:pt>
                <c:pt idx="12">
                  <c:v>0.10011383419211009</c:v>
                </c:pt>
                <c:pt idx="13">
                  <c:v>0.10257173964326508</c:v>
                </c:pt>
                <c:pt idx="14">
                  <c:v>0.10476557723099147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E-43F1-B5AB-BB08EBD6E836}"/>
            </c:ext>
          </c:extLst>
        </c:ser>
        <c:ser>
          <c:idx val="5"/>
          <c:order val="5"/>
          <c:tx>
            <c:strRef>
              <c:f>'RWA Impact'!$I$15</c:f>
              <c:strCache>
                <c:ptCount val="1"/>
                <c:pt idx="0">
                  <c:v>30%</c:v>
                </c:pt>
              </c:strCache>
            </c:strRef>
          </c:tx>
          <c:marker>
            <c:symbol val="none"/>
          </c:marker>
          <c:val>
            <c:numRef>
              <c:f>'RWA Impact'!$I$16:$I$30</c:f>
              <c:numCache>
                <c:formatCode>0.0%</c:formatCode>
                <c:ptCount val="15"/>
                <c:pt idx="0">
                  <c:v>3.007942696642384E-2</c:v>
                </c:pt>
                <c:pt idx="1">
                  <c:v>4.6898681743859458E-2</c:v>
                </c:pt>
                <c:pt idx="2">
                  <c:v>5.9726745541318536E-2</c:v>
                </c:pt>
                <c:pt idx="3">
                  <c:v>7.0203132136573088E-2</c:v>
                </c:pt>
                <c:pt idx="4">
                  <c:v>7.9051772381036445E-2</c:v>
                </c:pt>
                <c:pt idx="5">
                  <c:v>8.6676707246144152E-2</c:v>
                </c:pt>
                <c:pt idx="6">
                  <c:v>9.3333449752921016E-2</c:v>
                </c:pt>
                <c:pt idx="7">
                  <c:v>9.9196912943693594E-2</c:v>
                </c:pt>
                <c:pt idx="8">
                  <c:v>0.10439362746965219</c:v>
                </c:pt>
                <c:pt idx="9">
                  <c:v>0.10901893421377654</c:v>
                </c:pt>
                <c:pt idx="10">
                  <c:v>0.11314696632046659</c:v>
                </c:pt>
                <c:pt idx="11">
                  <c:v>0.1168368257851306</c:v>
                </c:pt>
                <c:pt idx="12">
                  <c:v>0.12013660103053209</c:v>
                </c:pt>
                <c:pt idx="13">
                  <c:v>0.12308608757191808</c:v>
                </c:pt>
                <c:pt idx="14">
                  <c:v>0.12571869267718977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E-43F1-B5AB-BB08EBD6E836}"/>
            </c:ext>
          </c:extLst>
        </c:ser>
        <c:ser>
          <c:idx val="6"/>
          <c:order val="6"/>
          <c:tx>
            <c:strRef>
              <c:f>'RWA Impact'!$J$15</c:f>
              <c:strCache>
                <c:ptCount val="1"/>
                <c:pt idx="0">
                  <c:v>35%</c:v>
                </c:pt>
              </c:strCache>
            </c:strRef>
          </c:tx>
          <c:marker>
            <c:symbol val="none"/>
          </c:marker>
          <c:val>
            <c:numRef>
              <c:f>'RWA Impact'!$J$16:$J$30</c:f>
              <c:numCache>
                <c:formatCode>0.0%</c:formatCode>
                <c:ptCount val="15"/>
                <c:pt idx="0">
                  <c:v>3.5092664794161149E-2</c:v>
                </c:pt>
                <c:pt idx="1">
                  <c:v>5.471512870116936E-2</c:v>
                </c:pt>
                <c:pt idx="2">
                  <c:v>6.9681203131538291E-2</c:v>
                </c:pt>
                <c:pt idx="3">
                  <c:v>8.1903654159335273E-2</c:v>
                </c:pt>
                <c:pt idx="4">
                  <c:v>9.2227067777875857E-2</c:v>
                </c:pt>
                <c:pt idx="5">
                  <c:v>0.1011228251205015</c:v>
                </c:pt>
                <c:pt idx="6">
                  <c:v>0.10888902471174119</c:v>
                </c:pt>
                <c:pt idx="7">
                  <c:v>0.11572973176764254</c:v>
                </c:pt>
                <c:pt idx="8">
                  <c:v>0.1217925653812609</c:v>
                </c:pt>
                <c:pt idx="9">
                  <c:v>0.12718875658273929</c:v>
                </c:pt>
                <c:pt idx="10">
                  <c:v>0.13200479404054435</c:v>
                </c:pt>
                <c:pt idx="11">
                  <c:v>0.13630963008265234</c:v>
                </c:pt>
                <c:pt idx="12">
                  <c:v>0.14015936786895411</c:v>
                </c:pt>
                <c:pt idx="13">
                  <c:v>0.14360043550057111</c:v>
                </c:pt>
                <c:pt idx="14">
                  <c:v>0.14667180812338806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E-43F1-B5AB-BB08EBD6E836}"/>
            </c:ext>
          </c:extLst>
        </c:ser>
        <c:ser>
          <c:idx val="7"/>
          <c:order val="7"/>
          <c:tx>
            <c:strRef>
              <c:f>'RWA Impact'!$K$15</c:f>
              <c:strCache>
                <c:ptCount val="1"/>
                <c:pt idx="0">
                  <c:v>40%</c:v>
                </c:pt>
              </c:strCache>
            </c:strRef>
          </c:tx>
          <c:marker>
            <c:symbol val="none"/>
          </c:marker>
          <c:val>
            <c:numRef>
              <c:f>'RWA Impact'!$K$16:$K$30</c:f>
              <c:numCache>
                <c:formatCode>0.0%</c:formatCode>
                <c:ptCount val="15"/>
                <c:pt idx="0">
                  <c:v>4.0105902621898448E-2</c:v>
                </c:pt>
                <c:pt idx="1">
                  <c:v>6.2531575658479277E-2</c:v>
                </c:pt>
                <c:pt idx="2">
                  <c:v>7.9635660721758053E-2</c:v>
                </c:pt>
                <c:pt idx="3">
                  <c:v>9.3604176182097459E-2</c:v>
                </c:pt>
                <c:pt idx="4">
                  <c:v>0.10540236317471528</c:v>
                </c:pt>
                <c:pt idx="5">
                  <c:v>0.11556894299485887</c:v>
                </c:pt>
                <c:pt idx="6">
                  <c:v>0.12444459967056137</c:v>
                </c:pt>
                <c:pt idx="7">
                  <c:v>0.13226255059159148</c:v>
                </c:pt>
                <c:pt idx="8">
                  <c:v>0.13919150329286961</c:v>
                </c:pt>
                <c:pt idx="9">
                  <c:v>0.14535857895170204</c:v>
                </c:pt>
                <c:pt idx="10">
                  <c:v>0.15086262176062212</c:v>
                </c:pt>
                <c:pt idx="11">
                  <c:v>0.15578243438017414</c:v>
                </c:pt>
                <c:pt idx="12">
                  <c:v>0.16018213470737613</c:v>
                </c:pt>
                <c:pt idx="13">
                  <c:v>0.16411478342922414</c:v>
                </c:pt>
                <c:pt idx="14">
                  <c:v>0.16762492356958639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E-43F1-B5AB-BB08EBD6E836}"/>
            </c:ext>
          </c:extLst>
        </c:ser>
        <c:ser>
          <c:idx val="8"/>
          <c:order val="8"/>
          <c:tx>
            <c:strRef>
              <c:f>'RWA Impact'!$L$15</c:f>
              <c:strCache>
                <c:ptCount val="1"/>
                <c:pt idx="0">
                  <c:v>45%</c:v>
                </c:pt>
              </c:strCache>
            </c:strRef>
          </c:tx>
          <c:marker>
            <c:symbol val="none"/>
          </c:marker>
          <c:val>
            <c:numRef>
              <c:f>'RWA Impact'!$L$16:$L$30</c:f>
              <c:numCache>
                <c:formatCode>0.0%</c:formatCode>
                <c:ptCount val="15"/>
                <c:pt idx="0">
                  <c:v>4.5119140449635761E-2</c:v>
                </c:pt>
                <c:pt idx="1">
                  <c:v>7.034802261578918E-2</c:v>
                </c:pt>
                <c:pt idx="2">
                  <c:v>8.9590118311977815E-2</c:v>
                </c:pt>
                <c:pt idx="3">
                  <c:v>0.10530469820485965</c:v>
                </c:pt>
                <c:pt idx="4">
                  <c:v>0.11857765857155468</c:v>
                </c:pt>
                <c:pt idx="5">
                  <c:v>0.13001506086921624</c:v>
                </c:pt>
                <c:pt idx="6">
                  <c:v>0.14000017462938155</c:v>
                </c:pt>
                <c:pt idx="7">
                  <c:v>0.14879536941554042</c:v>
                </c:pt>
                <c:pt idx="8">
                  <c:v>0.15659044120447832</c:v>
                </c:pt>
                <c:pt idx="9">
                  <c:v>0.16352840132066479</c:v>
                </c:pt>
                <c:pt idx="10">
                  <c:v>0.16972044948069986</c:v>
                </c:pt>
                <c:pt idx="11">
                  <c:v>0.17525523867769591</c:v>
                </c:pt>
                <c:pt idx="12">
                  <c:v>0.18020490154579819</c:v>
                </c:pt>
                <c:pt idx="13">
                  <c:v>0.18462913135787712</c:v>
                </c:pt>
                <c:pt idx="14">
                  <c:v>0.18857803901578468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7E-43F1-B5AB-BB08EBD6E836}"/>
            </c:ext>
          </c:extLst>
        </c:ser>
        <c:ser>
          <c:idx val="9"/>
          <c:order val="9"/>
          <c:tx>
            <c:strRef>
              <c:f>'RWA Impact'!$M$15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val>
            <c:numRef>
              <c:f>'RWA Impact'!$M$16:$M$30</c:f>
              <c:numCache>
                <c:formatCode>0.0%</c:formatCode>
                <c:ptCount val="15"/>
                <c:pt idx="0">
                  <c:v>5.0132378277373067E-2</c:v>
                </c:pt>
                <c:pt idx="1">
                  <c:v>7.8164469573099096E-2</c:v>
                </c:pt>
                <c:pt idx="2">
                  <c:v>9.9544575902197563E-2</c:v>
                </c:pt>
                <c:pt idx="3">
                  <c:v>0.11700522022762182</c:v>
                </c:pt>
                <c:pt idx="4">
                  <c:v>0.13175295396839409</c:v>
                </c:pt>
                <c:pt idx="5">
                  <c:v>0.14446117874357359</c:v>
                </c:pt>
                <c:pt idx="6">
                  <c:v>0.1555557495882017</c:v>
                </c:pt>
                <c:pt idx="7">
                  <c:v>0.16532818823948933</c:v>
                </c:pt>
                <c:pt idx="8">
                  <c:v>0.17398937911608703</c:v>
                </c:pt>
                <c:pt idx="9">
                  <c:v>0.18169822368962757</c:v>
                </c:pt>
                <c:pt idx="10">
                  <c:v>0.18857827720077766</c:v>
                </c:pt>
                <c:pt idx="11">
                  <c:v>0.19472804297521767</c:v>
                </c:pt>
                <c:pt idx="12">
                  <c:v>0.20022766838422018</c:v>
                </c:pt>
                <c:pt idx="13">
                  <c:v>0.20514347928653015</c:v>
                </c:pt>
                <c:pt idx="14">
                  <c:v>0.20953115446198295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7E-43F1-B5AB-BB08EBD6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05568"/>
        <c:axId val="243407104"/>
      </c:lineChart>
      <c:catAx>
        <c:axId val="243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07104"/>
        <c:crosses val="autoZero"/>
        <c:auto val="1"/>
        <c:lblAlgn val="ctr"/>
        <c:lblOffset val="100"/>
        <c:noMultiLvlLbl val="0"/>
      </c:catAx>
      <c:valAx>
        <c:axId val="2434071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34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'RWA Impact'!$G$61:$G$81</c:f>
              <c:numCache>
                <c:formatCode>0.0%</c:formatCode>
                <c:ptCount val="21"/>
                <c:pt idx="0">
                  <c:v>0.44689999453122464</c:v>
                </c:pt>
                <c:pt idx="1">
                  <c:v>0.51485080287518203</c:v>
                </c:pt>
                <c:pt idx="2">
                  <c:v>0.58209963935659148</c:v>
                </c:pt>
                <c:pt idx="3">
                  <c:v>0.64897012198070136</c:v>
                </c:pt>
                <c:pt idx="4">
                  <c:v>0.71567840362090773</c:v>
                </c:pt>
                <c:pt idx="5">
                  <c:v>0.78237562668055938</c:v>
                </c:pt>
                <c:pt idx="6">
                  <c:v>0.84917120184131767</c:v>
                </c:pt>
                <c:pt idx="7">
                  <c:v>0.91614648567287993</c:v>
                </c:pt>
                <c:pt idx="8">
                  <c:v>0.98336326196249368</c:v>
                </c:pt>
                <c:pt idx="9">
                  <c:v>1.0508692329351277</c:v>
                </c:pt>
                <c:pt idx="10">
                  <c:v>1.1187017022451127</c:v>
                </c:pt>
                <c:pt idx="11">
                  <c:v>1.1868901185268668</c:v>
                </c:pt>
                <c:pt idx="12">
                  <c:v>1.255457875561359</c:v>
                </c:pt>
                <c:pt idx="13">
                  <c:v>1.3244236127887212</c:v>
                </c:pt>
                <c:pt idx="14">
                  <c:v>1.3938021711700892</c:v>
                </c:pt>
                <c:pt idx="15">
                  <c:v>1.4636053058180516</c:v>
                </c:pt>
                <c:pt idx="16">
                  <c:v>1.5338422234217304</c:v>
                </c:pt>
                <c:pt idx="17">
                  <c:v>1.6045199910986003</c:v>
                </c:pt>
                <c:pt idx="18">
                  <c:v>1.6756438492587091</c:v>
                </c:pt>
                <c:pt idx="19">
                  <c:v>1.7472174516402115</c:v>
                </c:pt>
                <c:pt idx="20">
                  <c:v>1.8192430492222336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0-4A05-ACEE-99B45E11FFEF}"/>
            </c:ext>
          </c:extLst>
        </c:ser>
        <c:ser>
          <c:idx val="1"/>
          <c:order val="1"/>
          <c:marker>
            <c:symbol val="none"/>
          </c:marker>
          <c:val>
            <c:numRef>
              <c:f>'RWA Impact'!$H$61:$H$81</c:f>
              <c:numCache>
                <c:formatCode>0%</c:formatCode>
                <c:ptCount val="21"/>
                <c:pt idx="0">
                  <c:v>1.1187017022451127</c:v>
                </c:pt>
                <c:pt idx="1">
                  <c:v>1.1187017022451127</c:v>
                </c:pt>
                <c:pt idx="2">
                  <c:v>1.1187017022451127</c:v>
                </c:pt>
                <c:pt idx="3">
                  <c:v>1.1187017022451127</c:v>
                </c:pt>
                <c:pt idx="4">
                  <c:v>1.1187017022451127</c:v>
                </c:pt>
                <c:pt idx="5">
                  <c:v>1.1187017022451127</c:v>
                </c:pt>
                <c:pt idx="6">
                  <c:v>1.1187017022451127</c:v>
                </c:pt>
                <c:pt idx="7">
                  <c:v>1.1187017022451127</c:v>
                </c:pt>
                <c:pt idx="8">
                  <c:v>1.1187017022451127</c:v>
                </c:pt>
                <c:pt idx="9">
                  <c:v>1.1187017022451127</c:v>
                </c:pt>
                <c:pt idx="10">
                  <c:v>1.1187017022451127</c:v>
                </c:pt>
                <c:pt idx="11">
                  <c:v>1.1187017022451127</c:v>
                </c:pt>
                <c:pt idx="12">
                  <c:v>1.1187017022451127</c:v>
                </c:pt>
                <c:pt idx="13">
                  <c:v>1.1187017022451127</c:v>
                </c:pt>
                <c:pt idx="14">
                  <c:v>1.1187017022451127</c:v>
                </c:pt>
                <c:pt idx="15">
                  <c:v>1.1187017022451127</c:v>
                </c:pt>
                <c:pt idx="16">
                  <c:v>1.1187017022451127</c:v>
                </c:pt>
                <c:pt idx="17">
                  <c:v>1.1187017022451127</c:v>
                </c:pt>
                <c:pt idx="18">
                  <c:v>1.1187017022451127</c:v>
                </c:pt>
                <c:pt idx="19">
                  <c:v>1.1187017022451127</c:v>
                </c:pt>
                <c:pt idx="20">
                  <c:v>1.1187017022451127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0-4A05-ACEE-99B45E11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25280"/>
        <c:axId val="243426816"/>
      </c:lineChart>
      <c:catAx>
        <c:axId val="2434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26816"/>
        <c:crosses val="autoZero"/>
        <c:auto val="1"/>
        <c:lblAlgn val="ctr"/>
        <c:lblOffset val="100"/>
        <c:noMultiLvlLbl val="0"/>
      </c:catAx>
      <c:valAx>
        <c:axId val="243426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434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PDCyc!$E$5:$O$5</c:f>
              <c:numCache>
                <c:formatCode>0%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1.8000000000000002E-2</c:v>
                </c:pt>
                <c:pt idx="3">
                  <c:v>1.7000000000000001E-2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1.4E-2</c:v>
                </c:pt>
                <c:pt idx="7">
                  <c:v>1.3000000000000001E-2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3-4885-A6C8-88AA3BDC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33320"/>
        <c:axId val="858032008"/>
      </c:lineChart>
      <c:catAx>
        <c:axId val="85803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2008"/>
        <c:crosses val="autoZero"/>
        <c:auto val="1"/>
        <c:lblAlgn val="ctr"/>
        <c:lblOffset val="100"/>
        <c:noMultiLvlLbl val="0"/>
      </c:catAx>
      <c:valAx>
        <c:axId val="8580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15</xdr:row>
      <xdr:rowOff>95890</xdr:rowOff>
    </xdr:from>
    <xdr:to>
      <xdr:col>23</xdr:col>
      <xdr:colOff>252133</xdr:colOff>
      <xdr:row>31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394606</xdr:colOff>
      <xdr:row>0</xdr:row>
      <xdr:rowOff>24492</xdr:rowOff>
    </xdr:from>
    <xdr:to>
      <xdr:col>23</xdr:col>
      <xdr:colOff>312963</xdr:colOff>
      <xdr:row>15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182094</xdr:colOff>
      <xdr:row>35</xdr:row>
      <xdr:rowOff>151036</xdr:rowOff>
    </xdr:from>
    <xdr:to>
      <xdr:col>22</xdr:col>
      <xdr:colOff>453838</xdr:colOff>
      <xdr:row>50</xdr:row>
      <xdr:rowOff>189136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297758</xdr:colOff>
      <xdr:row>35</xdr:row>
      <xdr:rowOff>129187</xdr:rowOff>
    </xdr:from>
    <xdr:to>
      <xdr:col>8</xdr:col>
      <xdr:colOff>603517</xdr:colOff>
      <xdr:row>53</xdr:row>
      <xdr:rowOff>32816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462644</xdr:colOff>
      <xdr:row>61</xdr:row>
      <xdr:rowOff>125185</xdr:rowOff>
    </xdr:from>
    <xdr:to>
      <xdr:col>15</xdr:col>
      <xdr:colOff>285751</xdr:colOff>
      <xdr:row>76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8</xdr:row>
      <xdr:rowOff>152400</xdr:rowOff>
    </xdr:from>
    <xdr:to>
      <xdr:col>11</xdr:col>
      <xdr:colOff>276225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C26AE-A05C-4BED-8F0A-0E9C4EC2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r-lex.europa.eu/LexUriServ/LexUriServ.do?uri=OJ:L:2013:321:0006:0342:EN: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1"/>
  <sheetViews>
    <sheetView zoomScale="70" zoomScaleNormal="70" workbookViewId="0"/>
  </sheetViews>
  <sheetFormatPr defaultRowHeight="15" x14ac:dyDescent="0.25"/>
  <cols>
    <col min="3" max="3" width="18.140625" bestFit="1" customWidth="1"/>
    <col min="4" max="4" width="11.140625" bestFit="1" customWidth="1"/>
    <col min="5" max="5" width="9.7109375" customWidth="1"/>
    <col min="6" max="6" width="12.5703125" bestFit="1" customWidth="1"/>
    <col min="7" max="7" width="9.28515625" bestFit="1" customWidth="1"/>
    <col min="8" max="8" width="10.140625" bestFit="1" customWidth="1"/>
    <col min="9" max="13" width="9.28515625" bestFit="1" customWidth="1"/>
    <col min="14" max="14" width="15" bestFit="1" customWidth="1"/>
    <col min="27" max="27" width="12.140625" customWidth="1"/>
  </cols>
  <sheetData>
    <row r="1" spans="2:27" x14ac:dyDescent="0.25">
      <c r="Z1" s="17" t="s">
        <v>19</v>
      </c>
    </row>
    <row r="2" spans="2:27" x14ac:dyDescent="0.25">
      <c r="Z2" t="s">
        <v>20</v>
      </c>
    </row>
    <row r="3" spans="2:27" x14ac:dyDescent="0.25">
      <c r="B3" t="s">
        <v>0</v>
      </c>
    </row>
    <row r="4" spans="2:27" x14ac:dyDescent="0.25">
      <c r="B4" t="s">
        <v>1</v>
      </c>
      <c r="Z4" t="s">
        <v>18</v>
      </c>
    </row>
    <row r="5" spans="2:27" x14ac:dyDescent="0.25">
      <c r="B5" t="s">
        <v>2</v>
      </c>
    </row>
    <row r="6" spans="2:27" x14ac:dyDescent="0.25">
      <c r="B6" t="s">
        <v>3</v>
      </c>
      <c r="H6" s="4" t="s">
        <v>13</v>
      </c>
      <c r="Z6" t="s">
        <v>7</v>
      </c>
      <c r="AA6" s="5">
        <v>2.5000000000000001E-2</v>
      </c>
    </row>
    <row r="7" spans="2:27" x14ac:dyDescent="0.25">
      <c r="B7" t="s">
        <v>4</v>
      </c>
      <c r="H7" t="s">
        <v>7</v>
      </c>
      <c r="I7" s="20">
        <v>2.5000000000000001E-2</v>
      </c>
      <c r="K7" s="6"/>
      <c r="Z7" t="s">
        <v>6</v>
      </c>
      <c r="AA7" s="5">
        <v>0.3</v>
      </c>
    </row>
    <row r="8" spans="2:27" x14ac:dyDescent="0.25">
      <c r="H8" t="s">
        <v>6</v>
      </c>
      <c r="I8" s="5">
        <v>0.3</v>
      </c>
      <c r="K8" s="5"/>
      <c r="Z8" t="s">
        <v>5</v>
      </c>
      <c r="AA8">
        <v>0.15</v>
      </c>
    </row>
    <row r="9" spans="2:27" x14ac:dyDescent="0.25">
      <c r="B9" t="s">
        <v>5</v>
      </c>
      <c r="C9">
        <v>0.15</v>
      </c>
      <c r="H9" t="s">
        <v>14</v>
      </c>
      <c r="I9" s="7">
        <f>I$8*NORMSDIST((1-$C$9)^-0.5*NORMSINV($I7)+($C$9/(1-$C$9))^0.5*NORMSINV(0.999))-($I7*I$8)</f>
        <v>5.3674176859450251E-2</v>
      </c>
    </row>
    <row r="10" spans="2:27" x14ac:dyDescent="0.25">
      <c r="Z10" t="s">
        <v>14</v>
      </c>
      <c r="AA10" s="18">
        <f>AA$7*NORMSDIST(1/(1-$AA$8)^0.5*NORMSINV($AA$6)+(($AA$8/(1-$AA$8))^0.5*NORMSINV(0.999)))-($AA$7*$AA$6)</f>
        <v>5.3674176859450251E-2</v>
      </c>
    </row>
    <row r="11" spans="2:27" x14ac:dyDescent="0.25">
      <c r="B11" t="s">
        <v>8</v>
      </c>
      <c r="C11" s="1">
        <v>200000</v>
      </c>
      <c r="F11" s="1">
        <f>C11*0.08</f>
        <v>16000</v>
      </c>
      <c r="H11" t="s">
        <v>12</v>
      </c>
      <c r="I11" s="1">
        <f>I9*12.5*$C$11</f>
        <v>134185.44214862562</v>
      </c>
      <c r="K11" t="s">
        <v>16</v>
      </c>
      <c r="L11" s="1">
        <f>I11*0.08</f>
        <v>10734.835371890049</v>
      </c>
      <c r="N11" s="1"/>
    </row>
    <row r="12" spans="2:27" x14ac:dyDescent="0.25">
      <c r="C12" s="1"/>
      <c r="H12" t="s">
        <v>15</v>
      </c>
      <c r="I12" s="5">
        <f>I11/C11</f>
        <v>0.67092721074312811</v>
      </c>
      <c r="L12" s="19"/>
      <c r="Z12" t="s">
        <v>15</v>
      </c>
      <c r="AA12">
        <f>AA10*12.5*1.06</f>
        <v>0.71118284338771587</v>
      </c>
    </row>
    <row r="14" spans="2:27" x14ac:dyDescent="0.25">
      <c r="B14" s="23"/>
      <c r="C14" s="24"/>
      <c r="D14" s="22" t="s">
        <v>6</v>
      </c>
      <c r="E14" s="22"/>
      <c r="F14" s="22"/>
      <c r="G14" s="22"/>
      <c r="H14" s="22"/>
      <c r="I14" s="22"/>
      <c r="J14" s="22"/>
      <c r="K14" s="22"/>
      <c r="L14" s="22"/>
      <c r="M14" s="22"/>
      <c r="Z14" t="s">
        <v>21</v>
      </c>
    </row>
    <row r="15" spans="2:27" x14ac:dyDescent="0.25">
      <c r="B15" s="25"/>
      <c r="C15" s="26"/>
      <c r="D15" s="2">
        <v>0.05</v>
      </c>
      <c r="E15" s="2">
        <v>0.1</v>
      </c>
      <c r="F15" s="2">
        <v>0.15</v>
      </c>
      <c r="G15" s="2">
        <v>0.2</v>
      </c>
      <c r="H15" s="2">
        <v>0.25</v>
      </c>
      <c r="I15" s="2">
        <v>0.3</v>
      </c>
      <c r="J15" s="2">
        <v>0.35</v>
      </c>
      <c r="K15" s="2">
        <v>0.4</v>
      </c>
      <c r="L15" s="2">
        <v>0.45</v>
      </c>
      <c r="M15" s="2">
        <v>0.5</v>
      </c>
      <c r="Z15" t="s">
        <v>22</v>
      </c>
    </row>
    <row r="16" spans="2:27" x14ac:dyDescent="0.25">
      <c r="B16" s="21" t="s">
        <v>7</v>
      </c>
      <c r="C16" s="2">
        <v>0.01</v>
      </c>
      <c r="D16" s="9">
        <f>D$15*NORMSDIST((1-$C$9)^-0.5*NORMSINV($C16)+($C$9/(1-$C$9))^0.5*NORMSINV(0.999))-($C16*D$15)</f>
        <v>5.013237827737306E-3</v>
      </c>
      <c r="E16" s="9">
        <f t="shared" ref="E16:M16" si="0">E$15*NORMSDIST((1-$C$9)^-0.5*NORMSINV($C16)+($C$9/(1-$C$9))^0.5*NORMSINV(0.999))-($C16*E$15)</f>
        <v>1.0026475655474612E-2</v>
      </c>
      <c r="F16" s="9">
        <f t="shared" si="0"/>
        <v>1.503971348321192E-2</v>
      </c>
      <c r="G16" s="9">
        <f t="shared" si="0"/>
        <v>2.0052951310949224E-2</v>
      </c>
      <c r="H16" s="9">
        <f t="shared" si="0"/>
        <v>2.5066189138686534E-2</v>
      </c>
      <c r="I16" s="9">
        <f t="shared" si="0"/>
        <v>3.007942696642384E-2</v>
      </c>
      <c r="J16" s="9">
        <f t="shared" si="0"/>
        <v>3.5092664794161149E-2</v>
      </c>
      <c r="K16" s="9">
        <f t="shared" si="0"/>
        <v>4.0105902621898448E-2</v>
      </c>
      <c r="L16" s="9">
        <f t="shared" si="0"/>
        <v>4.5119140449635761E-2</v>
      </c>
      <c r="M16" s="9">
        <f t="shared" si="0"/>
        <v>5.0132378277373067E-2</v>
      </c>
      <c r="O16" t="s">
        <v>10</v>
      </c>
    </row>
    <row r="17" spans="2:26" x14ac:dyDescent="0.25">
      <c r="B17" s="21"/>
      <c r="C17" s="2">
        <v>0.02</v>
      </c>
      <c r="D17" s="9">
        <f t="shared" ref="D17:M30" si="1">D$15*NORMSDIST((1-$C$9)^-0.5*NORMSINV($C17)+($C$9/(1-$C$9))^0.5*NORMSINV(0.999))-($C17*D$15)</f>
        <v>7.8164469573099096E-3</v>
      </c>
      <c r="E17" s="9">
        <f t="shared" si="1"/>
        <v>1.5632893914619819E-2</v>
      </c>
      <c r="F17" s="9">
        <f t="shared" si="1"/>
        <v>2.3449340871929729E-2</v>
      </c>
      <c r="G17" s="9">
        <f t="shared" si="1"/>
        <v>3.1265787829239639E-2</v>
      </c>
      <c r="H17" s="9">
        <f t="shared" si="1"/>
        <v>3.9082234786549548E-2</v>
      </c>
      <c r="I17" s="9">
        <f t="shared" si="1"/>
        <v>4.6898681743859458E-2</v>
      </c>
      <c r="J17" s="9">
        <f t="shared" si="1"/>
        <v>5.471512870116936E-2</v>
      </c>
      <c r="K17" s="9">
        <f t="shared" si="1"/>
        <v>6.2531575658479277E-2</v>
      </c>
      <c r="L17" s="9">
        <f t="shared" si="1"/>
        <v>7.034802261578918E-2</v>
      </c>
      <c r="M17" s="9">
        <f t="shared" si="1"/>
        <v>7.8164469573099096E-2</v>
      </c>
      <c r="O17" s="3">
        <f>D17/D16</f>
        <v>1.5591614094314401</v>
      </c>
    </row>
    <row r="18" spans="2:26" x14ac:dyDescent="0.25">
      <c r="B18" s="21"/>
      <c r="C18" s="2">
        <v>0.03</v>
      </c>
      <c r="D18" s="9">
        <f t="shared" si="1"/>
        <v>9.9544575902197566E-3</v>
      </c>
      <c r="E18" s="9">
        <f t="shared" si="1"/>
        <v>1.9908915180439513E-2</v>
      </c>
      <c r="F18" s="9">
        <f t="shared" si="1"/>
        <v>2.9863372770659268E-2</v>
      </c>
      <c r="G18" s="9">
        <f t="shared" si="1"/>
        <v>3.9817830360879027E-2</v>
      </c>
      <c r="H18" s="9">
        <f t="shared" si="1"/>
        <v>4.9772287951098781E-2</v>
      </c>
      <c r="I18" s="9">
        <f t="shared" si="1"/>
        <v>5.9726745541318536E-2</v>
      </c>
      <c r="J18" s="9">
        <f t="shared" si="1"/>
        <v>6.9681203131538291E-2</v>
      </c>
      <c r="K18" s="9">
        <f t="shared" si="1"/>
        <v>7.9635660721758053E-2</v>
      </c>
      <c r="L18" s="9">
        <f t="shared" si="1"/>
        <v>8.9590118311977815E-2</v>
      </c>
      <c r="M18" s="9">
        <f t="shared" si="1"/>
        <v>9.9544575902197563E-2</v>
      </c>
      <c r="O18" s="3">
        <f t="shared" ref="O18:O30" si="2">D18/D17</f>
        <v>1.2735271722032717</v>
      </c>
    </row>
    <row r="19" spans="2:26" x14ac:dyDescent="0.25">
      <c r="B19" s="21"/>
      <c r="C19" s="2">
        <v>0.04</v>
      </c>
      <c r="D19" s="9">
        <f t="shared" si="1"/>
        <v>1.1700522022762182E-2</v>
      </c>
      <c r="E19" s="9">
        <f t="shared" si="1"/>
        <v>2.3401044045524365E-2</v>
      </c>
      <c r="F19" s="9">
        <f t="shared" si="1"/>
        <v>3.5101566068286544E-2</v>
      </c>
      <c r="G19" s="9">
        <f t="shared" si="1"/>
        <v>4.680208809104873E-2</v>
      </c>
      <c r="H19" s="9">
        <f t="shared" si="1"/>
        <v>5.8502610113810909E-2</v>
      </c>
      <c r="I19" s="9">
        <f t="shared" si="1"/>
        <v>7.0203132136573088E-2</v>
      </c>
      <c r="J19" s="9">
        <f t="shared" si="1"/>
        <v>8.1903654159335273E-2</v>
      </c>
      <c r="K19" s="9">
        <f t="shared" si="1"/>
        <v>9.3604176182097459E-2</v>
      </c>
      <c r="L19" s="9">
        <f t="shared" si="1"/>
        <v>0.10530469820485965</v>
      </c>
      <c r="M19" s="9">
        <f t="shared" si="1"/>
        <v>0.11700522022762182</v>
      </c>
      <c r="O19" s="3">
        <f t="shared" si="2"/>
        <v>1.1754052811735249</v>
      </c>
    </row>
    <row r="20" spans="2:26" x14ac:dyDescent="0.25">
      <c r="B20" s="21"/>
      <c r="C20" s="2">
        <v>0.05</v>
      </c>
      <c r="D20" s="9">
        <f t="shared" si="1"/>
        <v>1.317529539683941E-2</v>
      </c>
      <c r="E20" s="9">
        <f t="shared" si="1"/>
        <v>2.6350590793678821E-2</v>
      </c>
      <c r="F20" s="9">
        <f t="shared" si="1"/>
        <v>3.9525886190518222E-2</v>
      </c>
      <c r="G20" s="9">
        <f t="shared" si="1"/>
        <v>5.2701181587357641E-2</v>
      </c>
      <c r="H20" s="9">
        <f t="shared" si="1"/>
        <v>6.5876476984197047E-2</v>
      </c>
      <c r="I20" s="9">
        <f t="shared" si="1"/>
        <v>7.9051772381036445E-2</v>
      </c>
      <c r="J20" s="9">
        <f t="shared" si="1"/>
        <v>9.2227067777875857E-2</v>
      </c>
      <c r="K20" s="9">
        <f t="shared" si="1"/>
        <v>0.10540236317471528</v>
      </c>
      <c r="L20" s="9">
        <f t="shared" si="1"/>
        <v>0.11857765857155468</v>
      </c>
      <c r="M20" s="9">
        <f t="shared" si="1"/>
        <v>0.13175295396839409</v>
      </c>
      <c r="O20" s="3">
        <f t="shared" si="2"/>
        <v>1.1260433826121778</v>
      </c>
    </row>
    <row r="21" spans="2:26" x14ac:dyDescent="0.25">
      <c r="B21" s="21"/>
      <c r="C21" s="2">
        <v>0.06</v>
      </c>
      <c r="D21" s="9">
        <f t="shared" si="1"/>
        <v>1.4446117874357359E-2</v>
      </c>
      <c r="E21" s="9">
        <f t="shared" si="1"/>
        <v>2.8892235748714717E-2</v>
      </c>
      <c r="F21" s="9">
        <f t="shared" si="1"/>
        <v>4.3338353623072076E-2</v>
      </c>
      <c r="G21" s="9">
        <f t="shared" si="1"/>
        <v>5.7784471497429435E-2</v>
      </c>
      <c r="H21" s="9">
        <f t="shared" si="1"/>
        <v>7.2230589371786794E-2</v>
      </c>
      <c r="I21" s="9">
        <f t="shared" si="1"/>
        <v>8.6676707246144152E-2</v>
      </c>
      <c r="J21" s="9">
        <f t="shared" si="1"/>
        <v>0.1011228251205015</v>
      </c>
      <c r="K21" s="9">
        <f t="shared" si="1"/>
        <v>0.11556894299485887</v>
      </c>
      <c r="L21" s="9">
        <f t="shared" si="1"/>
        <v>0.13001506086921624</v>
      </c>
      <c r="M21" s="9">
        <f t="shared" si="1"/>
        <v>0.14446117874357359</v>
      </c>
      <c r="O21" s="3">
        <f t="shared" si="2"/>
        <v>1.0964549514254385</v>
      </c>
    </row>
    <row r="22" spans="2:26" x14ac:dyDescent="0.25">
      <c r="B22" s="21"/>
      <c r="C22" s="2">
        <v>7.0000000000000007E-2</v>
      </c>
      <c r="D22" s="9">
        <f t="shared" si="1"/>
        <v>1.5555574958820172E-2</v>
      </c>
      <c r="E22" s="9">
        <f t="shared" si="1"/>
        <v>3.1111149917640343E-2</v>
      </c>
      <c r="F22" s="9">
        <f t="shared" si="1"/>
        <v>4.6666724876460508E-2</v>
      </c>
      <c r="G22" s="9">
        <f t="shared" si="1"/>
        <v>6.2222299835280687E-2</v>
      </c>
      <c r="H22" s="9">
        <f t="shared" si="1"/>
        <v>7.7777874794100851E-2</v>
      </c>
      <c r="I22" s="9">
        <f t="shared" si="1"/>
        <v>9.3333449752921016E-2</v>
      </c>
      <c r="J22" s="9">
        <f t="shared" si="1"/>
        <v>0.10888902471174119</v>
      </c>
      <c r="K22" s="9">
        <f t="shared" si="1"/>
        <v>0.12444459967056137</v>
      </c>
      <c r="L22" s="9">
        <f t="shared" si="1"/>
        <v>0.14000017462938155</v>
      </c>
      <c r="M22" s="9">
        <f t="shared" si="1"/>
        <v>0.1555557495882017</v>
      </c>
      <c r="O22" s="3">
        <f t="shared" si="2"/>
        <v>1.0767996699260054</v>
      </c>
      <c r="Z22" t="s">
        <v>23</v>
      </c>
    </row>
    <row r="23" spans="2:26" x14ac:dyDescent="0.25">
      <c r="B23" s="21"/>
      <c r="C23" s="2">
        <v>0.08</v>
      </c>
      <c r="D23" s="9">
        <f t="shared" si="1"/>
        <v>1.6532818823948935E-2</v>
      </c>
      <c r="E23" s="9">
        <f t="shared" si="1"/>
        <v>3.3065637647897869E-2</v>
      </c>
      <c r="F23" s="9">
        <f t="shared" si="1"/>
        <v>4.9598456471846797E-2</v>
      </c>
      <c r="G23" s="9">
        <f t="shared" si="1"/>
        <v>6.6131275295795738E-2</v>
      </c>
      <c r="H23" s="9">
        <f t="shared" si="1"/>
        <v>8.2664094119744666E-2</v>
      </c>
      <c r="I23" s="9">
        <f t="shared" si="1"/>
        <v>9.9196912943693594E-2</v>
      </c>
      <c r="J23" s="9">
        <f t="shared" si="1"/>
        <v>0.11572973176764254</v>
      </c>
      <c r="K23" s="9">
        <f t="shared" si="1"/>
        <v>0.13226255059159148</v>
      </c>
      <c r="L23" s="9">
        <f t="shared" si="1"/>
        <v>0.14879536941554042</v>
      </c>
      <c r="M23" s="9">
        <f t="shared" si="1"/>
        <v>0.16532818823948933</v>
      </c>
      <c r="O23" s="3">
        <f t="shared" si="2"/>
        <v>1.0628227415390168</v>
      </c>
      <c r="Z23" t="s">
        <v>24</v>
      </c>
    </row>
    <row r="24" spans="2:26" x14ac:dyDescent="0.25">
      <c r="B24" s="21"/>
      <c r="C24" s="2">
        <v>0.09</v>
      </c>
      <c r="D24" s="9">
        <f t="shared" si="1"/>
        <v>1.7398937911608701E-2</v>
      </c>
      <c r="E24" s="9">
        <f t="shared" si="1"/>
        <v>3.4797875823217403E-2</v>
      </c>
      <c r="F24" s="9">
        <f t="shared" si="1"/>
        <v>5.2196813734826097E-2</v>
      </c>
      <c r="G24" s="9">
        <f t="shared" si="1"/>
        <v>6.9595751646434806E-2</v>
      </c>
      <c r="H24" s="9">
        <f t="shared" si="1"/>
        <v>8.6994689558043514E-2</v>
      </c>
      <c r="I24" s="9">
        <f t="shared" si="1"/>
        <v>0.10439362746965219</v>
      </c>
      <c r="J24" s="9">
        <f t="shared" si="1"/>
        <v>0.1217925653812609</v>
      </c>
      <c r="K24" s="9">
        <f t="shared" si="1"/>
        <v>0.13919150329286961</v>
      </c>
      <c r="L24" s="9">
        <f t="shared" si="1"/>
        <v>0.15659044120447832</v>
      </c>
      <c r="M24" s="9">
        <f t="shared" si="1"/>
        <v>0.17398937911608703</v>
      </c>
      <c r="O24" s="3">
        <f t="shared" si="2"/>
        <v>1.0523878654258967</v>
      </c>
    </row>
    <row r="25" spans="2:26" x14ac:dyDescent="0.25">
      <c r="B25" s="21"/>
      <c r="C25" s="2">
        <v>0.1</v>
      </c>
      <c r="D25" s="9">
        <f t="shared" si="1"/>
        <v>1.8169822368962755E-2</v>
      </c>
      <c r="E25" s="9">
        <f t="shared" si="1"/>
        <v>3.633964473792551E-2</v>
      </c>
      <c r="F25" s="9">
        <f t="shared" si="1"/>
        <v>5.4509467106888268E-2</v>
      </c>
      <c r="G25" s="9">
        <f t="shared" si="1"/>
        <v>7.2679289475851019E-2</v>
      </c>
      <c r="H25" s="9">
        <f t="shared" si="1"/>
        <v>9.0849111844813785E-2</v>
      </c>
      <c r="I25" s="9">
        <f t="shared" si="1"/>
        <v>0.10901893421377654</v>
      </c>
      <c r="J25" s="9">
        <f t="shared" si="1"/>
        <v>0.12718875658273929</v>
      </c>
      <c r="K25" s="9">
        <f t="shared" si="1"/>
        <v>0.14535857895170204</v>
      </c>
      <c r="L25" s="9">
        <f t="shared" si="1"/>
        <v>0.16352840132066479</v>
      </c>
      <c r="M25" s="9">
        <f t="shared" si="1"/>
        <v>0.18169822368962757</v>
      </c>
      <c r="O25" s="3">
        <f t="shared" si="2"/>
        <v>1.0443064088894596</v>
      </c>
    </row>
    <row r="26" spans="2:26" x14ac:dyDescent="0.25">
      <c r="B26" s="21"/>
      <c r="C26" s="2">
        <v>0.11</v>
      </c>
      <c r="D26" s="9">
        <f t="shared" si="1"/>
        <v>1.8857827720077765E-2</v>
      </c>
      <c r="E26" s="9">
        <f t="shared" si="1"/>
        <v>3.7715655440155531E-2</v>
      </c>
      <c r="F26" s="9">
        <f t="shared" si="1"/>
        <v>5.6573483160233293E-2</v>
      </c>
      <c r="G26" s="9">
        <f t="shared" si="1"/>
        <v>7.5431310880311062E-2</v>
      </c>
      <c r="H26" s="9">
        <f t="shared" si="1"/>
        <v>9.428913860038883E-2</v>
      </c>
      <c r="I26" s="9">
        <f t="shared" si="1"/>
        <v>0.11314696632046659</v>
      </c>
      <c r="J26" s="9">
        <f t="shared" si="1"/>
        <v>0.13200479404054435</v>
      </c>
      <c r="K26" s="9">
        <f t="shared" si="1"/>
        <v>0.15086262176062212</v>
      </c>
      <c r="L26" s="9">
        <f t="shared" si="1"/>
        <v>0.16972044948069986</v>
      </c>
      <c r="M26" s="9">
        <f t="shared" si="1"/>
        <v>0.18857827720077766</v>
      </c>
      <c r="O26" s="3">
        <f t="shared" si="2"/>
        <v>1.0378652766738239</v>
      </c>
    </row>
    <row r="27" spans="2:26" x14ac:dyDescent="0.25">
      <c r="B27" s="21"/>
      <c r="C27" s="2">
        <v>0.12</v>
      </c>
      <c r="D27" s="9">
        <f t="shared" si="1"/>
        <v>1.9472804297521767E-2</v>
      </c>
      <c r="E27" s="9">
        <f t="shared" si="1"/>
        <v>3.8945608595043535E-2</v>
      </c>
      <c r="F27" s="9">
        <f t="shared" si="1"/>
        <v>5.8418412892565302E-2</v>
      </c>
      <c r="G27" s="9">
        <f t="shared" si="1"/>
        <v>7.789121719008707E-2</v>
      </c>
      <c r="H27" s="9">
        <f t="shared" si="1"/>
        <v>9.7364021487608837E-2</v>
      </c>
      <c r="I27" s="9">
        <f t="shared" si="1"/>
        <v>0.1168368257851306</v>
      </c>
      <c r="J27" s="9">
        <f t="shared" si="1"/>
        <v>0.13630963008265234</v>
      </c>
      <c r="K27" s="9">
        <f t="shared" si="1"/>
        <v>0.15578243438017414</v>
      </c>
      <c r="L27" s="9">
        <f t="shared" si="1"/>
        <v>0.17525523867769591</v>
      </c>
      <c r="M27" s="9">
        <f t="shared" si="1"/>
        <v>0.19472804297521767</v>
      </c>
      <c r="O27" s="3">
        <f t="shared" si="2"/>
        <v>1.0326112098685281</v>
      </c>
    </row>
    <row r="28" spans="2:26" x14ac:dyDescent="0.25">
      <c r="B28" s="21"/>
      <c r="C28" s="2">
        <v>0.13</v>
      </c>
      <c r="D28" s="9">
        <f t="shared" si="1"/>
        <v>2.0022766838422017E-2</v>
      </c>
      <c r="E28" s="9">
        <f t="shared" si="1"/>
        <v>4.0045533676844033E-2</v>
      </c>
      <c r="F28" s="9">
        <f t="shared" si="1"/>
        <v>6.0068300515266043E-2</v>
      </c>
      <c r="G28" s="9">
        <f t="shared" si="1"/>
        <v>8.0091067353688067E-2</v>
      </c>
      <c r="H28" s="9">
        <f t="shared" si="1"/>
        <v>0.10011383419211009</v>
      </c>
      <c r="I28" s="9">
        <f t="shared" si="1"/>
        <v>0.12013660103053209</v>
      </c>
      <c r="J28" s="9">
        <f t="shared" si="1"/>
        <v>0.14015936786895411</v>
      </c>
      <c r="K28" s="9">
        <f t="shared" si="1"/>
        <v>0.16018213470737613</v>
      </c>
      <c r="L28" s="9">
        <f t="shared" si="1"/>
        <v>0.18020490154579819</v>
      </c>
      <c r="M28" s="9">
        <f t="shared" si="1"/>
        <v>0.20022766838422018</v>
      </c>
      <c r="O28" s="3">
        <f t="shared" si="2"/>
        <v>1.0282425958016863</v>
      </c>
    </row>
    <row r="29" spans="2:26" x14ac:dyDescent="0.25">
      <c r="B29" s="21"/>
      <c r="C29" s="2">
        <v>0.14000000000000001</v>
      </c>
      <c r="D29" s="9">
        <f t="shared" si="1"/>
        <v>2.0514347928653018E-2</v>
      </c>
      <c r="E29" s="9">
        <f t="shared" si="1"/>
        <v>4.1028695857306036E-2</v>
      </c>
      <c r="F29" s="9">
        <f t="shared" si="1"/>
        <v>6.154304378595904E-2</v>
      </c>
      <c r="G29" s="9">
        <f t="shared" si="1"/>
        <v>8.2057391714612071E-2</v>
      </c>
      <c r="H29" s="9">
        <f t="shared" si="1"/>
        <v>0.10257173964326508</v>
      </c>
      <c r="I29" s="9">
        <f t="shared" si="1"/>
        <v>0.12308608757191808</v>
      </c>
      <c r="J29" s="9">
        <f t="shared" si="1"/>
        <v>0.14360043550057111</v>
      </c>
      <c r="K29" s="9">
        <f t="shared" si="1"/>
        <v>0.16411478342922414</v>
      </c>
      <c r="L29" s="9">
        <f t="shared" si="1"/>
        <v>0.18462913135787712</v>
      </c>
      <c r="M29" s="9">
        <f t="shared" si="1"/>
        <v>0.20514347928653015</v>
      </c>
      <c r="O29" s="3">
        <f t="shared" si="2"/>
        <v>1.0245511069572912</v>
      </c>
    </row>
    <row r="30" spans="2:26" x14ac:dyDescent="0.25">
      <c r="B30" s="21"/>
      <c r="C30" s="2">
        <v>0.15</v>
      </c>
      <c r="D30" s="9">
        <f t="shared" si="1"/>
        <v>2.0953115446198298E-2</v>
      </c>
      <c r="E30" s="9">
        <f t="shared" si="1"/>
        <v>4.1906230892396597E-2</v>
      </c>
      <c r="F30" s="9">
        <f t="shared" si="1"/>
        <v>6.2859346338594885E-2</v>
      </c>
      <c r="G30" s="9">
        <f t="shared" si="1"/>
        <v>8.3812461784793194E-2</v>
      </c>
      <c r="H30" s="9">
        <f t="shared" si="1"/>
        <v>0.10476557723099147</v>
      </c>
      <c r="I30" s="9">
        <f t="shared" si="1"/>
        <v>0.12571869267718977</v>
      </c>
      <c r="J30" s="9">
        <f t="shared" si="1"/>
        <v>0.14667180812338806</v>
      </c>
      <c r="K30" s="9">
        <f t="shared" si="1"/>
        <v>0.16762492356958639</v>
      </c>
      <c r="L30" s="9">
        <f t="shared" si="1"/>
        <v>0.18857803901578468</v>
      </c>
      <c r="M30" s="9">
        <f t="shared" si="1"/>
        <v>0.20953115446198295</v>
      </c>
      <c r="O30" s="3">
        <f t="shared" si="2"/>
        <v>1.0213883238731873</v>
      </c>
    </row>
    <row r="32" spans="2:26" x14ac:dyDescent="0.25">
      <c r="D32" s="4" t="s">
        <v>11</v>
      </c>
      <c r="I32" s="8"/>
      <c r="M32" s="8"/>
    </row>
    <row r="33" spans="3:23" x14ac:dyDescent="0.25">
      <c r="D33" s="1">
        <f t="shared" ref="D33:M33" si="3">D16*$C$11*12.5</f>
        <v>12533.094569343266</v>
      </c>
      <c r="E33" s="1">
        <f t="shared" si="3"/>
        <v>25066.189138686532</v>
      </c>
      <c r="F33" s="1">
        <f t="shared" si="3"/>
        <v>37599.283708029798</v>
      </c>
      <c r="G33" s="1">
        <f t="shared" si="3"/>
        <v>50132.378277373064</v>
      </c>
      <c r="H33" s="1">
        <f t="shared" si="3"/>
        <v>62665.47284671633</v>
      </c>
      <c r="I33" s="1">
        <f t="shared" si="3"/>
        <v>75198.567416059595</v>
      </c>
      <c r="J33" s="1">
        <f t="shared" si="3"/>
        <v>87731.661985402883</v>
      </c>
      <c r="K33" s="1">
        <f t="shared" si="3"/>
        <v>100264.75655474613</v>
      </c>
      <c r="L33" s="1">
        <f t="shared" si="3"/>
        <v>112797.8511240894</v>
      </c>
      <c r="M33" s="1">
        <f t="shared" si="3"/>
        <v>125330.94569343266</v>
      </c>
      <c r="O33" t="s">
        <v>9</v>
      </c>
    </row>
    <row r="34" spans="3:23" x14ac:dyDescent="0.25">
      <c r="C34" s="1"/>
      <c r="D34" s="1">
        <f t="shared" ref="D34:M34" si="4">D17*$C$11*12.5</f>
        <v>19541.117393274773</v>
      </c>
      <c r="E34" s="1">
        <f t="shared" si="4"/>
        <v>39082.234786549547</v>
      </c>
      <c r="F34" s="1">
        <f t="shared" si="4"/>
        <v>58623.352179824324</v>
      </c>
      <c r="G34" s="1">
        <f t="shared" si="4"/>
        <v>78164.469573099093</v>
      </c>
      <c r="H34" s="1">
        <f t="shared" si="4"/>
        <v>97705.58696637387</v>
      </c>
      <c r="I34" s="1">
        <f t="shared" si="4"/>
        <v>117246.70435964865</v>
      </c>
      <c r="J34" s="1">
        <f t="shared" si="4"/>
        <v>136787.8217529234</v>
      </c>
      <c r="K34" s="1">
        <f t="shared" si="4"/>
        <v>156328.93914619819</v>
      </c>
      <c r="L34" s="1">
        <f t="shared" si="4"/>
        <v>175870.05653947295</v>
      </c>
      <c r="M34" s="1">
        <f t="shared" si="4"/>
        <v>195411.17393274774</v>
      </c>
      <c r="O34" s="3">
        <f t="shared" ref="O34:W34" si="5">E16/D16</f>
        <v>2</v>
      </c>
      <c r="P34" s="3">
        <f t="shared" si="5"/>
        <v>1.5000000000000002</v>
      </c>
      <c r="Q34" s="3">
        <f t="shared" si="5"/>
        <v>1.3333333333333333</v>
      </c>
      <c r="R34" s="3">
        <f t="shared" si="5"/>
        <v>1.2500000000000002</v>
      </c>
      <c r="S34" s="3">
        <f t="shared" si="5"/>
        <v>1.2</v>
      </c>
      <c r="T34" s="3">
        <f t="shared" si="5"/>
        <v>1.1666666666666667</v>
      </c>
      <c r="U34" s="3">
        <f t="shared" si="5"/>
        <v>1.1428571428571426</v>
      </c>
      <c r="V34" s="3">
        <f t="shared" si="5"/>
        <v>1.1250000000000002</v>
      </c>
      <c r="W34" s="3">
        <f t="shared" si="5"/>
        <v>1.1111111111111112</v>
      </c>
    </row>
    <row r="35" spans="3:23" x14ac:dyDescent="0.25">
      <c r="C35" s="1"/>
      <c r="D35" s="1">
        <f t="shared" ref="D35:M35" si="6">D18*$C$11*12.5</f>
        <v>24886.143975549392</v>
      </c>
      <c r="E35" s="1">
        <f t="shared" si="6"/>
        <v>49772.287951098784</v>
      </c>
      <c r="F35" s="1">
        <f t="shared" si="6"/>
        <v>74658.431926648162</v>
      </c>
      <c r="G35" s="1">
        <f t="shared" si="6"/>
        <v>99544.575902197568</v>
      </c>
      <c r="H35" s="1">
        <f t="shared" si="6"/>
        <v>124430.71987774695</v>
      </c>
      <c r="I35" s="1">
        <f t="shared" si="6"/>
        <v>149316.86385329632</v>
      </c>
      <c r="J35" s="1">
        <f t="shared" si="6"/>
        <v>174203.00782884573</v>
      </c>
      <c r="K35" s="1">
        <f t="shared" si="6"/>
        <v>199089.15180439514</v>
      </c>
      <c r="L35" s="1">
        <f t="shared" si="6"/>
        <v>223975.29577994454</v>
      </c>
      <c r="M35" s="1">
        <f t="shared" si="6"/>
        <v>248861.43975549389</v>
      </c>
    </row>
    <row r="36" spans="3:23" x14ac:dyDescent="0.25">
      <c r="C36" s="1"/>
      <c r="D36" s="1">
        <f t="shared" ref="D36:M36" si="7">D19*$C$11*12.5</f>
        <v>29251.305056905454</v>
      </c>
      <c r="E36" s="1">
        <f t="shared" si="7"/>
        <v>58502.610113810908</v>
      </c>
      <c r="F36" s="1">
        <f t="shared" si="7"/>
        <v>87753.915170716355</v>
      </c>
      <c r="G36" s="1">
        <f t="shared" si="7"/>
        <v>117005.22022762182</v>
      </c>
      <c r="H36" s="1">
        <f t="shared" si="7"/>
        <v>146256.52528452728</v>
      </c>
      <c r="I36" s="1">
        <f t="shared" si="7"/>
        <v>175507.83034143271</v>
      </c>
      <c r="J36" s="1">
        <f t="shared" si="7"/>
        <v>204759.1353983382</v>
      </c>
      <c r="K36" s="1">
        <f t="shared" si="7"/>
        <v>234010.44045524363</v>
      </c>
      <c r="L36" s="1">
        <f t="shared" si="7"/>
        <v>263261.74551214912</v>
      </c>
      <c r="M36" s="1">
        <f t="shared" si="7"/>
        <v>292513.05056905455</v>
      </c>
    </row>
    <row r="37" spans="3:23" x14ac:dyDescent="0.25">
      <c r="C37" s="1"/>
      <c r="D37" s="1">
        <f t="shared" ref="D37:M37" si="8">D20*$C$11*12.5</f>
        <v>32938.238492098528</v>
      </c>
      <c r="E37" s="1">
        <f t="shared" si="8"/>
        <v>65876.476984197056</v>
      </c>
      <c r="F37" s="1">
        <f t="shared" si="8"/>
        <v>98814.715476295562</v>
      </c>
      <c r="G37" s="1">
        <f t="shared" si="8"/>
        <v>131752.95396839411</v>
      </c>
      <c r="H37" s="1">
        <f t="shared" si="8"/>
        <v>164691.1924604926</v>
      </c>
      <c r="I37" s="1">
        <f t="shared" si="8"/>
        <v>197629.43095259112</v>
      </c>
      <c r="J37" s="1">
        <f t="shared" si="8"/>
        <v>230567.66944468964</v>
      </c>
      <c r="K37" s="1">
        <f t="shared" si="8"/>
        <v>263505.90793678822</v>
      </c>
      <c r="L37" s="1">
        <f t="shared" si="8"/>
        <v>296444.14642888668</v>
      </c>
      <c r="M37" s="1">
        <f t="shared" si="8"/>
        <v>329382.38492098521</v>
      </c>
    </row>
    <row r="38" spans="3:23" x14ac:dyDescent="0.25">
      <c r="C38" s="1"/>
      <c r="D38" s="1">
        <f t="shared" ref="D38:M38" si="9">D21*$C$11*12.5</f>
        <v>36115.294685893394</v>
      </c>
      <c r="E38" s="1">
        <f t="shared" si="9"/>
        <v>72230.589371786788</v>
      </c>
      <c r="F38" s="1">
        <f t="shared" si="9"/>
        <v>108345.8840576802</v>
      </c>
      <c r="G38" s="1">
        <f t="shared" si="9"/>
        <v>144461.17874357358</v>
      </c>
      <c r="H38" s="1">
        <f t="shared" si="9"/>
        <v>180576.47342946698</v>
      </c>
      <c r="I38" s="1">
        <f t="shared" si="9"/>
        <v>216691.76811536041</v>
      </c>
      <c r="J38" s="1">
        <f t="shared" si="9"/>
        <v>252807.06280125372</v>
      </c>
      <c r="K38" s="1">
        <f t="shared" si="9"/>
        <v>288922.35748714715</v>
      </c>
      <c r="L38" s="1">
        <f t="shared" si="9"/>
        <v>325037.65217304061</v>
      </c>
      <c r="M38" s="1">
        <f t="shared" si="9"/>
        <v>361152.94685893395</v>
      </c>
    </row>
    <row r="39" spans="3:23" x14ac:dyDescent="0.25">
      <c r="C39" s="1"/>
      <c r="D39" s="1">
        <f t="shared" ref="D39:M39" si="10">D22*$C$11*12.5</f>
        <v>38888.937397050424</v>
      </c>
      <c r="E39" s="1">
        <f t="shared" si="10"/>
        <v>77777.874794100848</v>
      </c>
      <c r="F39" s="1">
        <f t="shared" si="10"/>
        <v>116666.81219115129</v>
      </c>
      <c r="G39" s="1">
        <f t="shared" si="10"/>
        <v>155555.7495882017</v>
      </c>
      <c r="H39" s="1">
        <f t="shared" si="10"/>
        <v>194444.68698525213</v>
      </c>
      <c r="I39" s="1">
        <f t="shared" si="10"/>
        <v>233333.62438230257</v>
      </c>
      <c r="J39" s="1">
        <f t="shared" si="10"/>
        <v>272222.56177935301</v>
      </c>
      <c r="K39" s="1">
        <f t="shared" si="10"/>
        <v>311111.49917640339</v>
      </c>
      <c r="L39" s="1">
        <f t="shared" si="10"/>
        <v>350000.43657345389</v>
      </c>
      <c r="M39" s="1">
        <f t="shared" si="10"/>
        <v>388889.37397050427</v>
      </c>
    </row>
    <row r="40" spans="3:23" x14ac:dyDescent="0.25">
      <c r="C40" s="1"/>
      <c r="D40" s="1">
        <f t="shared" ref="D40:M40" si="11">D23*$C$11*12.5</f>
        <v>41332.04705987234</v>
      </c>
      <c r="E40" s="1">
        <f t="shared" si="11"/>
        <v>82664.094119744681</v>
      </c>
      <c r="F40" s="1">
        <f t="shared" si="11"/>
        <v>123996.14117961699</v>
      </c>
      <c r="G40" s="1">
        <f t="shared" si="11"/>
        <v>165328.18823948936</v>
      </c>
      <c r="H40" s="1">
        <f t="shared" si="11"/>
        <v>206660.23529936164</v>
      </c>
      <c r="I40" s="1">
        <f t="shared" si="11"/>
        <v>247992.28235923397</v>
      </c>
      <c r="J40" s="1">
        <f t="shared" si="11"/>
        <v>289324.32941910636</v>
      </c>
      <c r="K40" s="1">
        <f t="shared" si="11"/>
        <v>330656.37647897872</v>
      </c>
      <c r="L40" s="1">
        <f t="shared" si="11"/>
        <v>371988.42353885109</v>
      </c>
      <c r="M40" s="1">
        <f t="shared" si="11"/>
        <v>413320.47059872327</v>
      </c>
    </row>
    <row r="41" spans="3:23" x14ac:dyDescent="0.25">
      <c r="C41" s="1"/>
      <c r="D41" s="1">
        <f t="shared" ref="D41:M41" si="12">D24*$C$11*12.5</f>
        <v>43497.344779021754</v>
      </c>
      <c r="E41" s="1">
        <f t="shared" si="12"/>
        <v>86994.689558043508</v>
      </c>
      <c r="F41" s="1">
        <f t="shared" si="12"/>
        <v>130492.03433706526</v>
      </c>
      <c r="G41" s="1">
        <f t="shared" si="12"/>
        <v>173989.37911608702</v>
      </c>
      <c r="H41" s="1">
        <f t="shared" si="12"/>
        <v>217486.72389510879</v>
      </c>
      <c r="I41" s="1">
        <f t="shared" si="12"/>
        <v>260984.06867413051</v>
      </c>
      <c r="J41" s="1">
        <f t="shared" si="12"/>
        <v>304481.41345315223</v>
      </c>
      <c r="K41" s="1">
        <f t="shared" si="12"/>
        <v>347978.75823217403</v>
      </c>
      <c r="L41" s="1">
        <f t="shared" si="12"/>
        <v>391476.10301119578</v>
      </c>
      <c r="M41" s="1">
        <f t="shared" si="12"/>
        <v>434973.44779021759</v>
      </c>
    </row>
    <row r="42" spans="3:23" x14ac:dyDescent="0.25">
      <c r="C42" s="1"/>
      <c r="D42" s="1">
        <f t="shared" ref="D42:M42" si="13">D25*$C$11*12.5</f>
        <v>45424.555922406886</v>
      </c>
      <c r="E42" s="1">
        <f t="shared" si="13"/>
        <v>90849.111844813771</v>
      </c>
      <c r="F42" s="1">
        <f t="shared" si="13"/>
        <v>136273.66776722067</v>
      </c>
      <c r="G42" s="1">
        <f t="shared" si="13"/>
        <v>181698.22368962754</v>
      </c>
      <c r="H42" s="1">
        <f t="shared" si="13"/>
        <v>227122.77961203444</v>
      </c>
      <c r="I42" s="1">
        <f t="shared" si="13"/>
        <v>272547.33553444134</v>
      </c>
      <c r="J42" s="1">
        <f t="shared" si="13"/>
        <v>317971.89145684819</v>
      </c>
      <c r="K42" s="1">
        <f t="shared" si="13"/>
        <v>363396.44737925509</v>
      </c>
      <c r="L42" s="1">
        <f t="shared" si="13"/>
        <v>408821.00330166199</v>
      </c>
      <c r="M42" s="1">
        <f t="shared" si="13"/>
        <v>454245.55922406889</v>
      </c>
    </row>
    <row r="43" spans="3:23" x14ac:dyDescent="0.25">
      <c r="C43" s="1"/>
      <c r="D43" s="1">
        <f t="shared" ref="D43:M43" si="14">D26*$C$11*12.5</f>
        <v>47144.569300194409</v>
      </c>
      <c r="E43" s="1">
        <f t="shared" si="14"/>
        <v>94289.138600388818</v>
      </c>
      <c r="F43" s="1">
        <f t="shared" si="14"/>
        <v>141433.70790058322</v>
      </c>
      <c r="G43" s="1">
        <f t="shared" si="14"/>
        <v>188578.27720077764</v>
      </c>
      <c r="H43" s="1">
        <f t="shared" si="14"/>
        <v>235722.84650097208</v>
      </c>
      <c r="I43" s="1">
        <f t="shared" si="14"/>
        <v>282867.41580116644</v>
      </c>
      <c r="J43" s="1">
        <f t="shared" si="14"/>
        <v>330011.98510136089</v>
      </c>
      <c r="K43" s="1">
        <f t="shared" si="14"/>
        <v>377156.55440155527</v>
      </c>
      <c r="L43" s="1">
        <f t="shared" si="14"/>
        <v>424301.12370174966</v>
      </c>
      <c r="M43" s="1">
        <f t="shared" si="14"/>
        <v>471445.69300194416</v>
      </c>
    </row>
    <row r="44" spans="3:23" x14ac:dyDescent="0.25">
      <c r="D44" s="1">
        <f t="shared" ref="D44:M44" si="15">D27*$C$11*12.5</f>
        <v>48682.010743804422</v>
      </c>
      <c r="E44" s="1">
        <f t="shared" si="15"/>
        <v>97364.021487608843</v>
      </c>
      <c r="F44" s="1">
        <f t="shared" si="15"/>
        <v>146046.03223141326</v>
      </c>
      <c r="G44" s="1">
        <f t="shared" si="15"/>
        <v>194728.04297521769</v>
      </c>
      <c r="H44" s="1">
        <f t="shared" si="15"/>
        <v>243410.05371902211</v>
      </c>
      <c r="I44" s="1">
        <f t="shared" si="15"/>
        <v>292092.06446282653</v>
      </c>
      <c r="J44" s="1">
        <f t="shared" si="15"/>
        <v>340774.07520663086</v>
      </c>
      <c r="K44" s="1">
        <f t="shared" si="15"/>
        <v>389456.08595043537</v>
      </c>
      <c r="L44" s="1">
        <f t="shared" si="15"/>
        <v>438138.09669423982</v>
      </c>
      <c r="M44" s="1">
        <f t="shared" si="15"/>
        <v>486820.10743804422</v>
      </c>
    </row>
    <row r="45" spans="3:23" x14ac:dyDescent="0.25">
      <c r="D45" s="1">
        <f t="shared" ref="D45:M45" si="16">D28*$C$11*12.5</f>
        <v>50056.91709605504</v>
      </c>
      <c r="E45" s="1">
        <f t="shared" si="16"/>
        <v>100113.83419211008</v>
      </c>
      <c r="F45" s="1">
        <f t="shared" si="16"/>
        <v>150170.75128816511</v>
      </c>
      <c r="G45" s="1">
        <f t="shared" si="16"/>
        <v>200227.66838422016</v>
      </c>
      <c r="H45" s="1">
        <f t="shared" si="16"/>
        <v>250284.58548027524</v>
      </c>
      <c r="I45" s="1">
        <f t="shared" si="16"/>
        <v>300341.50257633021</v>
      </c>
      <c r="J45" s="1">
        <f t="shared" si="16"/>
        <v>350398.41967238527</v>
      </c>
      <c r="K45" s="1">
        <f t="shared" si="16"/>
        <v>400455.33676844032</v>
      </c>
      <c r="L45" s="1">
        <f t="shared" si="16"/>
        <v>450512.25386449549</v>
      </c>
      <c r="M45" s="1">
        <f t="shared" si="16"/>
        <v>500569.17096055049</v>
      </c>
    </row>
    <row r="46" spans="3:23" x14ac:dyDescent="0.25">
      <c r="D46" s="1">
        <f t="shared" ref="D46:M46" si="17">D29*$C$11*12.5</f>
        <v>51285.86982163255</v>
      </c>
      <c r="E46" s="1">
        <f t="shared" si="17"/>
        <v>102571.7396432651</v>
      </c>
      <c r="F46" s="1">
        <f t="shared" si="17"/>
        <v>153857.6094648976</v>
      </c>
      <c r="G46" s="1">
        <f t="shared" si="17"/>
        <v>205143.4792865302</v>
      </c>
      <c r="H46" s="1">
        <f t="shared" si="17"/>
        <v>256429.34910816271</v>
      </c>
      <c r="I46" s="1">
        <f t="shared" si="17"/>
        <v>307715.2189297952</v>
      </c>
      <c r="J46" s="1">
        <f t="shared" si="17"/>
        <v>359001.08875142777</v>
      </c>
      <c r="K46" s="1">
        <f t="shared" si="17"/>
        <v>410286.9585730604</v>
      </c>
      <c r="L46" s="1">
        <f t="shared" si="17"/>
        <v>461572.8283946928</v>
      </c>
      <c r="M46" s="1">
        <f t="shared" si="17"/>
        <v>512858.69821632543</v>
      </c>
    </row>
    <row r="47" spans="3:23" x14ac:dyDescent="0.25">
      <c r="D47" s="1">
        <f t="shared" ref="D47:M47" si="18">D30*$C$11*12.5</f>
        <v>52382.788615495745</v>
      </c>
      <c r="E47" s="1">
        <f t="shared" si="18"/>
        <v>104765.57723099149</v>
      </c>
      <c r="F47" s="1">
        <f t="shared" si="18"/>
        <v>157148.36584648723</v>
      </c>
      <c r="G47" s="1">
        <f t="shared" si="18"/>
        <v>209531.15446198298</v>
      </c>
      <c r="H47" s="1">
        <f t="shared" si="18"/>
        <v>261913.94307747867</v>
      </c>
      <c r="I47" s="1">
        <f t="shared" si="18"/>
        <v>314296.73169297446</v>
      </c>
      <c r="J47" s="1">
        <f t="shared" si="18"/>
        <v>366679.52030847018</v>
      </c>
      <c r="K47" s="1">
        <f t="shared" si="18"/>
        <v>419062.30892396596</v>
      </c>
      <c r="L47" s="1">
        <f t="shared" si="18"/>
        <v>471445.09753946168</v>
      </c>
      <c r="M47" s="1">
        <f t="shared" si="18"/>
        <v>523827.88615495735</v>
      </c>
    </row>
    <row r="50" spans="4:13" x14ac:dyDescent="0.25">
      <c r="D50" s="3"/>
      <c r="E50" s="3"/>
      <c r="F50" s="3"/>
      <c r="G50" s="3"/>
      <c r="H50" s="3"/>
      <c r="J50" s="3"/>
      <c r="K50" s="3"/>
      <c r="L50" s="3"/>
      <c r="M50" s="3"/>
    </row>
    <row r="51" spans="4:13" x14ac:dyDescent="0.25">
      <c r="D51" s="3"/>
      <c r="E51" s="3"/>
      <c r="F51" s="3"/>
      <c r="G51" s="3"/>
      <c r="H51" s="3"/>
      <c r="J51" s="3"/>
      <c r="K51" s="3"/>
      <c r="L51" s="3"/>
      <c r="M51" s="3"/>
    </row>
    <row r="52" spans="4:13" x14ac:dyDescent="0.25"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4:13" x14ac:dyDescent="0.25"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4:13" x14ac:dyDescent="0.25"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4:13" x14ac:dyDescent="0.25"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4:13" x14ac:dyDescent="0.25">
      <c r="D56" s="3" t="s">
        <v>8</v>
      </c>
      <c r="E56" s="1">
        <v>200000</v>
      </c>
      <c r="F56" s="3"/>
      <c r="G56" s="3"/>
      <c r="H56" s="3"/>
      <c r="I56" s="3"/>
      <c r="J56" s="3"/>
      <c r="K56" s="3"/>
      <c r="L56" s="3"/>
      <c r="M56" s="3"/>
    </row>
    <row r="57" spans="4:13" x14ac:dyDescent="0.25">
      <c r="D57" s="3" t="s">
        <v>7</v>
      </c>
      <c r="E57" s="6">
        <v>2.5010000000000001E-2</v>
      </c>
      <c r="F57" s="3"/>
      <c r="G57" s="3"/>
      <c r="H57" s="3"/>
      <c r="I57" s="3"/>
      <c r="J57" s="3"/>
      <c r="K57" s="3"/>
      <c r="L57" s="3"/>
      <c r="M57" s="3"/>
    </row>
    <row r="58" spans="4:13" x14ac:dyDescent="0.25">
      <c r="D58" s="3" t="s">
        <v>6</v>
      </c>
      <c r="E58" s="5">
        <v>0.50009999999999999</v>
      </c>
      <c r="F58" s="3"/>
      <c r="G58" s="3"/>
      <c r="H58" s="3"/>
      <c r="I58" s="3"/>
      <c r="J58" s="3"/>
      <c r="K58" s="3"/>
      <c r="L58" s="3"/>
      <c r="M58" s="3"/>
    </row>
    <row r="59" spans="4:13" x14ac:dyDescent="0.25">
      <c r="D59" s="3" t="s">
        <v>17</v>
      </c>
      <c r="F59" s="3"/>
      <c r="G59" s="3"/>
      <c r="H59" s="3"/>
      <c r="I59" s="3"/>
      <c r="J59" s="3"/>
      <c r="K59" s="3"/>
      <c r="L59" s="3"/>
      <c r="M59" s="3"/>
    </row>
    <row r="60" spans="4:13" x14ac:dyDescent="0.25">
      <c r="D60" s="3" t="s">
        <v>5</v>
      </c>
      <c r="E60" s="3"/>
      <c r="F60" s="3" t="s">
        <v>12</v>
      </c>
      <c r="G60" s="3"/>
      <c r="H60" s="3"/>
      <c r="I60" s="3"/>
      <c r="J60" s="3"/>
      <c r="K60" s="3"/>
      <c r="L60" s="3"/>
      <c r="M60" s="3"/>
    </row>
    <row r="61" spans="4:13" x14ac:dyDescent="0.25">
      <c r="D61" s="10">
        <v>4.9999999999999899E-2</v>
      </c>
      <c r="E61" s="7">
        <f t="shared" ref="E61:E67" si="19">$E$58*NORMSDIST((1-$D61)^-0.5*NORMSINV($E$57)+($D61/(1-$D61))^0.5*NORMSINV(0.999))-($E$57*$E$58)</f>
        <v>3.5751999562497971E-2</v>
      </c>
      <c r="F61" s="1">
        <f t="shared" ref="F61:F67" si="20">$E$56*E61*12.5</f>
        <v>89379.998906244931</v>
      </c>
      <c r="G61" s="11">
        <f t="shared" ref="G61:G67" si="21">F61/$E$56</f>
        <v>0.44689999453122464</v>
      </c>
      <c r="H61" s="3">
        <f>$G$71</f>
        <v>1.1187017022451127</v>
      </c>
      <c r="I61" s="3"/>
      <c r="J61" s="3"/>
      <c r="K61" s="3"/>
      <c r="L61" s="3"/>
      <c r="M61" s="3"/>
    </row>
    <row r="62" spans="4:13" x14ac:dyDescent="0.25">
      <c r="D62" s="10">
        <v>5.9999999999999901E-2</v>
      </c>
      <c r="E62" s="7">
        <f t="shared" si="19"/>
        <v>4.1188064230014559E-2</v>
      </c>
      <c r="F62" s="1">
        <f t="shared" si="20"/>
        <v>102970.1605750364</v>
      </c>
      <c r="G62" s="11">
        <f t="shared" si="21"/>
        <v>0.51485080287518203</v>
      </c>
      <c r="H62" s="3">
        <f t="shared" ref="H62:H81" si="22">$G$71</f>
        <v>1.1187017022451127</v>
      </c>
      <c r="I62" s="3"/>
      <c r="J62" s="3"/>
      <c r="K62" s="3"/>
      <c r="L62" s="3"/>
      <c r="M62" s="3"/>
    </row>
    <row r="63" spans="4:13" x14ac:dyDescent="0.25">
      <c r="D63" s="10">
        <v>7.0000000000000007E-2</v>
      </c>
      <c r="E63" s="7">
        <f t="shared" si="19"/>
        <v>4.6567971148527315E-2</v>
      </c>
      <c r="F63" s="1">
        <f t="shared" si="20"/>
        <v>116419.92787131829</v>
      </c>
      <c r="G63" s="11">
        <f t="shared" si="21"/>
        <v>0.58209963935659148</v>
      </c>
      <c r="H63" s="3">
        <f t="shared" si="22"/>
        <v>1.1187017022451127</v>
      </c>
      <c r="I63" s="3"/>
      <c r="J63" s="3"/>
      <c r="K63" s="3"/>
      <c r="L63" s="3"/>
      <c r="M63" s="3"/>
    </row>
    <row r="64" spans="4:13" x14ac:dyDescent="0.25">
      <c r="D64" s="10">
        <v>0.08</v>
      </c>
      <c r="E64" s="7">
        <f t="shared" si="19"/>
        <v>5.1917609758456107E-2</v>
      </c>
      <c r="F64" s="1">
        <f t="shared" si="20"/>
        <v>129794.02439614027</v>
      </c>
      <c r="G64" s="11">
        <f t="shared" si="21"/>
        <v>0.64897012198070136</v>
      </c>
      <c r="H64" s="3">
        <f t="shared" si="22"/>
        <v>1.1187017022451127</v>
      </c>
      <c r="I64" s="3"/>
      <c r="J64" s="3"/>
      <c r="K64" s="3"/>
      <c r="L64" s="3"/>
      <c r="M64" s="3"/>
    </row>
    <row r="65" spans="4:13" x14ac:dyDescent="0.25">
      <c r="D65" s="10">
        <v>0.09</v>
      </c>
      <c r="E65" s="7">
        <f t="shared" si="19"/>
        <v>5.7254272289672614E-2</v>
      </c>
      <c r="F65" s="1">
        <f t="shared" si="20"/>
        <v>143135.68072418155</v>
      </c>
      <c r="G65" s="11">
        <f t="shared" si="21"/>
        <v>0.71567840362090773</v>
      </c>
      <c r="H65" s="3">
        <f t="shared" si="22"/>
        <v>1.1187017022451127</v>
      </c>
      <c r="I65" s="3"/>
      <c r="J65" s="3"/>
      <c r="K65" s="3"/>
      <c r="L65" s="3"/>
      <c r="M65" s="3"/>
    </row>
    <row r="66" spans="4:13" x14ac:dyDescent="0.25">
      <c r="D66" s="10">
        <v>0.1</v>
      </c>
      <c r="E66" s="7">
        <f t="shared" si="19"/>
        <v>6.2590050134444755E-2</v>
      </c>
      <c r="F66" s="1">
        <f t="shared" si="20"/>
        <v>156475.12533611187</v>
      </c>
      <c r="G66" s="11">
        <f t="shared" si="21"/>
        <v>0.78237562668055938</v>
      </c>
      <c r="H66" s="3">
        <f t="shared" si="22"/>
        <v>1.1187017022451127</v>
      </c>
      <c r="I66" s="3"/>
      <c r="J66" s="3"/>
      <c r="K66" s="3"/>
      <c r="L66" s="3"/>
      <c r="M66" s="3"/>
    </row>
    <row r="67" spans="4:13" x14ac:dyDescent="0.25">
      <c r="D67" s="10">
        <v>0.11</v>
      </c>
      <c r="E67" s="7">
        <f t="shared" si="19"/>
        <v>6.793369614730542E-2</v>
      </c>
      <c r="F67" s="1">
        <f t="shared" si="20"/>
        <v>169834.24036826353</v>
      </c>
      <c r="G67" s="11">
        <f t="shared" si="21"/>
        <v>0.84917120184131767</v>
      </c>
      <c r="H67" s="3">
        <f t="shared" si="22"/>
        <v>1.1187017022451127</v>
      </c>
      <c r="I67" s="3"/>
      <c r="J67" s="3"/>
      <c r="K67" s="3"/>
      <c r="L67" s="3"/>
      <c r="M67" s="3"/>
    </row>
    <row r="68" spans="4:13" x14ac:dyDescent="0.25">
      <c r="D68" s="10">
        <v>0.12</v>
      </c>
      <c r="E68" s="7">
        <f t="shared" ref="E68:E81" si="23">$E$58*NORMSDIST((1-$D68)^-0.5*NORMSINV($E$57)+($D68/(1-$D68))^0.5*NORMSINV(0.999))-($E$57*$E$58)</f>
        <v>7.3291718853830401E-2</v>
      </c>
      <c r="F68" s="1">
        <f>$E$56*E68*12.5</f>
        <v>183229.29713457599</v>
      </c>
      <c r="G68" s="11">
        <f>F68/$E$56</f>
        <v>0.91614648567287993</v>
      </c>
      <c r="H68" s="3">
        <f t="shared" si="22"/>
        <v>1.1187017022451127</v>
      </c>
      <c r="I68" s="3"/>
      <c r="J68" s="3"/>
      <c r="K68" s="3"/>
      <c r="L68" s="3"/>
      <c r="M68" s="3"/>
    </row>
    <row r="69" spans="4:13" x14ac:dyDescent="0.25">
      <c r="D69" s="10">
        <v>0.13</v>
      </c>
      <c r="E69" s="7">
        <f t="shared" si="23"/>
        <v>7.8669060956999493E-2</v>
      </c>
      <c r="F69" s="1">
        <f t="shared" ref="F69:F80" si="24">$E$56*E69*12.5</f>
        <v>196672.65239249874</v>
      </c>
      <c r="G69" s="11">
        <f t="shared" ref="G69:G80" si="25">F69/$E$56</f>
        <v>0.98336326196249368</v>
      </c>
      <c r="H69" s="3">
        <f t="shared" si="22"/>
        <v>1.1187017022451127</v>
      </c>
      <c r="I69" s="3"/>
      <c r="J69" s="3"/>
      <c r="K69" s="3"/>
      <c r="L69" s="3"/>
      <c r="M69" s="3"/>
    </row>
    <row r="70" spans="4:13" x14ac:dyDescent="0.25">
      <c r="D70" s="10">
        <v>0.14000000000000001</v>
      </c>
      <c r="E70" s="7">
        <f t="shared" si="23"/>
        <v>8.4069538634810217E-2</v>
      </c>
      <c r="F70" s="1">
        <f t="shared" si="24"/>
        <v>210173.84658702553</v>
      </c>
      <c r="G70" s="11">
        <f t="shared" si="25"/>
        <v>1.0508692329351277</v>
      </c>
      <c r="H70" s="3">
        <f t="shared" si="22"/>
        <v>1.1187017022451127</v>
      </c>
      <c r="I70" s="3"/>
      <c r="J70" s="3"/>
      <c r="K70" s="3"/>
      <c r="L70" s="3"/>
      <c r="M70" s="3"/>
    </row>
    <row r="71" spans="4:13" x14ac:dyDescent="0.25">
      <c r="D71" s="12">
        <v>0.15</v>
      </c>
      <c r="E71" s="13">
        <f t="shared" si="23"/>
        <v>8.9496136179609012E-2</v>
      </c>
      <c r="F71" s="14">
        <f t="shared" si="24"/>
        <v>223740.34044902254</v>
      </c>
      <c r="G71" s="15">
        <f t="shared" si="25"/>
        <v>1.1187017022451127</v>
      </c>
      <c r="H71" s="16">
        <f t="shared" si="22"/>
        <v>1.1187017022451127</v>
      </c>
      <c r="I71" s="3"/>
      <c r="J71" s="3"/>
      <c r="K71" s="3"/>
      <c r="L71" s="3"/>
      <c r="M71" s="3"/>
    </row>
    <row r="72" spans="4:13" x14ac:dyDescent="0.25">
      <c r="D72" s="10">
        <v>0.16</v>
      </c>
      <c r="E72" s="7">
        <f t="shared" si="23"/>
        <v>9.4951209482149343E-2</v>
      </c>
      <c r="F72" s="1">
        <f t="shared" si="24"/>
        <v>237378.02370537337</v>
      </c>
      <c r="G72" s="11">
        <f t="shared" si="25"/>
        <v>1.1868901185268668</v>
      </c>
      <c r="H72" s="3">
        <f t="shared" si="22"/>
        <v>1.1187017022451127</v>
      </c>
    </row>
    <row r="73" spans="4:13" x14ac:dyDescent="0.25">
      <c r="D73" s="10">
        <v>0.17</v>
      </c>
      <c r="E73" s="7">
        <f t="shared" si="23"/>
        <v>0.10043663004490873</v>
      </c>
      <c r="F73" s="1">
        <f t="shared" si="24"/>
        <v>251091.57511227182</v>
      </c>
      <c r="G73" s="11">
        <f t="shared" si="25"/>
        <v>1.255457875561359</v>
      </c>
      <c r="H73" s="3">
        <f t="shared" si="22"/>
        <v>1.1187017022451127</v>
      </c>
    </row>
    <row r="74" spans="4:13" x14ac:dyDescent="0.25">
      <c r="D74" s="10">
        <v>0.18</v>
      </c>
      <c r="E74" s="7">
        <f t="shared" si="23"/>
        <v>0.1059538890230977</v>
      </c>
      <c r="F74" s="1">
        <f t="shared" si="24"/>
        <v>264884.72255774424</v>
      </c>
      <c r="G74" s="11">
        <f t="shared" si="25"/>
        <v>1.3244236127887212</v>
      </c>
      <c r="H74" s="3">
        <f t="shared" si="22"/>
        <v>1.1187017022451127</v>
      </c>
    </row>
    <row r="75" spans="4:13" x14ac:dyDescent="0.25">
      <c r="D75" s="10">
        <v>0.19</v>
      </c>
      <c r="E75" s="7">
        <f t="shared" si="23"/>
        <v>0.11150417369360713</v>
      </c>
      <c r="F75" s="1">
        <f t="shared" si="24"/>
        <v>278760.43423401786</v>
      </c>
      <c r="G75" s="11">
        <f t="shared" si="25"/>
        <v>1.3938021711700892</v>
      </c>
      <c r="H75" s="3">
        <f t="shared" si="22"/>
        <v>1.1187017022451127</v>
      </c>
    </row>
    <row r="76" spans="4:13" x14ac:dyDescent="0.25">
      <c r="D76" s="10">
        <v>0.2</v>
      </c>
      <c r="E76" s="7">
        <f t="shared" si="23"/>
        <v>0.11708842446544412</v>
      </c>
      <c r="F76" s="1">
        <f t="shared" si="24"/>
        <v>292721.06116361031</v>
      </c>
      <c r="G76" s="11">
        <f t="shared" si="25"/>
        <v>1.4636053058180516</v>
      </c>
      <c r="H76" s="3">
        <f t="shared" si="22"/>
        <v>1.1187017022451127</v>
      </c>
    </row>
    <row r="77" spans="4:13" x14ac:dyDescent="0.25">
      <c r="D77" s="10">
        <v>0.21</v>
      </c>
      <c r="E77" s="7">
        <f t="shared" si="23"/>
        <v>0.12270737787373845</v>
      </c>
      <c r="F77" s="1">
        <f t="shared" si="24"/>
        <v>306768.44468434609</v>
      </c>
      <c r="G77" s="11">
        <f t="shared" si="25"/>
        <v>1.5338422234217304</v>
      </c>
      <c r="H77" s="3">
        <f t="shared" si="22"/>
        <v>1.1187017022451127</v>
      </c>
    </row>
    <row r="78" spans="4:13" x14ac:dyDescent="0.25">
      <c r="D78" s="10">
        <v>0.22</v>
      </c>
      <c r="E78" s="7">
        <f t="shared" si="23"/>
        <v>0.12836159928788804</v>
      </c>
      <c r="F78" s="1">
        <f t="shared" si="24"/>
        <v>320903.99821972009</v>
      </c>
      <c r="G78" s="11">
        <f t="shared" si="25"/>
        <v>1.6045199910986003</v>
      </c>
      <c r="H78" s="3">
        <f t="shared" si="22"/>
        <v>1.1187017022451127</v>
      </c>
    </row>
    <row r="79" spans="4:13" x14ac:dyDescent="0.25">
      <c r="D79" s="10">
        <v>0.23</v>
      </c>
      <c r="E79" s="7">
        <f t="shared" si="23"/>
        <v>0.13405150794069673</v>
      </c>
      <c r="F79" s="1">
        <f t="shared" si="24"/>
        <v>335128.76985174185</v>
      </c>
      <c r="G79" s="11">
        <f t="shared" si="25"/>
        <v>1.6756438492587091</v>
      </c>
      <c r="H79" s="3">
        <f t="shared" si="22"/>
        <v>1.1187017022451127</v>
      </c>
    </row>
    <row r="80" spans="4:13" x14ac:dyDescent="0.25">
      <c r="D80" s="10">
        <v>0.24</v>
      </c>
      <c r="E80" s="7">
        <f t="shared" si="23"/>
        <v>0.13977739613121692</v>
      </c>
      <c r="F80" s="1">
        <f t="shared" si="24"/>
        <v>349443.4903280423</v>
      </c>
      <c r="G80" s="11">
        <f t="shared" si="25"/>
        <v>1.7472174516402115</v>
      </c>
      <c r="H80" s="3">
        <f t="shared" si="22"/>
        <v>1.1187017022451127</v>
      </c>
    </row>
    <row r="81" spans="4:8" x14ac:dyDescent="0.25">
      <c r="D81" s="10">
        <v>0.25</v>
      </c>
      <c r="E81" s="7">
        <f t="shared" si="23"/>
        <v>0.14553944393777868</v>
      </c>
      <c r="F81" s="1">
        <f t="shared" ref="F81" si="26">$E$56*E81*12.5</f>
        <v>363848.60984444671</v>
      </c>
      <c r="G81" s="11">
        <f t="shared" ref="G81" si="27">F81/$E$56</f>
        <v>1.8192430492222336</v>
      </c>
      <c r="H81" s="3">
        <f t="shared" si="22"/>
        <v>1.1187017022451127</v>
      </c>
    </row>
  </sheetData>
  <mergeCells count="3">
    <mergeCell ref="B16:B30"/>
    <mergeCell ref="D14:M14"/>
    <mergeCell ref="B14:C15"/>
  </mergeCells>
  <hyperlinks>
    <hyperlink ref="Z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A863-1733-43B4-AF1D-FAABF673BE13}">
  <dimension ref="A1:R5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28</v>
      </c>
    </row>
    <row r="2" spans="1:18" x14ac:dyDescent="0.25">
      <c r="E2" t="s">
        <v>25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27</v>
      </c>
    </row>
    <row r="3" spans="1:18" x14ac:dyDescent="0.25">
      <c r="E3" s="3">
        <v>0</v>
      </c>
      <c r="F3" s="3">
        <v>0.1</v>
      </c>
      <c r="G3" s="3">
        <v>0.2</v>
      </c>
      <c r="H3" s="3">
        <v>0.3</v>
      </c>
      <c r="I3" s="3">
        <v>0.4</v>
      </c>
      <c r="J3" s="3">
        <v>0.5</v>
      </c>
      <c r="K3" s="3">
        <v>0.6</v>
      </c>
      <c r="L3" s="3">
        <v>0.7</v>
      </c>
      <c r="M3" s="3">
        <v>0.8</v>
      </c>
      <c r="N3" s="3">
        <v>0.9</v>
      </c>
      <c r="O3" s="3">
        <v>1</v>
      </c>
      <c r="Q3" t="s">
        <v>32</v>
      </c>
    </row>
    <row r="4" spans="1:18" x14ac:dyDescent="0.25">
      <c r="B4" t="s">
        <v>29</v>
      </c>
      <c r="C4" t="s">
        <v>30</v>
      </c>
      <c r="E4" t="str">
        <f>"Cyc_"&amp;TEXT(E3,"0.0%")</f>
        <v>Cyc_0.0%</v>
      </c>
      <c r="F4" t="str">
        <f>"Cyc_"&amp;TEXT(F3,"0.0%")</f>
        <v>Cyc_10.0%</v>
      </c>
      <c r="G4" t="str">
        <f t="shared" ref="G4:O4" si="0">"Cyc_"&amp;TEXT(G3,"0.0%")</f>
        <v>Cyc_20.0%</v>
      </c>
      <c r="H4" t="str">
        <f t="shared" si="0"/>
        <v>Cyc_30.0%</v>
      </c>
      <c r="I4" t="str">
        <f t="shared" si="0"/>
        <v>Cyc_40.0%</v>
      </c>
      <c r="J4" t="str">
        <f t="shared" si="0"/>
        <v>Cyc_50.0%</v>
      </c>
      <c r="K4" t="str">
        <f t="shared" si="0"/>
        <v>Cyc_60.0%</v>
      </c>
      <c r="L4" t="str">
        <f t="shared" si="0"/>
        <v>Cyc_70.0%</v>
      </c>
      <c r="M4" t="str">
        <f t="shared" si="0"/>
        <v>Cyc_80.0%</v>
      </c>
      <c r="N4" t="str">
        <f t="shared" si="0"/>
        <v>Cyc_90.0%</v>
      </c>
      <c r="O4" t="str">
        <f t="shared" si="0"/>
        <v>Cyc_100.0%</v>
      </c>
      <c r="Q4" t="s">
        <v>31</v>
      </c>
      <c r="R4" t="s">
        <v>29</v>
      </c>
    </row>
    <row r="5" spans="1:18" x14ac:dyDescent="0.25">
      <c r="B5" s="3">
        <v>0.01</v>
      </c>
      <c r="C5" s="3">
        <v>0.02</v>
      </c>
      <c r="E5" s="3">
        <f>$C5+(($B5-$C5)*E$3)</f>
        <v>0.02</v>
      </c>
      <c r="F5" s="3">
        <f t="shared" ref="F5:O5" si="1">$C5+(($B5-$C5)*F$3)</f>
        <v>1.9E-2</v>
      </c>
      <c r="G5" s="3">
        <f t="shared" si="1"/>
        <v>1.8000000000000002E-2</v>
      </c>
      <c r="H5" s="3">
        <f t="shared" si="1"/>
        <v>1.7000000000000001E-2</v>
      </c>
      <c r="I5" s="3">
        <f t="shared" si="1"/>
        <v>1.6E-2</v>
      </c>
      <c r="J5" s="3">
        <f t="shared" si="1"/>
        <v>1.4999999999999999E-2</v>
      </c>
      <c r="K5" s="3">
        <f t="shared" si="1"/>
        <v>1.4E-2</v>
      </c>
      <c r="L5" s="3">
        <f t="shared" si="1"/>
        <v>1.3000000000000001E-2</v>
      </c>
      <c r="M5" s="3">
        <f t="shared" si="1"/>
        <v>1.2E-2</v>
      </c>
      <c r="N5" s="3">
        <f t="shared" si="1"/>
        <v>1.0999999999999999E-2</v>
      </c>
      <c r="O5" s="3">
        <f t="shared" si="1"/>
        <v>0.01</v>
      </c>
      <c r="Q5" s="3" t="b">
        <f>C5=E5</f>
        <v>1</v>
      </c>
      <c r="R5" t="b">
        <f>O5=B5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14EC-9944-4B32-B07F-7D4EAE3D63EA}">
  <dimension ref="A1:L37"/>
  <sheetViews>
    <sheetView tabSelected="1" workbookViewId="0">
      <selection activeCell="D12" sqref="D12"/>
    </sheetView>
  </sheetViews>
  <sheetFormatPr defaultRowHeight="15" x14ac:dyDescent="0.25"/>
  <cols>
    <col min="1" max="1" width="15.7109375" bestFit="1" customWidth="1"/>
  </cols>
  <sheetData>
    <row r="1" spans="1:12" x14ac:dyDescent="0.25">
      <c r="A1" s="27" t="s">
        <v>33</v>
      </c>
    </row>
    <row r="2" spans="1:12" x14ac:dyDescent="0.25">
      <c r="A2" t="s">
        <v>34</v>
      </c>
    </row>
    <row r="3" spans="1:12" x14ac:dyDescent="0.25">
      <c r="A3" t="s">
        <v>35</v>
      </c>
    </row>
    <row r="4" spans="1:12" x14ac:dyDescent="0.25">
      <c r="A4" t="s">
        <v>36</v>
      </c>
    </row>
    <row r="5" spans="1:12" x14ac:dyDescent="0.25">
      <c r="A5" t="s">
        <v>37</v>
      </c>
      <c r="C5" t="s">
        <v>38</v>
      </c>
    </row>
    <row r="6" spans="1:12" x14ac:dyDescent="0.25">
      <c r="A6" t="s">
        <v>39</v>
      </c>
    </row>
    <row r="7" spans="1:12" x14ac:dyDescent="0.25">
      <c r="A7" t="s">
        <v>40</v>
      </c>
    </row>
    <row r="8" spans="1:12" x14ac:dyDescent="0.25">
      <c r="A8" t="s">
        <v>41</v>
      </c>
    </row>
    <row r="9" spans="1:12" x14ac:dyDescent="0.25">
      <c r="A9" t="s">
        <v>42</v>
      </c>
    </row>
    <row r="10" spans="1:12" x14ac:dyDescent="0.25">
      <c r="A10" t="s">
        <v>43</v>
      </c>
    </row>
    <row r="13" spans="1:12" x14ac:dyDescent="0.25">
      <c r="C13" t="s">
        <v>44</v>
      </c>
      <c r="D13" t="s">
        <v>8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  <c r="K13" t="s">
        <v>51</v>
      </c>
      <c r="L13" t="s">
        <v>52</v>
      </c>
    </row>
    <row r="14" spans="1:12" x14ac:dyDescent="0.25">
      <c r="A14" s="28" t="s">
        <v>53</v>
      </c>
      <c r="B14">
        <v>1</v>
      </c>
    </row>
    <row r="15" spans="1:12" x14ac:dyDescent="0.25">
      <c r="A15" s="28"/>
      <c r="B15">
        <v>2</v>
      </c>
    </row>
    <row r="16" spans="1:12" x14ac:dyDescent="0.25">
      <c r="A16" s="28"/>
      <c r="B16">
        <v>3</v>
      </c>
    </row>
    <row r="17" spans="1:2" x14ac:dyDescent="0.25">
      <c r="A17" s="28"/>
      <c r="B17">
        <v>4</v>
      </c>
    </row>
    <row r="18" spans="1:2" x14ac:dyDescent="0.25">
      <c r="A18" s="28"/>
      <c r="B18">
        <v>5</v>
      </c>
    </row>
    <row r="19" spans="1:2" x14ac:dyDescent="0.25">
      <c r="A19" s="28"/>
      <c r="B19">
        <v>6</v>
      </c>
    </row>
    <row r="20" spans="1:2" x14ac:dyDescent="0.25">
      <c r="A20" s="28"/>
      <c r="B20">
        <v>7</v>
      </c>
    </row>
    <row r="21" spans="1:2" x14ac:dyDescent="0.25">
      <c r="A21" s="28"/>
      <c r="B21">
        <v>8</v>
      </c>
    </row>
    <row r="22" spans="1:2" x14ac:dyDescent="0.25">
      <c r="A22" s="28"/>
      <c r="B22">
        <v>9</v>
      </c>
    </row>
    <row r="23" spans="1:2" x14ac:dyDescent="0.25">
      <c r="A23" s="28"/>
      <c r="B23">
        <v>10</v>
      </c>
    </row>
    <row r="24" spans="1:2" x14ac:dyDescent="0.25">
      <c r="A24" s="28"/>
      <c r="B24">
        <v>11</v>
      </c>
    </row>
    <row r="25" spans="1:2" x14ac:dyDescent="0.25">
      <c r="A25" s="28"/>
      <c r="B25">
        <v>12</v>
      </c>
    </row>
    <row r="26" spans="1:2" x14ac:dyDescent="0.25">
      <c r="A26" s="28"/>
      <c r="B26">
        <v>13</v>
      </c>
    </row>
    <row r="27" spans="1:2" x14ac:dyDescent="0.25">
      <c r="A27" s="28"/>
      <c r="B27">
        <v>14</v>
      </c>
    </row>
    <row r="28" spans="1:2" x14ac:dyDescent="0.25">
      <c r="A28" s="28"/>
      <c r="B28">
        <v>15</v>
      </c>
    </row>
    <row r="29" spans="1:2" x14ac:dyDescent="0.25">
      <c r="A29" s="28"/>
      <c r="B29">
        <v>16</v>
      </c>
    </row>
    <row r="30" spans="1:2" x14ac:dyDescent="0.25">
      <c r="A30" s="28"/>
      <c r="B30">
        <v>17</v>
      </c>
    </row>
    <row r="31" spans="1:2" x14ac:dyDescent="0.25">
      <c r="A31" s="28"/>
      <c r="B31">
        <v>18</v>
      </c>
    </row>
    <row r="32" spans="1:2" x14ac:dyDescent="0.25">
      <c r="A32" s="28"/>
      <c r="B32">
        <v>19</v>
      </c>
    </row>
    <row r="33" spans="1:2" x14ac:dyDescent="0.25">
      <c r="A33" s="28"/>
      <c r="B33">
        <v>20</v>
      </c>
    </row>
    <row r="34" spans="1:2" x14ac:dyDescent="0.25">
      <c r="A34" s="28"/>
      <c r="B34">
        <v>21</v>
      </c>
    </row>
    <row r="35" spans="1:2" x14ac:dyDescent="0.25">
      <c r="A35" s="28"/>
      <c r="B35">
        <v>22</v>
      </c>
    </row>
    <row r="36" spans="1:2" x14ac:dyDescent="0.25">
      <c r="A36" s="28"/>
      <c r="B36">
        <v>23</v>
      </c>
    </row>
    <row r="37" spans="1:2" x14ac:dyDescent="0.25">
      <c r="A37" s="28"/>
      <c r="B37">
        <v>24</v>
      </c>
    </row>
  </sheetData>
  <mergeCells count="1">
    <mergeCell ref="A14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RWA Impact</vt:lpstr>
      <vt:lpstr>PDCyc</vt:lpstr>
      <vt:lpstr>LGDCalcTemplate</vt:lpstr>
    </vt:vector>
  </TitlesOfParts>
  <Company>The Royal Bank of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2016-09-08T10:04:59Z</dcterms:created>
  <dcterms:modified xsi:type="dcterms:W3CDTF">2022-04-23T18:23:32Z</dcterms:modified>
</cp:coreProperties>
</file>