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235" windowHeight="12330"/>
  </bookViews>
  <sheets>
    <sheet name="Review" sheetId="1" r:id="rId1"/>
  </sheets>
  <calcPr calcId="145621"/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7" i="1"/>
  <c r="O5" i="1" s="1"/>
  <c r="E7" i="1" l="1"/>
  <c r="O7" i="1"/>
  <c r="O9" i="1"/>
  <c r="O25" i="1"/>
  <c r="O14" i="1"/>
  <c r="O17" i="1"/>
  <c r="O10" i="1"/>
  <c r="O26" i="1"/>
  <c r="O18" i="1"/>
  <c r="O22" i="1"/>
  <c r="P5" i="1"/>
  <c r="P7" i="1" s="1"/>
  <c r="L5" i="1"/>
  <c r="L11" i="1" s="1"/>
  <c r="I5" i="1"/>
  <c r="I8" i="1" s="1"/>
  <c r="N5" i="1"/>
  <c r="N23" i="1" s="1"/>
  <c r="Q5" i="1"/>
  <c r="Q13" i="1" s="1"/>
  <c r="J5" i="1"/>
  <c r="J9" i="1" s="1"/>
  <c r="M5" i="1"/>
  <c r="M15" i="1" s="1"/>
  <c r="K5" i="1"/>
  <c r="K25" i="1" s="1"/>
  <c r="P10" i="1"/>
  <c r="I7" i="1"/>
  <c r="M25" i="1"/>
  <c r="M21" i="1"/>
  <c r="M17" i="1"/>
  <c r="M13" i="1"/>
  <c r="M9" i="1"/>
  <c r="P25" i="1"/>
  <c r="I26" i="1"/>
  <c r="L25" i="1"/>
  <c r="L21" i="1"/>
  <c r="L17" i="1"/>
  <c r="O21" i="1"/>
  <c r="Q8" i="1"/>
  <c r="O13" i="1"/>
  <c r="O24" i="1"/>
  <c r="O20" i="1"/>
  <c r="O16" i="1"/>
  <c r="O12" i="1"/>
  <c r="O8" i="1"/>
  <c r="N25" i="1"/>
  <c r="I34" i="1"/>
  <c r="I19" i="1"/>
  <c r="M24" i="1"/>
  <c r="M20" i="1"/>
  <c r="M16" i="1"/>
  <c r="M12" i="1"/>
  <c r="M8" i="1"/>
  <c r="Q25" i="1"/>
  <c r="N9" i="1"/>
  <c r="J25" i="1"/>
  <c r="I40" i="1"/>
  <c r="I18" i="1"/>
  <c r="L24" i="1"/>
  <c r="L20" i="1"/>
  <c r="L16" i="1"/>
  <c r="I41" i="1"/>
  <c r="I39" i="1"/>
  <c r="I38" i="1"/>
  <c r="O23" i="1"/>
  <c r="O19" i="1"/>
  <c r="O15" i="1"/>
  <c r="O11" i="1"/>
  <c r="P23" i="1"/>
  <c r="N19" i="1"/>
  <c r="N15" i="1"/>
  <c r="N11" i="1"/>
  <c r="N7" i="1"/>
  <c r="I37" i="1"/>
  <c r="Q23" i="1"/>
  <c r="I14" i="1"/>
  <c r="I11" i="1"/>
  <c r="M23" i="1"/>
  <c r="M19" i="1"/>
  <c r="N13" i="1" l="1"/>
  <c r="J13" i="1"/>
  <c r="Q9" i="1"/>
  <c r="P8" i="1"/>
  <c r="P21" i="1"/>
  <c r="J15" i="1"/>
  <c r="P19" i="1"/>
  <c r="Q7" i="1"/>
  <c r="P12" i="1"/>
  <c r="N17" i="1"/>
  <c r="I10" i="1"/>
  <c r="Q11" i="1"/>
  <c r="P16" i="1"/>
  <c r="P15" i="1"/>
  <c r="I15" i="1"/>
  <c r="P20" i="1"/>
  <c r="I42" i="1"/>
  <c r="I21" i="1"/>
  <c r="J11" i="1"/>
  <c r="I36" i="1"/>
  <c r="J21" i="1"/>
  <c r="P24" i="1"/>
  <c r="Q21" i="1"/>
  <c r="P9" i="1"/>
  <c r="I22" i="1"/>
  <c r="I28" i="1"/>
  <c r="I30" i="1" s="1"/>
  <c r="I43" i="1"/>
  <c r="J43" i="1" s="1"/>
  <c r="L43" i="1" s="1"/>
  <c r="M11" i="1"/>
  <c r="L8" i="1"/>
  <c r="J17" i="1"/>
  <c r="L12" i="1"/>
  <c r="Q12" i="1"/>
  <c r="I12" i="1"/>
  <c r="P17" i="1"/>
  <c r="P14" i="1"/>
  <c r="P22" i="1"/>
  <c r="P26" i="1"/>
  <c r="P18" i="1"/>
  <c r="J7" i="1"/>
  <c r="J14" i="1"/>
  <c r="J10" i="1"/>
  <c r="J26" i="1"/>
  <c r="O32" i="1"/>
  <c r="J18" i="1"/>
  <c r="J22" i="1"/>
  <c r="N8" i="1"/>
  <c r="K11" i="1"/>
  <c r="N24" i="1"/>
  <c r="J16" i="1"/>
  <c r="I23" i="1"/>
  <c r="I20" i="1"/>
  <c r="K9" i="1"/>
  <c r="Q19" i="1"/>
  <c r="Q22" i="1"/>
  <c r="Q14" i="1"/>
  <c r="Q26" i="1"/>
  <c r="Q10" i="1"/>
  <c r="Q18" i="1"/>
  <c r="J20" i="1"/>
  <c r="K13" i="1"/>
  <c r="J19" i="1"/>
  <c r="J23" i="1"/>
  <c r="Q20" i="1"/>
  <c r="N16" i="1"/>
  <c r="K17" i="1"/>
  <c r="M7" i="1"/>
  <c r="M22" i="1"/>
  <c r="M10" i="1"/>
  <c r="M26" i="1"/>
  <c r="M14" i="1"/>
  <c r="M18" i="1"/>
  <c r="Q16" i="1"/>
  <c r="N12" i="1"/>
  <c r="K19" i="1"/>
  <c r="Q17" i="1"/>
  <c r="K12" i="1"/>
  <c r="P13" i="1"/>
  <c r="K21" i="1"/>
  <c r="Q24" i="1"/>
  <c r="K15" i="1"/>
  <c r="N20" i="1"/>
  <c r="I9" i="1"/>
  <c r="I24" i="1"/>
  <c r="K16" i="1"/>
  <c r="K7" i="1"/>
  <c r="K18" i="1"/>
  <c r="K10" i="1"/>
  <c r="K26" i="1"/>
  <c r="K14" i="1"/>
  <c r="K22" i="1"/>
  <c r="J12" i="1"/>
  <c r="L7" i="1"/>
  <c r="L18" i="1"/>
  <c r="L10" i="1"/>
  <c r="L26" i="1"/>
  <c r="L14" i="1"/>
  <c r="L22" i="1"/>
  <c r="U32" i="1"/>
  <c r="U39" i="1" s="1"/>
  <c r="L15" i="1"/>
  <c r="I13" i="1"/>
  <c r="K20" i="1"/>
  <c r="I25" i="1"/>
  <c r="J8" i="1"/>
  <c r="N21" i="1"/>
  <c r="N18" i="1"/>
  <c r="N10" i="1"/>
  <c r="N26" i="1"/>
  <c r="N22" i="1"/>
  <c r="N14" i="1"/>
  <c r="J24" i="1"/>
  <c r="I16" i="1"/>
  <c r="K23" i="1"/>
  <c r="L19" i="1"/>
  <c r="I35" i="1"/>
  <c r="K35" i="1" s="1"/>
  <c r="K24" i="1"/>
  <c r="L9" i="1"/>
  <c r="Q15" i="1"/>
  <c r="K8" i="1"/>
  <c r="L23" i="1"/>
  <c r="P11" i="1"/>
  <c r="I17" i="1"/>
  <c r="L13" i="1"/>
  <c r="K38" i="1"/>
  <c r="J38" i="1"/>
  <c r="L38" i="1" s="1"/>
  <c r="U40" i="1"/>
  <c r="U41" i="1"/>
  <c r="U50" i="1"/>
  <c r="U42" i="1"/>
  <c r="U34" i="1"/>
  <c r="U43" i="1"/>
  <c r="U44" i="1"/>
  <c r="U46" i="1"/>
  <c r="U47" i="1"/>
  <c r="U49" i="1"/>
  <c r="U35" i="1"/>
  <c r="U38" i="1"/>
  <c r="U51" i="1"/>
  <c r="U52" i="1"/>
  <c r="U53" i="1"/>
  <c r="U36" i="1"/>
  <c r="U37" i="1"/>
  <c r="J40" i="1"/>
  <c r="L40" i="1" s="1"/>
  <c r="K40" i="1"/>
  <c r="M40" i="1" s="1"/>
  <c r="K34" i="1"/>
  <c r="J34" i="1"/>
  <c r="L34" i="1" s="1"/>
  <c r="J42" i="1"/>
  <c r="L42" i="1" s="1"/>
  <c r="K42" i="1"/>
  <c r="M42" i="1" s="1"/>
  <c r="K37" i="1"/>
  <c r="J37" i="1"/>
  <c r="L37" i="1" s="1"/>
  <c r="K39" i="1"/>
  <c r="J39" i="1"/>
  <c r="L39" i="1" s="1"/>
  <c r="K36" i="1"/>
  <c r="J36" i="1"/>
  <c r="L36" i="1" s="1"/>
  <c r="J41" i="1"/>
  <c r="L41" i="1" s="1"/>
  <c r="K41" i="1"/>
  <c r="M41" i="1" s="1"/>
  <c r="I29" i="1"/>
  <c r="I32" i="1" s="1"/>
  <c r="K43" i="1" l="1"/>
  <c r="M43" i="1" s="1"/>
  <c r="J35" i="1"/>
  <c r="L35" i="1" s="1"/>
  <c r="M36" i="1"/>
  <c r="O43" i="1"/>
  <c r="O44" i="1"/>
  <c r="O42" i="1"/>
  <c r="O52" i="1"/>
  <c r="O53" i="1"/>
  <c r="O51" i="1"/>
  <c r="O46" i="1"/>
  <c r="O41" i="1"/>
  <c r="O38" i="1"/>
  <c r="O50" i="1"/>
  <c r="O47" i="1"/>
  <c r="O39" i="1"/>
  <c r="O37" i="1"/>
  <c r="O34" i="1"/>
  <c r="O49" i="1"/>
  <c r="O45" i="1"/>
  <c r="O35" i="1"/>
  <c r="O40" i="1"/>
  <c r="O48" i="1"/>
  <c r="O36" i="1"/>
  <c r="M35" i="1"/>
  <c r="U45" i="1"/>
  <c r="U48" i="1"/>
  <c r="V48" i="1" s="1"/>
  <c r="X48" i="1" s="1"/>
  <c r="V52" i="1"/>
  <c r="X52" i="1" s="1"/>
  <c r="W52" i="1"/>
  <c r="V45" i="1"/>
  <c r="X45" i="1" s="1"/>
  <c r="W45" i="1"/>
  <c r="Y45" i="1" s="1"/>
  <c r="M39" i="1"/>
  <c r="W40" i="1"/>
  <c r="V40" i="1"/>
  <c r="X40" i="1" s="1"/>
  <c r="W47" i="1"/>
  <c r="V47" i="1"/>
  <c r="X47" i="1" s="1"/>
  <c r="V37" i="1"/>
  <c r="X37" i="1" s="1"/>
  <c r="W37" i="1"/>
  <c r="V38" i="1"/>
  <c r="X38" i="1" s="1"/>
  <c r="W38" i="1"/>
  <c r="Y38" i="1" s="1"/>
  <c r="V49" i="1"/>
  <c r="X49" i="1" s="1"/>
  <c r="W49" i="1"/>
  <c r="V43" i="1"/>
  <c r="X43" i="1" s="1"/>
  <c r="W43" i="1"/>
  <c r="Y43" i="1" s="1"/>
  <c r="V50" i="1"/>
  <c r="X50" i="1" s="1"/>
  <c r="W50" i="1"/>
  <c r="Y50" i="1" s="1"/>
  <c r="V39" i="1"/>
  <c r="X39" i="1" s="1"/>
  <c r="W39" i="1"/>
  <c r="V42" i="1"/>
  <c r="X42" i="1" s="1"/>
  <c r="W42" i="1"/>
  <c r="W51" i="1"/>
  <c r="V51" i="1"/>
  <c r="X51" i="1" s="1"/>
  <c r="W46" i="1"/>
  <c r="V46" i="1"/>
  <c r="X46" i="1" s="1"/>
  <c r="M38" i="1"/>
  <c r="W44" i="1"/>
  <c r="V44" i="1"/>
  <c r="X44" i="1" s="1"/>
  <c r="V36" i="1"/>
  <c r="X36" i="1" s="1"/>
  <c r="W36" i="1"/>
  <c r="W35" i="1"/>
  <c r="V35" i="1"/>
  <c r="X35" i="1" s="1"/>
  <c r="M37" i="1"/>
  <c r="W53" i="1"/>
  <c r="V53" i="1"/>
  <c r="X53" i="1" s="1"/>
  <c r="W34" i="1"/>
  <c r="V34" i="1"/>
  <c r="X34" i="1" s="1"/>
  <c r="W41" i="1"/>
  <c r="V41" i="1"/>
  <c r="X41" i="1" s="1"/>
  <c r="M34" i="1"/>
  <c r="Y47" i="1" l="1"/>
  <c r="P45" i="1"/>
  <c r="R45" i="1" s="1"/>
  <c r="Q45" i="1"/>
  <c r="S45" i="1" s="1"/>
  <c r="Y44" i="1"/>
  <c r="P46" i="1"/>
  <c r="R46" i="1" s="1"/>
  <c r="Q46" i="1"/>
  <c r="S46" i="1" s="1"/>
  <c r="P48" i="1"/>
  <c r="R48" i="1" s="1"/>
  <c r="Q48" i="1"/>
  <c r="S48" i="1" s="1"/>
  <c r="P49" i="1"/>
  <c r="R49" i="1" s="1"/>
  <c r="Q49" i="1"/>
  <c r="P39" i="1"/>
  <c r="R39" i="1" s="1"/>
  <c r="Q39" i="1"/>
  <c r="S39" i="1" s="1"/>
  <c r="Q38" i="1"/>
  <c r="P38" i="1"/>
  <c r="R38" i="1" s="1"/>
  <c r="P51" i="1"/>
  <c r="R51" i="1" s="1"/>
  <c r="Q51" i="1"/>
  <c r="S51" i="1" s="1"/>
  <c r="Y40" i="1"/>
  <c r="P40" i="1"/>
  <c r="R40" i="1" s="1"/>
  <c r="Q40" i="1"/>
  <c r="S40" i="1" s="1"/>
  <c r="Q37" i="1"/>
  <c r="P37" i="1"/>
  <c r="R37" i="1" s="1"/>
  <c r="P50" i="1"/>
  <c r="R50" i="1" s="1"/>
  <c r="Q50" i="1"/>
  <c r="S50" i="1" s="1"/>
  <c r="Q53" i="1"/>
  <c r="P53" i="1"/>
  <c r="R53" i="1" s="1"/>
  <c r="Y52" i="1"/>
  <c r="W48" i="1"/>
  <c r="Y48" i="1" s="1"/>
  <c r="Q52" i="1"/>
  <c r="P52" i="1"/>
  <c r="R52" i="1" s="1"/>
  <c r="Q42" i="1"/>
  <c r="P42" i="1"/>
  <c r="R42" i="1" s="1"/>
  <c r="S42" i="1" s="1"/>
  <c r="P36" i="1"/>
  <c r="R36" i="1" s="1"/>
  <c r="Q36" i="1"/>
  <c r="P34" i="1"/>
  <c r="R34" i="1" s="1"/>
  <c r="Q34" i="1"/>
  <c r="P47" i="1"/>
  <c r="R47" i="1" s="1"/>
  <c r="Q47" i="1"/>
  <c r="P44" i="1"/>
  <c r="R44" i="1" s="1"/>
  <c r="Q44" i="1"/>
  <c r="S44" i="1" s="1"/>
  <c r="Y36" i="1"/>
  <c r="Q35" i="1"/>
  <c r="P35" i="1"/>
  <c r="R35" i="1" s="1"/>
  <c r="P41" i="1"/>
  <c r="R41" i="1" s="1"/>
  <c r="Q41" i="1"/>
  <c r="P43" i="1"/>
  <c r="R43" i="1" s="1"/>
  <c r="Q43" i="1"/>
  <c r="Y51" i="1"/>
  <c r="Y41" i="1"/>
  <c r="Y46" i="1"/>
  <c r="Y42" i="1"/>
  <c r="Y53" i="1"/>
  <c r="Y39" i="1"/>
  <c r="Y49" i="1"/>
  <c r="Y37" i="1"/>
  <c r="Y34" i="1"/>
  <c r="Y35" i="1"/>
  <c r="S52" i="1" l="1"/>
  <c r="S34" i="1"/>
  <c r="S43" i="1"/>
  <c r="S36" i="1"/>
  <c r="S53" i="1"/>
  <c r="S38" i="1"/>
  <c r="S47" i="1"/>
  <c r="S49" i="1"/>
  <c r="S37" i="1"/>
  <c r="S41" i="1"/>
  <c r="S35" i="1"/>
</calcChain>
</file>

<file path=xl/sharedStrings.xml><?xml version="1.0" encoding="utf-8"?>
<sst xmlns="http://schemas.openxmlformats.org/spreadsheetml/2006/main" count="3" uniqueCount="3">
  <si>
    <t>https://www.investopedia.com/terms/h/hhi.asp</t>
  </si>
  <si>
    <t>Herfindahl-Hirschman Index - HHI'</t>
  </si>
  <si>
    <t>Martix of one dominant company assuming larger proportions of the market versus number of competitors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</si>
</sst>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362F2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1" fillId="0" borderId="0" xfId="1"/>
    <xf numFmtId="0" fontId="2" fillId="0" borderId="0" xfId="0" quotePrefix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h/hhi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tabSelected="1" zoomScale="70" zoomScaleNormal="70" workbookViewId="0"/>
  </sheetViews>
  <sheetFormatPr defaultRowHeight="15" x14ac:dyDescent="0.25"/>
  <sheetData>
    <row r="2" spans="1:19" ht="18.75" x14ac:dyDescent="0.3">
      <c r="A2" s="3" t="s">
        <v>1</v>
      </c>
    </row>
    <row r="3" spans="1:19" x14ac:dyDescent="0.25">
      <c r="A3" s="2" t="s">
        <v>0</v>
      </c>
      <c r="G3" s="4"/>
      <c r="H3" s="5"/>
      <c r="I3" s="5" t="s">
        <v>2</v>
      </c>
      <c r="J3" s="5"/>
      <c r="K3" s="5"/>
      <c r="L3" s="5"/>
      <c r="M3" s="5"/>
      <c r="N3" s="5"/>
      <c r="O3" s="5"/>
      <c r="P3" s="5"/>
      <c r="Q3" s="5"/>
      <c r="R3" s="5"/>
      <c r="S3" s="6"/>
    </row>
    <row r="4" spans="1:19" x14ac:dyDescent="0.25"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</row>
    <row r="5" spans="1:19" x14ac:dyDescent="0.25">
      <c r="G5" s="7"/>
      <c r="H5" s="8"/>
      <c r="I5" s="8">
        <f>$D$7/I6</f>
        <v>50</v>
      </c>
      <c r="J5" s="8">
        <f t="shared" ref="J5:Q5" si="0">$D$7/J6</f>
        <v>33.333333333333336</v>
      </c>
      <c r="K5" s="8">
        <f t="shared" si="0"/>
        <v>25</v>
      </c>
      <c r="L5" s="8">
        <f t="shared" si="0"/>
        <v>20</v>
      </c>
      <c r="M5" s="8">
        <f t="shared" si="0"/>
        <v>16.666666666666668</v>
      </c>
      <c r="N5" s="8">
        <f t="shared" si="0"/>
        <v>14.285714285714286</v>
      </c>
      <c r="O5" s="8">
        <f t="shared" si="0"/>
        <v>12.5</v>
      </c>
      <c r="P5" s="8">
        <f t="shared" si="0"/>
        <v>11.111111111111111</v>
      </c>
      <c r="Q5" s="8">
        <f t="shared" si="0"/>
        <v>10</v>
      </c>
      <c r="R5" s="8"/>
      <c r="S5" s="9"/>
    </row>
    <row r="6" spans="1:19" x14ac:dyDescent="0.25">
      <c r="G6" s="7"/>
      <c r="H6" s="8"/>
      <c r="I6" s="8">
        <v>2</v>
      </c>
      <c r="J6" s="8">
        <v>3</v>
      </c>
      <c r="K6" s="8">
        <v>4</v>
      </c>
      <c r="L6" s="8">
        <v>5</v>
      </c>
      <c r="M6" s="8">
        <v>6</v>
      </c>
      <c r="N6" s="8">
        <v>7</v>
      </c>
      <c r="O6" s="8">
        <v>8</v>
      </c>
      <c r="P6" s="8">
        <v>9</v>
      </c>
      <c r="Q6" s="8">
        <v>10</v>
      </c>
      <c r="R6" s="8"/>
      <c r="S6" s="9"/>
    </row>
    <row r="7" spans="1:19" x14ac:dyDescent="0.25">
      <c r="C7">
        <v>1</v>
      </c>
      <c r="D7">
        <f>100/COUNTA($C$7:C7)</f>
        <v>100</v>
      </c>
      <c r="E7">
        <f>SUM(D7^2)*C7</f>
        <v>10000</v>
      </c>
      <c r="G7" s="7"/>
      <c r="H7" s="10">
        <v>0.1</v>
      </c>
      <c r="I7" s="8">
        <f>IF(SUM((I$5*(1+$H7))^2,(100-(I$5*(1+$H7)))^2)&gt;10000," ",SUM((I$5*(1+$H7))^2,(100-(I$5*(1+$H7)))^2))</f>
        <v>5050</v>
      </c>
      <c r="J7" s="8">
        <f>SUM((J$5*(1+$H7))^2,(((100-(J$5*(1+$H7)))/(J$6-1))^2)*(J$6-1))</f>
        <v>3350</v>
      </c>
      <c r="K7" s="8">
        <f>SUM((K$5*(1+$H7))^2,(((100-(K$5*(1+$H7)))/(K$6-1))^2)*(K$6-1))</f>
        <v>2508.3333333333339</v>
      </c>
      <c r="L7" s="8">
        <f t="shared" ref="L7:Q22" si="1">SUM((L$5*(1+$H7))^2,(((100-(L$5*(1+$H7)))/(L$6-1))^2)*(L$6-1))</f>
        <v>2005</v>
      </c>
      <c r="M7" s="8">
        <f t="shared" si="1"/>
        <v>1670</v>
      </c>
      <c r="N7" s="8">
        <f t="shared" si="1"/>
        <v>1430.9523809523807</v>
      </c>
      <c r="O7" s="8">
        <f t="shared" si="1"/>
        <v>1251.7857142857142</v>
      </c>
      <c r="P7" s="8">
        <f t="shared" si="1"/>
        <v>1112.4999999999998</v>
      </c>
      <c r="Q7" s="8">
        <f t="shared" si="1"/>
        <v>1001.1111111111111</v>
      </c>
      <c r="R7" s="8"/>
      <c r="S7" s="9"/>
    </row>
    <row r="8" spans="1:19" x14ac:dyDescent="0.25">
      <c r="C8">
        <v>2</v>
      </c>
      <c r="D8">
        <f>100/COUNTA($C$7:C8)</f>
        <v>50</v>
      </c>
      <c r="E8">
        <f t="shared" ref="E8:E26" si="2">SUM(D8^2)*C8</f>
        <v>5000</v>
      </c>
      <c r="G8" s="7"/>
      <c r="H8" s="10">
        <v>0.2</v>
      </c>
      <c r="I8" s="8">
        <f t="shared" ref="I8:I26" si="3">IF(SUM((I$5*(1+$H8))^2,(100-(I$5*(1+$H8)))^2)&gt;10000," ",SUM((I$5*(1+$H8))^2,(100-(I$5*(1+$H8)))^2))</f>
        <v>5200</v>
      </c>
      <c r="J8" s="8">
        <f t="shared" ref="J8:Q26" si="4">SUM((J$5*(1+$H8))^2,(((100-(J$5*(1+$H8)))/(J$6-1))^2)*(J$6-1))</f>
        <v>3400</v>
      </c>
      <c r="K8" s="8">
        <f t="shared" si="4"/>
        <v>2533.333333333333</v>
      </c>
      <c r="L8" s="8">
        <f t="shared" si="1"/>
        <v>2020</v>
      </c>
      <c r="M8" s="8">
        <f t="shared" si="1"/>
        <v>1680</v>
      </c>
      <c r="N8" s="8">
        <f t="shared" si="1"/>
        <v>1438.0952380952381</v>
      </c>
      <c r="O8" s="8">
        <f t="shared" si="1"/>
        <v>1257.1428571428571</v>
      </c>
      <c r="P8" s="8">
        <f t="shared" si="1"/>
        <v>1116.6666666666667</v>
      </c>
      <c r="Q8" s="8">
        <f t="shared" si="1"/>
        <v>1004.4444444444446</v>
      </c>
      <c r="R8" s="8"/>
      <c r="S8" s="9"/>
    </row>
    <row r="9" spans="1:19" x14ac:dyDescent="0.25">
      <c r="C9">
        <v>3</v>
      </c>
      <c r="D9">
        <f>100/COUNTA($C$7:C9)</f>
        <v>33.333333333333336</v>
      </c>
      <c r="E9">
        <f t="shared" si="2"/>
        <v>3333.3333333333339</v>
      </c>
      <c r="G9" s="7"/>
      <c r="H9" s="10">
        <v>0.3</v>
      </c>
      <c r="I9" s="8">
        <f t="shared" si="3"/>
        <v>5450</v>
      </c>
      <c r="J9" s="8">
        <f t="shared" si="4"/>
        <v>3483.3333333333335</v>
      </c>
      <c r="K9" s="8">
        <f t="shared" si="4"/>
        <v>2575</v>
      </c>
      <c r="L9" s="8">
        <f t="shared" si="1"/>
        <v>2045</v>
      </c>
      <c r="M9" s="8">
        <f t="shared" si="1"/>
        <v>1696.6666666666667</v>
      </c>
      <c r="N9" s="8">
        <f t="shared" si="1"/>
        <v>1450</v>
      </c>
      <c r="O9" s="8">
        <f t="shared" si="1"/>
        <v>1266.0714285714284</v>
      </c>
      <c r="P9" s="8">
        <f t="shared" si="1"/>
        <v>1123.6111111111111</v>
      </c>
      <c r="Q9" s="8">
        <f t="shared" si="1"/>
        <v>1009.9999999999999</v>
      </c>
      <c r="R9" s="8"/>
      <c r="S9" s="9"/>
    </row>
    <row r="10" spans="1:19" x14ac:dyDescent="0.25">
      <c r="C10">
        <v>4</v>
      </c>
      <c r="D10">
        <f>100/COUNTA($C$7:C10)</f>
        <v>25</v>
      </c>
      <c r="E10">
        <f t="shared" si="2"/>
        <v>2500</v>
      </c>
      <c r="G10" s="7"/>
      <c r="H10" s="10">
        <v>0.4</v>
      </c>
      <c r="I10" s="8">
        <f t="shared" si="3"/>
        <v>5800</v>
      </c>
      <c r="J10" s="8">
        <f t="shared" si="4"/>
        <v>3600</v>
      </c>
      <c r="K10" s="8">
        <f t="shared" si="4"/>
        <v>2633.3333333333335</v>
      </c>
      <c r="L10" s="8">
        <f t="shared" si="1"/>
        <v>2080</v>
      </c>
      <c r="M10" s="8">
        <f t="shared" si="1"/>
        <v>1720</v>
      </c>
      <c r="N10" s="8">
        <f t="shared" si="1"/>
        <v>1466.6666666666667</v>
      </c>
      <c r="O10" s="8">
        <f t="shared" si="1"/>
        <v>1278.5714285714287</v>
      </c>
      <c r="P10" s="8">
        <f t="shared" si="1"/>
        <v>1133.3333333333333</v>
      </c>
      <c r="Q10" s="8">
        <f t="shared" si="1"/>
        <v>1017.7777777777777</v>
      </c>
      <c r="R10" s="8"/>
      <c r="S10" s="9"/>
    </row>
    <row r="11" spans="1:19" x14ac:dyDescent="0.25">
      <c r="C11">
        <v>5</v>
      </c>
      <c r="D11">
        <f>100/COUNTA($C$7:C11)</f>
        <v>20</v>
      </c>
      <c r="E11">
        <f t="shared" si="2"/>
        <v>2000</v>
      </c>
      <c r="G11" s="7"/>
      <c r="H11" s="10">
        <v>0.5</v>
      </c>
      <c r="I11" s="8">
        <f t="shared" si="3"/>
        <v>6250</v>
      </c>
      <c r="J11" s="8">
        <f t="shared" si="4"/>
        <v>3750</v>
      </c>
      <c r="K11" s="8">
        <f t="shared" si="4"/>
        <v>2708.333333333333</v>
      </c>
      <c r="L11" s="8">
        <f t="shared" si="1"/>
        <v>2125</v>
      </c>
      <c r="M11" s="8">
        <f t="shared" si="1"/>
        <v>1750</v>
      </c>
      <c r="N11" s="8">
        <f t="shared" si="1"/>
        <v>1488.0952380952381</v>
      </c>
      <c r="O11" s="8">
        <f t="shared" si="1"/>
        <v>1294.6428571428573</v>
      </c>
      <c r="P11" s="8">
        <f t="shared" si="1"/>
        <v>1145.8333333333335</v>
      </c>
      <c r="Q11" s="8">
        <f t="shared" si="1"/>
        <v>1027.7777777777778</v>
      </c>
      <c r="R11" s="8"/>
      <c r="S11" s="9"/>
    </row>
    <row r="12" spans="1:19" x14ac:dyDescent="0.25">
      <c r="C12">
        <v>6</v>
      </c>
      <c r="D12">
        <f>100/COUNTA($C$7:C12)</f>
        <v>16.666666666666668</v>
      </c>
      <c r="E12">
        <f t="shared" si="2"/>
        <v>1666.666666666667</v>
      </c>
      <c r="G12" s="7"/>
      <c r="H12" s="10">
        <v>0.6</v>
      </c>
      <c r="I12" s="8">
        <f t="shared" si="3"/>
        <v>6800</v>
      </c>
      <c r="J12" s="8">
        <f t="shared" si="4"/>
        <v>3933.3333333333339</v>
      </c>
      <c r="K12" s="8">
        <f t="shared" si="4"/>
        <v>2800</v>
      </c>
      <c r="L12" s="8">
        <f t="shared" si="1"/>
        <v>2180</v>
      </c>
      <c r="M12" s="8">
        <f t="shared" si="1"/>
        <v>1786.6666666666667</v>
      </c>
      <c r="N12" s="8">
        <f t="shared" si="1"/>
        <v>1514.2857142857142</v>
      </c>
      <c r="O12" s="8">
        <f t="shared" si="1"/>
        <v>1314.2857142857142</v>
      </c>
      <c r="P12" s="8">
        <f t="shared" si="1"/>
        <v>1161.1111111111113</v>
      </c>
      <c r="Q12" s="8">
        <f t="shared" si="1"/>
        <v>1040</v>
      </c>
      <c r="R12" s="8"/>
      <c r="S12" s="9"/>
    </row>
    <row r="13" spans="1:19" x14ac:dyDescent="0.25">
      <c r="C13">
        <v>7</v>
      </c>
      <c r="D13">
        <f>100/COUNTA($C$7:C13)</f>
        <v>14.285714285714286</v>
      </c>
      <c r="E13">
        <f t="shared" si="2"/>
        <v>1428.5714285714287</v>
      </c>
      <c r="G13" s="7"/>
      <c r="H13" s="10">
        <v>0.7</v>
      </c>
      <c r="I13" s="8">
        <f t="shared" si="3"/>
        <v>7450</v>
      </c>
      <c r="J13" s="8">
        <f t="shared" si="4"/>
        <v>4150</v>
      </c>
      <c r="K13" s="8">
        <f t="shared" si="4"/>
        <v>2908.3333333333335</v>
      </c>
      <c r="L13" s="8">
        <f t="shared" si="1"/>
        <v>2245</v>
      </c>
      <c r="M13" s="8">
        <f t="shared" si="1"/>
        <v>1830</v>
      </c>
      <c r="N13" s="8">
        <f t="shared" si="1"/>
        <v>1545.2380952380954</v>
      </c>
      <c r="O13" s="8">
        <f t="shared" si="1"/>
        <v>1337.5</v>
      </c>
      <c r="P13" s="8">
        <f t="shared" si="1"/>
        <v>1179.1666666666667</v>
      </c>
      <c r="Q13" s="8">
        <f t="shared" si="1"/>
        <v>1054.4444444444443</v>
      </c>
      <c r="R13" s="8"/>
      <c r="S13" s="9"/>
    </row>
    <row r="14" spans="1:19" x14ac:dyDescent="0.25">
      <c r="C14">
        <v>8</v>
      </c>
      <c r="D14">
        <f>100/COUNTA($C$7:C14)</f>
        <v>12.5</v>
      </c>
      <c r="E14">
        <f t="shared" si="2"/>
        <v>1250</v>
      </c>
      <c r="G14" s="7"/>
      <c r="H14" s="10">
        <v>0.8</v>
      </c>
      <c r="I14" s="8">
        <f t="shared" si="3"/>
        <v>8200</v>
      </c>
      <c r="J14" s="8">
        <f t="shared" si="4"/>
        <v>4400.0000000000009</v>
      </c>
      <c r="K14" s="8">
        <f t="shared" si="4"/>
        <v>3033.333333333333</v>
      </c>
      <c r="L14" s="8">
        <f t="shared" si="1"/>
        <v>2320</v>
      </c>
      <c r="M14" s="8">
        <f t="shared" si="1"/>
        <v>1880.0000000000002</v>
      </c>
      <c r="N14" s="8">
        <f t="shared" si="1"/>
        <v>1580.9523809523807</v>
      </c>
      <c r="O14" s="8">
        <f t="shared" si="1"/>
        <v>1364.2857142857142</v>
      </c>
      <c r="P14" s="8">
        <f t="shared" si="1"/>
        <v>1200</v>
      </c>
      <c r="Q14" s="8">
        <f t="shared" si="1"/>
        <v>1071.1111111111111</v>
      </c>
      <c r="R14" s="8"/>
      <c r="S14" s="9"/>
    </row>
    <row r="15" spans="1:19" x14ac:dyDescent="0.25">
      <c r="C15">
        <v>9</v>
      </c>
      <c r="D15">
        <f>100/COUNTA($C$7:C15)</f>
        <v>11.111111111111111</v>
      </c>
      <c r="E15">
        <f t="shared" si="2"/>
        <v>1111.1111111111111</v>
      </c>
      <c r="G15" s="7"/>
      <c r="H15" s="10">
        <v>0.9</v>
      </c>
      <c r="I15" s="8">
        <f t="shared" si="3"/>
        <v>9050</v>
      </c>
      <c r="J15" s="8">
        <f t="shared" si="4"/>
        <v>4683.3333333333339</v>
      </c>
      <c r="K15" s="8">
        <f t="shared" si="4"/>
        <v>3175</v>
      </c>
      <c r="L15" s="8">
        <f t="shared" si="1"/>
        <v>2405</v>
      </c>
      <c r="M15" s="8">
        <f t="shared" si="1"/>
        <v>1936.6666666666667</v>
      </c>
      <c r="N15" s="8">
        <f t="shared" si="1"/>
        <v>1621.4285714285716</v>
      </c>
      <c r="O15" s="8">
        <f t="shared" si="1"/>
        <v>1394.6428571428571</v>
      </c>
      <c r="P15" s="8">
        <f t="shared" si="1"/>
        <v>1223.6111111111109</v>
      </c>
      <c r="Q15" s="8">
        <f t="shared" si="1"/>
        <v>1090</v>
      </c>
      <c r="R15" s="8"/>
      <c r="S15" s="9"/>
    </row>
    <row r="16" spans="1:19" x14ac:dyDescent="0.25">
      <c r="C16">
        <v>10</v>
      </c>
      <c r="D16">
        <f>100/COUNTA($C$7:C16)</f>
        <v>10</v>
      </c>
      <c r="E16">
        <f t="shared" si="2"/>
        <v>1000</v>
      </c>
      <c r="G16" s="7"/>
      <c r="H16" s="10">
        <v>1</v>
      </c>
      <c r="I16" s="8">
        <f t="shared" si="3"/>
        <v>10000</v>
      </c>
      <c r="J16" s="8">
        <f t="shared" si="4"/>
        <v>5000.0000000000009</v>
      </c>
      <c r="K16" s="8">
        <f t="shared" si="4"/>
        <v>3333.3333333333335</v>
      </c>
      <c r="L16" s="8">
        <f t="shared" si="1"/>
        <v>2500</v>
      </c>
      <c r="M16" s="8">
        <f t="shared" si="1"/>
        <v>2000</v>
      </c>
      <c r="N16" s="8">
        <f t="shared" si="1"/>
        <v>1666.6666666666667</v>
      </c>
      <c r="O16" s="8">
        <f t="shared" si="1"/>
        <v>1428.5714285714284</v>
      </c>
      <c r="P16" s="8">
        <f t="shared" si="1"/>
        <v>1250</v>
      </c>
      <c r="Q16" s="8">
        <f t="shared" si="1"/>
        <v>1111.1111111111113</v>
      </c>
      <c r="R16" s="8"/>
      <c r="S16" s="9"/>
    </row>
    <row r="17" spans="3:21" x14ac:dyDescent="0.25">
      <c r="C17">
        <v>11</v>
      </c>
      <c r="D17">
        <f>100/COUNTA($C$7:C17)</f>
        <v>9.0909090909090917</v>
      </c>
      <c r="E17">
        <f t="shared" si="2"/>
        <v>909.09090909090935</v>
      </c>
      <c r="G17" s="7"/>
      <c r="H17" s="10">
        <v>1.1000000000000001</v>
      </c>
      <c r="I17" s="8" t="str">
        <f t="shared" si="3"/>
        <v xml:space="preserve"> </v>
      </c>
      <c r="J17" s="8">
        <f t="shared" si="4"/>
        <v>5350.0000000000018</v>
      </c>
      <c r="K17" s="8">
        <f t="shared" si="4"/>
        <v>3508.3333333333335</v>
      </c>
      <c r="L17" s="8">
        <f t="shared" si="1"/>
        <v>2605</v>
      </c>
      <c r="M17" s="8">
        <f t="shared" si="1"/>
        <v>2070.0000000000005</v>
      </c>
      <c r="N17" s="8">
        <f t="shared" si="1"/>
        <v>1716.6666666666667</v>
      </c>
      <c r="O17" s="8">
        <f t="shared" si="1"/>
        <v>1466.0714285714287</v>
      </c>
      <c r="P17" s="8">
        <f t="shared" si="1"/>
        <v>1279.1666666666665</v>
      </c>
      <c r="Q17" s="8">
        <f t="shared" si="1"/>
        <v>1134.4444444444446</v>
      </c>
      <c r="R17" s="8"/>
      <c r="S17" s="9"/>
    </row>
    <row r="18" spans="3:21" x14ac:dyDescent="0.25">
      <c r="C18">
        <v>12</v>
      </c>
      <c r="D18">
        <f>100/COUNTA($C$7:C18)</f>
        <v>8.3333333333333339</v>
      </c>
      <c r="E18">
        <f t="shared" si="2"/>
        <v>833.33333333333348</v>
      </c>
      <c r="G18" s="7"/>
      <c r="H18" s="10">
        <v>1.2</v>
      </c>
      <c r="I18" s="8" t="str">
        <f t="shared" si="3"/>
        <v xml:space="preserve"> </v>
      </c>
      <c r="J18" s="8">
        <f t="shared" si="4"/>
        <v>5733.3333333333348</v>
      </c>
      <c r="K18" s="8">
        <f t="shared" si="4"/>
        <v>3700.0000000000009</v>
      </c>
      <c r="L18" s="8">
        <f t="shared" si="1"/>
        <v>2720</v>
      </c>
      <c r="M18" s="8">
        <f t="shared" si="1"/>
        <v>2146.666666666667</v>
      </c>
      <c r="N18" s="8">
        <f t="shared" si="1"/>
        <v>1771.428571428572</v>
      </c>
      <c r="O18" s="8">
        <f t="shared" si="1"/>
        <v>1507.1428571428573</v>
      </c>
      <c r="P18" s="8">
        <f t="shared" si="1"/>
        <v>1311.1111111111113</v>
      </c>
      <c r="Q18" s="8">
        <f t="shared" si="1"/>
        <v>1160</v>
      </c>
      <c r="R18" s="8"/>
      <c r="S18" s="9"/>
    </row>
    <row r="19" spans="3:21" x14ac:dyDescent="0.25">
      <c r="C19">
        <v>13</v>
      </c>
      <c r="D19">
        <f>100/COUNTA($C$7:C19)</f>
        <v>7.6923076923076925</v>
      </c>
      <c r="E19">
        <f t="shared" si="2"/>
        <v>769.23076923076928</v>
      </c>
      <c r="G19" s="7"/>
      <c r="H19" s="10">
        <v>1.3</v>
      </c>
      <c r="I19" s="8" t="str">
        <f t="shared" si="3"/>
        <v xml:space="preserve"> </v>
      </c>
      <c r="J19" s="8">
        <f t="shared" si="4"/>
        <v>6150</v>
      </c>
      <c r="K19" s="8">
        <f t="shared" si="4"/>
        <v>3908.3333333333326</v>
      </c>
      <c r="L19" s="8">
        <f t="shared" si="1"/>
        <v>2845</v>
      </c>
      <c r="M19" s="8">
        <f t="shared" si="1"/>
        <v>2230</v>
      </c>
      <c r="N19" s="8">
        <f t="shared" si="1"/>
        <v>1830.9523809523807</v>
      </c>
      <c r="O19" s="8">
        <f t="shared" si="1"/>
        <v>1551.7857142857142</v>
      </c>
      <c r="P19" s="8">
        <f t="shared" si="1"/>
        <v>1345.8333333333333</v>
      </c>
      <c r="Q19" s="8">
        <f t="shared" si="1"/>
        <v>1187.7777777777778</v>
      </c>
      <c r="R19" s="8"/>
      <c r="S19" s="9"/>
    </row>
    <row r="20" spans="3:21" x14ac:dyDescent="0.25">
      <c r="C20">
        <v>14</v>
      </c>
      <c r="D20">
        <f>100/COUNTA($C$7:C20)</f>
        <v>7.1428571428571432</v>
      </c>
      <c r="E20">
        <f t="shared" si="2"/>
        <v>714.28571428571433</v>
      </c>
      <c r="G20" s="7"/>
      <c r="H20" s="10">
        <v>1.4</v>
      </c>
      <c r="I20" s="8" t="str">
        <f t="shared" si="3"/>
        <v xml:space="preserve"> </v>
      </c>
      <c r="J20" s="8">
        <f t="shared" si="4"/>
        <v>6600</v>
      </c>
      <c r="K20" s="8">
        <f t="shared" si="4"/>
        <v>4133.333333333333</v>
      </c>
      <c r="L20" s="8">
        <f t="shared" si="1"/>
        <v>2980</v>
      </c>
      <c r="M20" s="8">
        <f t="shared" si="1"/>
        <v>2320</v>
      </c>
      <c r="N20" s="8">
        <f t="shared" si="1"/>
        <v>1895.2380952380954</v>
      </c>
      <c r="O20" s="8">
        <f t="shared" si="1"/>
        <v>1600</v>
      </c>
      <c r="P20" s="8">
        <f t="shared" si="1"/>
        <v>1383.3333333333335</v>
      </c>
      <c r="Q20" s="8">
        <f t="shared" si="1"/>
        <v>1217.7777777777778</v>
      </c>
      <c r="R20" s="8"/>
      <c r="S20" s="9"/>
    </row>
    <row r="21" spans="3:21" x14ac:dyDescent="0.25">
      <c r="C21">
        <v>15</v>
      </c>
      <c r="D21">
        <f>100/COUNTA($C$7:C21)</f>
        <v>6.666666666666667</v>
      </c>
      <c r="E21">
        <f t="shared" si="2"/>
        <v>666.66666666666674</v>
      </c>
      <c r="G21" s="7"/>
      <c r="H21" s="10">
        <v>1.5</v>
      </c>
      <c r="I21" s="8" t="str">
        <f t="shared" si="3"/>
        <v xml:space="preserve"> </v>
      </c>
      <c r="J21" s="8">
        <f t="shared" si="4"/>
        <v>7083.3333333333348</v>
      </c>
      <c r="K21" s="8">
        <f t="shared" si="4"/>
        <v>4375</v>
      </c>
      <c r="L21" s="8">
        <f t="shared" si="1"/>
        <v>3125</v>
      </c>
      <c r="M21" s="8">
        <f t="shared" si="1"/>
        <v>2416.666666666667</v>
      </c>
      <c r="N21" s="8">
        <f t="shared" si="1"/>
        <v>1964.2857142857142</v>
      </c>
      <c r="O21" s="8">
        <f t="shared" si="1"/>
        <v>1651.7857142857142</v>
      </c>
      <c r="P21" s="8">
        <f t="shared" si="1"/>
        <v>1423.6111111111113</v>
      </c>
      <c r="Q21" s="8">
        <f t="shared" si="1"/>
        <v>1250</v>
      </c>
      <c r="R21" s="8"/>
      <c r="S21" s="9"/>
    </row>
    <row r="22" spans="3:21" x14ac:dyDescent="0.25">
      <c r="C22">
        <v>16</v>
      </c>
      <c r="D22">
        <f>100/COUNTA($C$7:C22)</f>
        <v>6.25</v>
      </c>
      <c r="E22">
        <f t="shared" si="2"/>
        <v>625</v>
      </c>
      <c r="G22" s="7"/>
      <c r="H22" s="10">
        <v>1.6</v>
      </c>
      <c r="I22" s="8" t="str">
        <f t="shared" si="3"/>
        <v xml:space="preserve"> </v>
      </c>
      <c r="J22" s="8">
        <f t="shared" si="4"/>
        <v>7600.0000000000009</v>
      </c>
      <c r="K22" s="8">
        <f t="shared" si="4"/>
        <v>4633.333333333333</v>
      </c>
      <c r="L22" s="8">
        <f t="shared" si="1"/>
        <v>3280</v>
      </c>
      <c r="M22" s="8">
        <f t="shared" si="1"/>
        <v>2520</v>
      </c>
      <c r="N22" s="8">
        <f t="shared" si="1"/>
        <v>2038.0952380952385</v>
      </c>
      <c r="O22" s="8">
        <f t="shared" si="1"/>
        <v>1707.1428571428571</v>
      </c>
      <c r="P22" s="8">
        <f t="shared" si="1"/>
        <v>1466.6666666666667</v>
      </c>
      <c r="Q22" s="8">
        <f t="shared" si="1"/>
        <v>1284.4444444444443</v>
      </c>
      <c r="R22" s="8"/>
      <c r="S22" s="9"/>
    </row>
    <row r="23" spans="3:21" x14ac:dyDescent="0.25">
      <c r="C23">
        <v>17</v>
      </c>
      <c r="D23">
        <f>100/COUNTA($C$7:C23)</f>
        <v>5.882352941176471</v>
      </c>
      <c r="E23">
        <f t="shared" si="2"/>
        <v>588.23529411764719</v>
      </c>
      <c r="G23" s="7"/>
      <c r="H23" s="10">
        <v>1.7</v>
      </c>
      <c r="I23" s="8" t="str">
        <f t="shared" si="3"/>
        <v xml:space="preserve"> </v>
      </c>
      <c r="J23" s="8">
        <f t="shared" si="4"/>
        <v>8150.0000000000027</v>
      </c>
      <c r="K23" s="8">
        <f t="shared" si="4"/>
        <v>4908.333333333333</v>
      </c>
      <c r="L23" s="8">
        <f t="shared" si="4"/>
        <v>3445</v>
      </c>
      <c r="M23" s="8">
        <f t="shared" si="4"/>
        <v>2630.0000000000005</v>
      </c>
      <c r="N23" s="8">
        <f t="shared" si="4"/>
        <v>2116.666666666667</v>
      </c>
      <c r="O23" s="8">
        <f t="shared" si="4"/>
        <v>1766.0714285714284</v>
      </c>
      <c r="P23" s="8">
        <f t="shared" si="4"/>
        <v>1512.5</v>
      </c>
      <c r="Q23" s="8">
        <f t="shared" si="4"/>
        <v>1321.1111111111109</v>
      </c>
      <c r="R23" s="8"/>
      <c r="S23" s="9"/>
    </row>
    <row r="24" spans="3:21" x14ac:dyDescent="0.25">
      <c r="C24">
        <v>18</v>
      </c>
      <c r="D24">
        <f>100/COUNTA($C$7:C24)</f>
        <v>5.5555555555555554</v>
      </c>
      <c r="E24">
        <f t="shared" si="2"/>
        <v>555.55555555555554</v>
      </c>
      <c r="G24" s="7"/>
      <c r="H24" s="10">
        <v>1.8</v>
      </c>
      <c r="I24" s="8" t="str">
        <f t="shared" si="3"/>
        <v xml:space="preserve"> </v>
      </c>
      <c r="J24" s="8">
        <f t="shared" si="4"/>
        <v>8733.3333333333321</v>
      </c>
      <c r="K24" s="8">
        <f t="shared" si="4"/>
        <v>5200</v>
      </c>
      <c r="L24" s="8">
        <f t="shared" si="4"/>
        <v>3620</v>
      </c>
      <c r="M24" s="8">
        <f t="shared" si="4"/>
        <v>2746.6666666666665</v>
      </c>
      <c r="N24" s="8">
        <f t="shared" si="4"/>
        <v>2200</v>
      </c>
      <c r="O24" s="8">
        <f t="shared" si="4"/>
        <v>1828.5714285714287</v>
      </c>
      <c r="P24" s="8">
        <f t="shared" si="4"/>
        <v>1561.1111111111109</v>
      </c>
      <c r="Q24" s="8">
        <f t="shared" si="4"/>
        <v>1360</v>
      </c>
      <c r="R24" s="8"/>
      <c r="S24" s="9"/>
    </row>
    <row r="25" spans="3:21" x14ac:dyDescent="0.25">
      <c r="C25">
        <v>19</v>
      </c>
      <c r="D25">
        <f>100/COUNTA($C$7:C25)</f>
        <v>5.2631578947368425</v>
      </c>
      <c r="E25">
        <f t="shared" si="2"/>
        <v>526.31578947368428</v>
      </c>
      <c r="G25" s="7"/>
      <c r="H25" s="10">
        <v>1.9</v>
      </c>
      <c r="I25" s="8" t="str">
        <f t="shared" si="3"/>
        <v xml:space="preserve"> </v>
      </c>
      <c r="J25" s="8">
        <f t="shared" si="4"/>
        <v>9350</v>
      </c>
      <c r="K25" s="8">
        <f t="shared" si="4"/>
        <v>5508.333333333333</v>
      </c>
      <c r="L25" s="8">
        <f t="shared" si="4"/>
        <v>3805</v>
      </c>
      <c r="M25" s="8">
        <f t="shared" si="4"/>
        <v>2870</v>
      </c>
      <c r="N25" s="8">
        <f t="shared" si="4"/>
        <v>2288.0952380952381</v>
      </c>
      <c r="O25" s="8">
        <f t="shared" si="4"/>
        <v>1894.6428571428573</v>
      </c>
      <c r="P25" s="8">
        <f t="shared" si="4"/>
        <v>1612.5</v>
      </c>
      <c r="Q25" s="8">
        <f t="shared" si="4"/>
        <v>1401.1111111111113</v>
      </c>
      <c r="R25" s="8"/>
      <c r="S25" s="9"/>
    </row>
    <row r="26" spans="3:21" x14ac:dyDescent="0.25">
      <c r="C26">
        <v>20</v>
      </c>
      <c r="D26">
        <f>100/COUNTA($C$7:C26)</f>
        <v>5</v>
      </c>
      <c r="E26">
        <f t="shared" si="2"/>
        <v>500</v>
      </c>
      <c r="G26" s="7"/>
      <c r="H26" s="10">
        <v>2</v>
      </c>
      <c r="I26" s="8" t="str">
        <f t="shared" si="3"/>
        <v xml:space="preserve"> </v>
      </c>
      <c r="J26" s="8">
        <f t="shared" si="4"/>
        <v>10000</v>
      </c>
      <c r="K26" s="8">
        <f t="shared" si="4"/>
        <v>5833.333333333333</v>
      </c>
      <c r="L26" s="8">
        <f t="shared" si="4"/>
        <v>4000</v>
      </c>
      <c r="M26" s="8">
        <f t="shared" si="4"/>
        <v>3000</v>
      </c>
      <c r="N26" s="8">
        <f t="shared" si="4"/>
        <v>2380.9523809523812</v>
      </c>
      <c r="O26" s="8">
        <f t="shared" si="4"/>
        <v>1964.2857142857142</v>
      </c>
      <c r="P26" s="8">
        <f t="shared" si="4"/>
        <v>1666.6666666666665</v>
      </c>
      <c r="Q26" s="8">
        <f t="shared" si="4"/>
        <v>1444.4444444444443</v>
      </c>
      <c r="R26" s="8"/>
      <c r="S26" s="9"/>
    </row>
    <row r="27" spans="3:21" x14ac:dyDescent="0.25"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</row>
    <row r="28" spans="3:21" x14ac:dyDescent="0.25">
      <c r="I28" s="1">
        <f>I5</f>
        <v>50</v>
      </c>
      <c r="J28" s="1"/>
      <c r="K28" s="1"/>
    </row>
    <row r="29" spans="3:21" x14ac:dyDescent="0.25">
      <c r="I29">
        <f>((1+$H8)*I28)^2</f>
        <v>3600</v>
      </c>
    </row>
    <row r="30" spans="3:21" x14ac:dyDescent="0.25">
      <c r="I30">
        <f>((1-$H8)*I28)^2</f>
        <v>1600</v>
      </c>
    </row>
    <row r="32" spans="3:21" x14ac:dyDescent="0.25">
      <c r="I32">
        <f>SUM(I29:I30)</f>
        <v>5200</v>
      </c>
      <c r="O32">
        <f>J5</f>
        <v>33.333333333333336</v>
      </c>
      <c r="U32">
        <f>K5</f>
        <v>25</v>
      </c>
    </row>
    <row r="34" spans="9:25" x14ac:dyDescent="0.25">
      <c r="I34">
        <f>$I$5*(1+H7)</f>
        <v>55.000000000000007</v>
      </c>
      <c r="J34">
        <f>100-I34</f>
        <v>44.999999999999993</v>
      </c>
      <c r="K34">
        <f>I34^2</f>
        <v>3025.0000000000009</v>
      </c>
      <c r="L34">
        <f>J34^2</f>
        <v>2024.9999999999993</v>
      </c>
      <c r="M34">
        <f>SUM(K34:L34)</f>
        <v>5050</v>
      </c>
      <c r="O34">
        <f t="shared" ref="O34:O53" si="5">$O$32*(1+H7)</f>
        <v>36.666666666666671</v>
      </c>
      <c r="P34">
        <f>(100-O34)/2</f>
        <v>31.666666666666664</v>
      </c>
      <c r="Q34">
        <f>O34^2</f>
        <v>1344.4444444444448</v>
      </c>
      <c r="R34">
        <f>(P34^2)*2</f>
        <v>2005.5555555555552</v>
      </c>
      <c r="S34">
        <f>SUM(Q34:R34)</f>
        <v>3350</v>
      </c>
      <c r="U34">
        <f>$U$32*(1+H7)</f>
        <v>27.500000000000004</v>
      </c>
      <c r="V34">
        <f>(100-U34)/3</f>
        <v>24.166666666666668</v>
      </c>
      <c r="W34">
        <f>U34^2</f>
        <v>756.25000000000023</v>
      </c>
      <c r="X34">
        <f>(V34^2)*3</f>
        <v>1752.0833333333335</v>
      </c>
      <c r="Y34">
        <f>SUM(W34:X34)</f>
        <v>2508.3333333333339</v>
      </c>
    </row>
    <row r="35" spans="9:25" x14ac:dyDescent="0.25">
      <c r="I35">
        <f t="shared" ref="I35:I43" si="6">$I$5*(1+H8)</f>
        <v>60</v>
      </c>
      <c r="J35">
        <f t="shared" ref="J35:J43" si="7">100-I35</f>
        <v>40</v>
      </c>
      <c r="K35">
        <f t="shared" ref="K35:K43" si="8">I35^2</f>
        <v>3600</v>
      </c>
      <c r="L35">
        <f t="shared" ref="L35:L43" si="9">J35^2</f>
        <v>1600</v>
      </c>
      <c r="M35">
        <f t="shared" ref="M35:M43" si="10">SUM(K35:L35)</f>
        <v>5200</v>
      </c>
      <c r="O35">
        <f t="shared" si="5"/>
        <v>40</v>
      </c>
      <c r="P35">
        <f t="shared" ref="P35:P53" si="11">(100-O35)/2</f>
        <v>30</v>
      </c>
      <c r="Q35">
        <f t="shared" ref="Q35:Q53" si="12">O35^2</f>
        <v>1600</v>
      </c>
      <c r="R35">
        <f t="shared" ref="R35:R53" si="13">(P35^2)*2</f>
        <v>1800</v>
      </c>
      <c r="S35">
        <f t="shared" ref="S35:S53" si="14">SUM(Q35:R35)</f>
        <v>3400</v>
      </c>
      <c r="U35">
        <f t="shared" ref="U35:U53" si="15">$U$32*(1+H8)</f>
        <v>30</v>
      </c>
      <c r="V35">
        <f t="shared" ref="V35:V53" si="16">(100-U35)/3</f>
        <v>23.333333333333332</v>
      </c>
      <c r="W35">
        <f t="shared" ref="W35:W53" si="17">U35^2</f>
        <v>900</v>
      </c>
      <c r="X35">
        <f t="shared" ref="X35:X53" si="18">(V35^2)*3</f>
        <v>1633.333333333333</v>
      </c>
      <c r="Y35">
        <f t="shared" ref="Y35:Y53" si="19">SUM(W35:X35)</f>
        <v>2533.333333333333</v>
      </c>
    </row>
    <row r="36" spans="9:25" x14ac:dyDescent="0.25">
      <c r="I36">
        <f t="shared" si="6"/>
        <v>65</v>
      </c>
      <c r="J36">
        <f t="shared" si="7"/>
        <v>35</v>
      </c>
      <c r="K36">
        <f t="shared" si="8"/>
        <v>4225</v>
      </c>
      <c r="L36">
        <f t="shared" si="9"/>
        <v>1225</v>
      </c>
      <c r="M36">
        <f t="shared" si="10"/>
        <v>5450</v>
      </c>
      <c r="O36">
        <f t="shared" si="5"/>
        <v>43.333333333333336</v>
      </c>
      <c r="P36">
        <f t="shared" si="11"/>
        <v>28.333333333333332</v>
      </c>
      <c r="Q36">
        <f t="shared" si="12"/>
        <v>1877.7777777777781</v>
      </c>
      <c r="R36">
        <f t="shared" si="13"/>
        <v>1605.5555555555554</v>
      </c>
      <c r="S36">
        <f t="shared" si="14"/>
        <v>3483.3333333333335</v>
      </c>
      <c r="U36">
        <f t="shared" si="15"/>
        <v>32.5</v>
      </c>
      <c r="V36">
        <f t="shared" si="16"/>
        <v>22.5</v>
      </c>
      <c r="W36">
        <f t="shared" si="17"/>
        <v>1056.25</v>
      </c>
      <c r="X36">
        <f t="shared" si="18"/>
        <v>1518.75</v>
      </c>
      <c r="Y36">
        <f t="shared" si="19"/>
        <v>2575</v>
      </c>
    </row>
    <row r="37" spans="9:25" x14ac:dyDescent="0.25">
      <c r="I37">
        <f t="shared" si="6"/>
        <v>70</v>
      </c>
      <c r="J37">
        <f t="shared" si="7"/>
        <v>30</v>
      </c>
      <c r="K37">
        <f t="shared" si="8"/>
        <v>4900</v>
      </c>
      <c r="L37">
        <f t="shared" si="9"/>
        <v>900</v>
      </c>
      <c r="M37">
        <f t="shared" si="10"/>
        <v>5800</v>
      </c>
      <c r="O37">
        <f t="shared" si="5"/>
        <v>46.666666666666664</v>
      </c>
      <c r="P37">
        <f t="shared" si="11"/>
        <v>26.666666666666668</v>
      </c>
      <c r="Q37">
        <f t="shared" si="12"/>
        <v>2177.7777777777774</v>
      </c>
      <c r="R37">
        <f t="shared" si="13"/>
        <v>1422.2222222222224</v>
      </c>
      <c r="S37">
        <f t="shared" si="14"/>
        <v>3600</v>
      </c>
      <c r="U37">
        <f t="shared" si="15"/>
        <v>35</v>
      </c>
      <c r="V37">
        <f t="shared" si="16"/>
        <v>21.666666666666668</v>
      </c>
      <c r="W37">
        <f t="shared" si="17"/>
        <v>1225</v>
      </c>
      <c r="X37">
        <f t="shared" si="18"/>
        <v>1408.3333333333335</v>
      </c>
      <c r="Y37">
        <f t="shared" si="19"/>
        <v>2633.3333333333335</v>
      </c>
    </row>
    <row r="38" spans="9:25" x14ac:dyDescent="0.25">
      <c r="I38">
        <f t="shared" si="6"/>
        <v>75</v>
      </c>
      <c r="J38">
        <f t="shared" si="7"/>
        <v>25</v>
      </c>
      <c r="K38">
        <f t="shared" si="8"/>
        <v>5625</v>
      </c>
      <c r="L38">
        <f t="shared" si="9"/>
        <v>625</v>
      </c>
      <c r="M38">
        <f t="shared" si="10"/>
        <v>6250</v>
      </c>
      <c r="O38">
        <f t="shared" si="5"/>
        <v>50</v>
      </c>
      <c r="P38">
        <f t="shared" si="11"/>
        <v>25</v>
      </c>
      <c r="Q38">
        <f t="shared" si="12"/>
        <v>2500</v>
      </c>
      <c r="R38">
        <f t="shared" si="13"/>
        <v>1250</v>
      </c>
      <c r="S38">
        <f t="shared" si="14"/>
        <v>3750</v>
      </c>
      <c r="U38">
        <f t="shared" si="15"/>
        <v>37.5</v>
      </c>
      <c r="V38">
        <f t="shared" si="16"/>
        <v>20.833333333333332</v>
      </c>
      <c r="W38">
        <f t="shared" si="17"/>
        <v>1406.25</v>
      </c>
      <c r="X38">
        <f t="shared" si="18"/>
        <v>1302.083333333333</v>
      </c>
      <c r="Y38">
        <f t="shared" si="19"/>
        <v>2708.333333333333</v>
      </c>
    </row>
    <row r="39" spans="9:25" x14ac:dyDescent="0.25">
      <c r="I39">
        <f t="shared" si="6"/>
        <v>80</v>
      </c>
      <c r="J39">
        <f t="shared" si="7"/>
        <v>20</v>
      </c>
      <c r="K39">
        <f t="shared" si="8"/>
        <v>6400</v>
      </c>
      <c r="L39">
        <f t="shared" si="9"/>
        <v>400</v>
      </c>
      <c r="M39">
        <f t="shared" si="10"/>
        <v>6800</v>
      </c>
      <c r="O39">
        <f t="shared" si="5"/>
        <v>53.333333333333343</v>
      </c>
      <c r="P39">
        <f t="shared" si="11"/>
        <v>23.333333333333329</v>
      </c>
      <c r="Q39">
        <f t="shared" si="12"/>
        <v>2844.4444444444453</v>
      </c>
      <c r="R39">
        <f t="shared" si="13"/>
        <v>1088.8888888888885</v>
      </c>
      <c r="S39">
        <f t="shared" si="14"/>
        <v>3933.3333333333339</v>
      </c>
      <c r="U39">
        <f t="shared" si="15"/>
        <v>40</v>
      </c>
      <c r="V39">
        <f t="shared" si="16"/>
        <v>20</v>
      </c>
      <c r="W39">
        <f t="shared" si="17"/>
        <v>1600</v>
      </c>
      <c r="X39">
        <f t="shared" si="18"/>
        <v>1200</v>
      </c>
      <c r="Y39">
        <f t="shared" si="19"/>
        <v>2800</v>
      </c>
    </row>
    <row r="40" spans="9:25" x14ac:dyDescent="0.25">
      <c r="I40">
        <f t="shared" si="6"/>
        <v>85</v>
      </c>
      <c r="J40">
        <f t="shared" si="7"/>
        <v>15</v>
      </c>
      <c r="K40">
        <f t="shared" si="8"/>
        <v>7225</v>
      </c>
      <c r="L40">
        <f t="shared" si="9"/>
        <v>225</v>
      </c>
      <c r="M40">
        <f t="shared" si="10"/>
        <v>7450</v>
      </c>
      <c r="O40">
        <f t="shared" si="5"/>
        <v>56.666666666666671</v>
      </c>
      <c r="P40">
        <f t="shared" si="11"/>
        <v>21.666666666666664</v>
      </c>
      <c r="Q40">
        <f t="shared" si="12"/>
        <v>3211.1111111111118</v>
      </c>
      <c r="R40">
        <f t="shared" si="13"/>
        <v>938.88888888888869</v>
      </c>
      <c r="S40">
        <f t="shared" si="14"/>
        <v>4150</v>
      </c>
      <c r="U40">
        <f t="shared" si="15"/>
        <v>42.5</v>
      </c>
      <c r="V40">
        <f t="shared" si="16"/>
        <v>19.166666666666668</v>
      </c>
      <c r="W40">
        <f t="shared" si="17"/>
        <v>1806.25</v>
      </c>
      <c r="X40">
        <f t="shared" si="18"/>
        <v>1102.0833333333335</v>
      </c>
      <c r="Y40">
        <f t="shared" si="19"/>
        <v>2908.3333333333335</v>
      </c>
    </row>
    <row r="41" spans="9:25" x14ac:dyDescent="0.25">
      <c r="I41">
        <f t="shared" si="6"/>
        <v>90</v>
      </c>
      <c r="J41">
        <f t="shared" si="7"/>
        <v>10</v>
      </c>
      <c r="K41">
        <f t="shared" si="8"/>
        <v>8100</v>
      </c>
      <c r="L41">
        <f t="shared" si="9"/>
        <v>100</v>
      </c>
      <c r="M41">
        <f t="shared" si="10"/>
        <v>8200</v>
      </c>
      <c r="O41">
        <f t="shared" si="5"/>
        <v>60.000000000000007</v>
      </c>
      <c r="P41">
        <f t="shared" si="11"/>
        <v>19.999999999999996</v>
      </c>
      <c r="Q41">
        <f t="shared" si="12"/>
        <v>3600.0000000000009</v>
      </c>
      <c r="R41">
        <f t="shared" si="13"/>
        <v>799.99999999999977</v>
      </c>
      <c r="S41">
        <f t="shared" si="14"/>
        <v>4400.0000000000009</v>
      </c>
      <c r="U41">
        <f t="shared" si="15"/>
        <v>45</v>
      </c>
      <c r="V41">
        <f t="shared" si="16"/>
        <v>18.333333333333332</v>
      </c>
      <c r="W41">
        <f t="shared" si="17"/>
        <v>2025</v>
      </c>
      <c r="X41">
        <f t="shared" si="18"/>
        <v>1008.3333333333333</v>
      </c>
      <c r="Y41">
        <f t="shared" si="19"/>
        <v>3033.333333333333</v>
      </c>
    </row>
    <row r="42" spans="9:25" x14ac:dyDescent="0.25">
      <c r="I42">
        <f t="shared" si="6"/>
        <v>95</v>
      </c>
      <c r="J42">
        <f t="shared" si="7"/>
        <v>5</v>
      </c>
      <c r="K42">
        <f t="shared" si="8"/>
        <v>9025</v>
      </c>
      <c r="L42">
        <f t="shared" si="9"/>
        <v>25</v>
      </c>
      <c r="M42">
        <f t="shared" si="10"/>
        <v>9050</v>
      </c>
      <c r="O42">
        <f t="shared" si="5"/>
        <v>63.333333333333336</v>
      </c>
      <c r="P42">
        <f t="shared" si="11"/>
        <v>18.333333333333332</v>
      </c>
      <c r="Q42">
        <f t="shared" si="12"/>
        <v>4011.1111111111113</v>
      </c>
      <c r="R42">
        <f t="shared" si="13"/>
        <v>672.22222222222217</v>
      </c>
      <c r="S42">
        <f t="shared" si="14"/>
        <v>4683.3333333333339</v>
      </c>
      <c r="U42">
        <f t="shared" si="15"/>
        <v>47.5</v>
      </c>
      <c r="V42">
        <f t="shared" si="16"/>
        <v>17.5</v>
      </c>
      <c r="W42">
        <f t="shared" si="17"/>
        <v>2256.25</v>
      </c>
      <c r="X42">
        <f t="shared" si="18"/>
        <v>918.75</v>
      </c>
      <c r="Y42">
        <f t="shared" si="19"/>
        <v>3175</v>
      </c>
    </row>
    <row r="43" spans="9:25" x14ac:dyDescent="0.25">
      <c r="I43">
        <f t="shared" si="6"/>
        <v>100</v>
      </c>
      <c r="J43">
        <f t="shared" si="7"/>
        <v>0</v>
      </c>
      <c r="K43">
        <f t="shared" si="8"/>
        <v>10000</v>
      </c>
      <c r="L43">
        <f t="shared" si="9"/>
        <v>0</v>
      </c>
      <c r="M43">
        <f t="shared" si="10"/>
        <v>10000</v>
      </c>
      <c r="O43">
        <f t="shared" si="5"/>
        <v>66.666666666666671</v>
      </c>
      <c r="P43">
        <f t="shared" si="11"/>
        <v>16.666666666666664</v>
      </c>
      <c r="Q43">
        <f t="shared" si="12"/>
        <v>4444.4444444444453</v>
      </c>
      <c r="R43">
        <f t="shared" si="13"/>
        <v>555.55555555555543</v>
      </c>
      <c r="S43">
        <f t="shared" si="14"/>
        <v>5000.0000000000009</v>
      </c>
      <c r="U43">
        <f t="shared" si="15"/>
        <v>50</v>
      </c>
      <c r="V43">
        <f t="shared" si="16"/>
        <v>16.666666666666668</v>
      </c>
      <c r="W43">
        <f t="shared" si="17"/>
        <v>2500</v>
      </c>
      <c r="X43">
        <f t="shared" si="18"/>
        <v>833.33333333333348</v>
      </c>
      <c r="Y43">
        <f t="shared" si="19"/>
        <v>3333.3333333333335</v>
      </c>
    </row>
    <row r="44" spans="9:25" x14ac:dyDescent="0.25">
      <c r="O44">
        <f t="shared" si="5"/>
        <v>70.000000000000014</v>
      </c>
      <c r="P44">
        <f t="shared" si="11"/>
        <v>14.999999999999993</v>
      </c>
      <c r="Q44">
        <f t="shared" si="12"/>
        <v>4900.0000000000018</v>
      </c>
      <c r="R44">
        <f t="shared" si="13"/>
        <v>449.99999999999955</v>
      </c>
      <c r="S44">
        <f t="shared" si="14"/>
        <v>5350.0000000000018</v>
      </c>
      <c r="U44">
        <f t="shared" si="15"/>
        <v>52.5</v>
      </c>
      <c r="V44">
        <f t="shared" si="16"/>
        <v>15.833333333333334</v>
      </c>
      <c r="W44">
        <f t="shared" si="17"/>
        <v>2756.25</v>
      </c>
      <c r="X44">
        <f t="shared" si="18"/>
        <v>752.08333333333337</v>
      </c>
      <c r="Y44">
        <f t="shared" si="19"/>
        <v>3508.3333333333335</v>
      </c>
    </row>
    <row r="45" spans="9:25" x14ac:dyDescent="0.25">
      <c r="O45">
        <f t="shared" si="5"/>
        <v>73.333333333333343</v>
      </c>
      <c r="P45">
        <f t="shared" si="11"/>
        <v>13.333333333333329</v>
      </c>
      <c r="Q45">
        <f t="shared" si="12"/>
        <v>5377.7777777777792</v>
      </c>
      <c r="R45">
        <f t="shared" si="13"/>
        <v>355.55555555555532</v>
      </c>
      <c r="S45">
        <f t="shared" si="14"/>
        <v>5733.3333333333348</v>
      </c>
      <c r="U45">
        <f t="shared" si="15"/>
        <v>55.000000000000007</v>
      </c>
      <c r="V45">
        <f t="shared" si="16"/>
        <v>14.999999999999998</v>
      </c>
      <c r="W45">
        <f t="shared" si="17"/>
        <v>3025.0000000000009</v>
      </c>
      <c r="X45">
        <f t="shared" si="18"/>
        <v>674.99999999999977</v>
      </c>
      <c r="Y45">
        <f t="shared" si="19"/>
        <v>3700.0000000000009</v>
      </c>
    </row>
    <row r="46" spans="9:25" x14ac:dyDescent="0.25">
      <c r="O46">
        <f t="shared" si="5"/>
        <v>76.666666666666671</v>
      </c>
      <c r="P46">
        <f t="shared" si="11"/>
        <v>11.666666666666664</v>
      </c>
      <c r="Q46">
        <f t="shared" si="12"/>
        <v>5877.7777777777783</v>
      </c>
      <c r="R46">
        <f t="shared" si="13"/>
        <v>272.22222222222211</v>
      </c>
      <c r="S46">
        <f t="shared" si="14"/>
        <v>6150</v>
      </c>
      <c r="U46">
        <f t="shared" si="15"/>
        <v>57.499999999999993</v>
      </c>
      <c r="V46">
        <f t="shared" si="16"/>
        <v>14.16666666666667</v>
      </c>
      <c r="W46">
        <f t="shared" si="17"/>
        <v>3306.2499999999991</v>
      </c>
      <c r="X46">
        <f t="shared" si="18"/>
        <v>602.0833333333336</v>
      </c>
      <c r="Y46">
        <f t="shared" si="19"/>
        <v>3908.3333333333326</v>
      </c>
    </row>
    <row r="47" spans="9:25" x14ac:dyDescent="0.25">
      <c r="O47">
        <f t="shared" si="5"/>
        <v>80</v>
      </c>
      <c r="P47">
        <f t="shared" si="11"/>
        <v>10</v>
      </c>
      <c r="Q47">
        <f t="shared" si="12"/>
        <v>6400</v>
      </c>
      <c r="R47">
        <f t="shared" si="13"/>
        <v>200</v>
      </c>
      <c r="S47">
        <f t="shared" si="14"/>
        <v>6600</v>
      </c>
      <c r="U47">
        <f t="shared" si="15"/>
        <v>60</v>
      </c>
      <c r="V47">
        <f t="shared" si="16"/>
        <v>13.333333333333334</v>
      </c>
      <c r="W47">
        <f t="shared" si="17"/>
        <v>3600</v>
      </c>
      <c r="X47">
        <f t="shared" si="18"/>
        <v>533.33333333333337</v>
      </c>
      <c r="Y47">
        <f t="shared" si="19"/>
        <v>4133.333333333333</v>
      </c>
    </row>
    <row r="48" spans="9:25" x14ac:dyDescent="0.25">
      <c r="O48">
        <f t="shared" si="5"/>
        <v>83.333333333333343</v>
      </c>
      <c r="P48">
        <f t="shared" si="11"/>
        <v>8.3333333333333286</v>
      </c>
      <c r="Q48">
        <f t="shared" si="12"/>
        <v>6944.4444444444462</v>
      </c>
      <c r="R48">
        <f t="shared" si="13"/>
        <v>138.88888888888874</v>
      </c>
      <c r="S48">
        <f t="shared" si="14"/>
        <v>7083.3333333333348</v>
      </c>
      <c r="U48">
        <f t="shared" si="15"/>
        <v>62.5</v>
      </c>
      <c r="V48">
        <f t="shared" si="16"/>
        <v>12.5</v>
      </c>
      <c r="W48">
        <f t="shared" si="17"/>
        <v>3906.25</v>
      </c>
      <c r="X48">
        <f t="shared" si="18"/>
        <v>468.75</v>
      </c>
      <c r="Y48">
        <f t="shared" si="19"/>
        <v>4375</v>
      </c>
    </row>
    <row r="49" spans="15:25" x14ac:dyDescent="0.25">
      <c r="O49">
        <f t="shared" si="5"/>
        <v>86.666666666666671</v>
      </c>
      <c r="P49">
        <f t="shared" si="11"/>
        <v>6.6666666666666643</v>
      </c>
      <c r="Q49">
        <f t="shared" si="12"/>
        <v>7511.1111111111122</v>
      </c>
      <c r="R49">
        <f t="shared" si="13"/>
        <v>88.888888888888829</v>
      </c>
      <c r="S49">
        <f t="shared" si="14"/>
        <v>7600.0000000000009</v>
      </c>
      <c r="U49">
        <f t="shared" si="15"/>
        <v>65</v>
      </c>
      <c r="V49">
        <f t="shared" si="16"/>
        <v>11.666666666666666</v>
      </c>
      <c r="W49">
        <f t="shared" si="17"/>
        <v>4225</v>
      </c>
      <c r="X49">
        <f t="shared" si="18"/>
        <v>408.33333333333326</v>
      </c>
      <c r="Y49">
        <f t="shared" si="19"/>
        <v>4633.333333333333</v>
      </c>
    </row>
    <row r="50" spans="15:25" x14ac:dyDescent="0.25">
      <c r="O50">
        <f t="shared" si="5"/>
        <v>90.000000000000014</v>
      </c>
      <c r="P50">
        <f t="shared" si="11"/>
        <v>4.9999999999999929</v>
      </c>
      <c r="Q50">
        <f t="shared" si="12"/>
        <v>8100.0000000000027</v>
      </c>
      <c r="R50">
        <f t="shared" si="13"/>
        <v>49.999999999999858</v>
      </c>
      <c r="S50">
        <f t="shared" si="14"/>
        <v>8150.0000000000027</v>
      </c>
      <c r="U50">
        <f t="shared" si="15"/>
        <v>67.5</v>
      </c>
      <c r="V50">
        <f t="shared" si="16"/>
        <v>10.833333333333334</v>
      </c>
      <c r="W50">
        <f t="shared" si="17"/>
        <v>4556.25</v>
      </c>
      <c r="X50">
        <f t="shared" si="18"/>
        <v>352.08333333333337</v>
      </c>
      <c r="Y50">
        <f t="shared" si="19"/>
        <v>4908.333333333333</v>
      </c>
    </row>
    <row r="51" spans="15:25" x14ac:dyDescent="0.25">
      <c r="O51">
        <f t="shared" si="5"/>
        <v>93.333333333333329</v>
      </c>
      <c r="P51">
        <f t="shared" si="11"/>
        <v>3.3333333333333357</v>
      </c>
      <c r="Q51">
        <f t="shared" si="12"/>
        <v>8711.1111111111095</v>
      </c>
      <c r="R51">
        <f t="shared" si="13"/>
        <v>22.222222222222253</v>
      </c>
      <c r="S51">
        <f t="shared" si="14"/>
        <v>8733.3333333333321</v>
      </c>
      <c r="U51">
        <f t="shared" si="15"/>
        <v>70</v>
      </c>
      <c r="V51">
        <f t="shared" si="16"/>
        <v>10</v>
      </c>
      <c r="W51">
        <f t="shared" si="17"/>
        <v>4900</v>
      </c>
      <c r="X51">
        <f t="shared" si="18"/>
        <v>300</v>
      </c>
      <c r="Y51">
        <f t="shared" si="19"/>
        <v>5200</v>
      </c>
    </row>
    <row r="52" spans="15:25" x14ac:dyDescent="0.25">
      <c r="O52">
        <f t="shared" si="5"/>
        <v>96.666666666666671</v>
      </c>
      <c r="P52">
        <f t="shared" si="11"/>
        <v>1.6666666666666643</v>
      </c>
      <c r="Q52">
        <f t="shared" si="12"/>
        <v>9344.4444444444453</v>
      </c>
      <c r="R52">
        <f t="shared" si="13"/>
        <v>5.5555555555555394</v>
      </c>
      <c r="S52">
        <f t="shared" si="14"/>
        <v>9350</v>
      </c>
      <c r="U52">
        <f t="shared" si="15"/>
        <v>72.5</v>
      </c>
      <c r="V52">
        <f t="shared" si="16"/>
        <v>9.1666666666666661</v>
      </c>
      <c r="W52">
        <f t="shared" si="17"/>
        <v>5256.25</v>
      </c>
      <c r="X52">
        <f t="shared" si="18"/>
        <v>252.08333333333331</v>
      </c>
      <c r="Y52">
        <f t="shared" si="19"/>
        <v>5508.333333333333</v>
      </c>
    </row>
    <row r="53" spans="15:25" x14ac:dyDescent="0.25">
      <c r="O53">
        <f t="shared" si="5"/>
        <v>100</v>
      </c>
      <c r="P53">
        <f t="shared" si="11"/>
        <v>0</v>
      </c>
      <c r="Q53">
        <f t="shared" si="12"/>
        <v>10000</v>
      </c>
      <c r="R53">
        <f t="shared" si="13"/>
        <v>0</v>
      </c>
      <c r="S53">
        <f t="shared" si="14"/>
        <v>10000</v>
      </c>
      <c r="U53">
        <f t="shared" si="15"/>
        <v>75</v>
      </c>
      <c r="V53">
        <f t="shared" si="16"/>
        <v>8.3333333333333339</v>
      </c>
      <c r="W53">
        <f t="shared" si="17"/>
        <v>5625</v>
      </c>
      <c r="X53">
        <f t="shared" si="18"/>
        <v>208.33333333333337</v>
      </c>
      <c r="Y53">
        <f t="shared" si="19"/>
        <v>5833.333333333333</v>
      </c>
    </row>
  </sheetData>
  <conditionalFormatting sqref="I7:Q26">
    <cfRule type="colorScale" priority="1">
      <colorScale>
        <cfvo type="min"/>
        <cfvo type="percentile" val="50"/>
        <cfvo type="max"/>
        <color theme="6"/>
        <color rgb="FFFFEB84"/>
        <color theme="5"/>
      </colorScale>
    </cfRule>
  </conditionalFormatting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</vt:lpstr>
    </vt:vector>
  </TitlesOfParts>
  <Company>The Royal Bank of Scotland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mcneijb</dc:creator>
  <cp:lastModifiedBy>mcneijb</cp:lastModifiedBy>
  <dcterms:created xsi:type="dcterms:W3CDTF">2017-12-12T09:33:38Z</dcterms:created>
  <dcterms:modified xsi:type="dcterms:W3CDTF">2017-12-12T10:30:04Z</dcterms:modified>
</cp:coreProperties>
</file>